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Julio/10.07.2026/"/>
    </mc:Choice>
  </mc:AlternateContent>
  <xr:revisionPtr revIDLastSave="2" documentId="8_{8E30B83D-5B71-45A2-AB2B-E697DC01EA3A}" xr6:coauthVersionLast="47" xr6:coauthVersionMax="47" xr10:uidLastSave="{D0D0CFC2-D014-4737-A900-A52D7575825F}"/>
  <bookViews>
    <workbookView xWindow="28680" yWindow="-120" windowWidth="29040" windowHeight="15720" tabRatio="875" activeTab="1" xr2:uid="{00000000-000D-0000-FFFF-FFFF00000000}"/>
  </bookViews>
  <sheets>
    <sheet name="Dinámica" sheetId="154"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38" l="1"/>
  <c r="D17" i="138"/>
  <c r="D19" i="138"/>
  <c r="D20" i="138"/>
  <c r="D23" i="138"/>
  <c r="D29" i="138"/>
  <c r="D31" i="138"/>
  <c r="D33" i="138"/>
  <c r="D34" i="138"/>
  <c r="D37" i="138"/>
  <c r="D48" i="138"/>
  <c r="D15" i="91"/>
  <c r="D16" i="91"/>
  <c r="D18" i="91"/>
  <c r="D21" i="91"/>
  <c r="D20" i="91" s="1"/>
  <c r="D23" i="91"/>
  <c r="D24" i="91"/>
  <c r="D26" i="91"/>
  <c r="D28" i="91"/>
  <c r="E14" i="131"/>
  <c r="E20" i="131"/>
  <c r="E30" i="131"/>
  <c r="E40" i="131"/>
  <c r="E49" i="131"/>
  <c r="E56" i="131"/>
  <c r="E66" i="131"/>
  <c r="E71" i="131"/>
  <c r="E76" i="131"/>
  <c r="E77" i="131"/>
  <c r="E79" i="131"/>
  <c r="D153" i="130"/>
  <c r="D152" i="130" s="1"/>
  <c r="D151" i="130" s="1"/>
  <c r="D149" i="130"/>
  <c r="D148" i="130" s="1"/>
  <c r="D143" i="130"/>
  <c r="D134" i="130"/>
  <c r="D122" i="130"/>
  <c r="D115" i="130"/>
  <c r="D108" i="130"/>
  <c r="D104" i="130"/>
  <c r="D94" i="130"/>
  <c r="D80" i="130"/>
  <c r="D75" i="130"/>
  <c r="D71" i="130"/>
  <c r="D69" i="130"/>
  <c r="D67" i="130"/>
  <c r="D61" i="130"/>
  <c r="D58" i="130"/>
  <c r="D52" i="130"/>
  <c r="D50" i="130"/>
  <c r="D44" i="130"/>
  <c r="D40" i="130"/>
  <c r="D31" i="130"/>
  <c r="D26" i="130"/>
  <c r="D23" i="130"/>
  <c r="D17" i="130"/>
  <c r="D15" i="3"/>
  <c r="D22" i="3"/>
  <c r="D30" i="3"/>
  <c r="D29" i="3" s="1"/>
  <c r="E14" i="71"/>
  <c r="G23" i="138"/>
  <c r="G29" i="138"/>
  <c r="G31" i="138"/>
  <c r="G34" i="138"/>
  <c r="G37" i="138"/>
  <c r="G48" i="138"/>
  <c r="D19" i="71"/>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C34" i="138"/>
  <c r="C33" i="138"/>
  <c r="G32" i="138"/>
  <c r="E32" i="138"/>
  <c r="E31" i="138" s="1"/>
  <c r="F31" i="138"/>
  <c r="C31" i="138"/>
  <c r="G30" i="138"/>
  <c r="F30" i="138"/>
  <c r="F29" i="138" s="1"/>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D103" i="130"/>
  <c r="D74" i="130"/>
  <c r="D39" i="130"/>
  <c r="D16" i="130"/>
  <c r="D33" i="91"/>
  <c r="F23" i="138"/>
  <c r="F19" i="138" s="1"/>
  <c r="G16" i="138"/>
  <c r="E23" i="138"/>
  <c r="E34" i="138"/>
  <c r="F33" i="138"/>
  <c r="E37" i="138"/>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19" i="71" l="1"/>
  <c r="E27" i="71" s="1"/>
  <c r="G27" i="71" s="1"/>
  <c r="E24" i="7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C62" i="4" l="1"/>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<sst xmlns="http://schemas.openxmlformats.org/spreadsheetml/2006/main" count="2603" uniqueCount="2287">
  <si>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</si>
  <si>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</si>
  <si>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</si>
  <si>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</si>
  <si>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</si>
  <si>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</si>
  <si>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</si>
  <si>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</si>
  <si>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</si>
  <si>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</si>
  <si>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</si>
  <si>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</si>
  <si>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</si>
  <si>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</si>
  <si>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</si>
  <si>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</si>
  <si>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</si>
  <si>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</si>
  <si>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</si>
  <si>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</si>
  <si>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</si>
  <si>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</si>
  <si>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</si>
  <si>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</si>
  <si>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</si>
  <si>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</si>
  <si>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</si>
  <si>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</si>
  <si>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</si>
  <si>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</si>
  <si>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</si>
  <si>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</si>
  <si>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</si>
  <si>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</si>
  <si>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</si>
  <si>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</si>
  <si>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</si>
  <si>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</si>
  <si>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</si>
  <si>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</si>
  <si>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</si>
  <si>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</si>
  <si>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</si>
  <si>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</si>
  <si>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</si>
  <si>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</si>
  <si>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</si>
  <si>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</si>
  <si>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</si>
  <si>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</si>
  <si>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</si>
  <si>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</si>
  <si>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</si>
  <si>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</si>
  <si>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</si>
  <si>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</si>
  <si>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</si>
  <si>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</si>
  <si>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</si>
  <si>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</si>
  <si>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</si>
  <si>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</si>
  <si>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</si>
  <si>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</si>
  <si>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</si>
  <si>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</si>
  <si>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</si>
  <si>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</si>
  <si>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</si>
  <si>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</si>
  <si>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</si>
  <si>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</si>
  <si>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</si>
  <si>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</si>
  <si>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</si>
  <si>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</si>
  <si>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</si>
  <si>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</si>
  <si>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</si>
  <si>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</si>
  <si>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</si>
  <si>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</si>
  <si>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</si>
  <si>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</si>
  <si>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</si>
  <si>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</si>
  <si>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</si>
  <si>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</si>
  <si>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</si>
  <si>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</si>
  <si>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</si>
  <si>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</si>
  <si>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</si>
  <si>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</si>
  <si>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</si>
  <si>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</si>
  <si>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</si>
  <si>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</si>
  <si>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</si>
  <si>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</si>
  <si>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</si>
  <si>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</si>
  <si>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</si>
  <si>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</si>
  <si>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</si>
  <si>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</si>
  <si>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</si>
  <si>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</si>
  <si>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</si>
  <si>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</si>
  <si>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</si>
  <si>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</si>
  <si>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</si>
  <si>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</si>
  <si>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</si>
  <si>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</si>
  <si>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</si>
  <si>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</si>
  <si>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</si>
  <si>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</si>
  <si>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</si>
  <si>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</si>
  <si>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</si>
  <si>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</si>
  <si>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</si>
  <si>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</si>
  <si>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</si>
  <si>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</si>
  <si>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</si>
  <si>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</si>
  <si>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</si>
  <si>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</si>
  <si>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</si>
  <si>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</si>
  <si>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</si>
  <si>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</si>
  <si>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</si>
  <si>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</si>
  <si>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</si>
  <si>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</si>
  <si>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</si>
  <si>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</si>
  <si>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</si>
  <si>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</si>
  <si>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</si>
  <si>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</si>
  <si>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</si>
  <si>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</si>
  <si>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</si>
  <si>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</si>
  <si>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</si>
  <si>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</si>
  <si>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</si>
  <si>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</si>
  <si>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</si>
  <si>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</si>
  <si>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</si>
  <si>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</si>
  <si>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</si>
  <si>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</si>
  <si>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</si>
  <si>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</si>
  <si>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</si>
  <si>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</si>
  <si>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</si>
  <si>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</si>
  <si>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</si>
  <si>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</si>
  <si>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</si>
  <si>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</si>
  <si>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</si>
  <si>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</si>
  <si>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</si>
  <si>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</si>
  <si>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</si>
  <si>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</si>
  <si>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</si>
  <si>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</si>
  <si>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</si>
  <si>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</si>
  <si>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</si>
  <si>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</si>
  <si>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</si>
  <si>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</si>
  <si>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</si>
  <si>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</si>
  <si>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</si>
  <si>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</si>
  <si>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</si>
  <si>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</si>
  <si>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</si>
  <si>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</si>
  <si>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</si>
  <si>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</si>
  <si>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</si>
  <si>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</si>
  <si>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</si>
  <si>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</si>
  <si>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</si>
  <si>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</si>
  <si>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</si>
  <si>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</si>
  <si>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</si>
  <si>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</si>
  <si>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</si>
  <si>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</si>
  <si>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</si>
  <si>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</si>
  <si>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</si>
  <si>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</si>
  <si>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</si>
  <si>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</si>
  <si>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</si>
  <si>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</si>
  <si>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</si>
  <si>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</si>
  <si>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</si>
  <si>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</si>
  <si>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</si>
  <si>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</si>
  <si>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</si>
  <si>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</si>
  <si>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</si>
  <si>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</si>
  <si>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</si>
  <si>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</si>
  <si>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</si>
  <si>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</si>
  <si>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</si>
  <si>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</si>
  <si>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</si>
  <si>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</si>
  <si>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</si>
  <si>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</si>
  <si>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</si>
  <si>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</si>
  <si>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</si>
  <si>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</si>
  <si>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</si>
  <si>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</si>
  <si>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</si>
  <si>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</si>
  <si>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</si>
  <si>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</si>
  <si>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</si>
  <si>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</si>
  <si>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</si>
  <si>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</si>
  <si>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</si>
  <si>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</si>
  <si>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</si>
  <si>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</si>
  <si>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</si>
  <si>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</si>
  <si>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</si>
  <si>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</si>
  <si>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</si>
  <si>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</si>
  <si>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</si>
  <si>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</si>
  <si>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</si>
  <si>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</si>
  <si>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</si>
  <si>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</si>
  <si>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</si>
  <si>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</si>
  <si>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</si>
  <si>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</si>
  <si>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</si>
  <si>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</si>
  <si>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</si>
  <si>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</si>
  <si>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</si>
  <si>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</si>
  <si>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</si>
  <si>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</si>
  <si>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</si>
  <si>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</si>
  <si>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</si>
  <si>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</si>
  <si>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</si>
  <si>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</si>
  <si>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</si>
  <si>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</si>
  <si>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</si>
  <si>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</si>
  <si>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</si>
  <si>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</si>
  <si>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</si>
  <si>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</si>
  <si>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</si>
  <si>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</si>
  <si>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</si>
  <si>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</si>
  <si>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</si>
  <si>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</si>
  <si>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</si>
  <si>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</si>
  <si>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</si>
  <si>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</si>
  <si>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</si>
  <si>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</si>
  <si>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</si>
  <si>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</si>
  <si>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</si>
  <si>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</si>
  <si>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</si>
  <si>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</si>
  <si>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</si>
  <si>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</si>
  <si>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</si>
  <si>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</si>
  <si>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</si>
  <si>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</si>
  <si>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</si>
  <si>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</si>
  <si>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</si>
  <si>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</si>
  <si>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</si>
  <si>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</si>
  <si>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</si>
  <si>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</si>
  <si>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</si>
  <si>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</si>
  <si>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</si>
  <si>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</si>
  <si>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</si>
  <si>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</si>
  <si>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</si>
  <si>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</si>
  <si>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</si>
  <si>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</si>
  <si>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</si>
  <si>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</si>
  <si>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</si>
  <si>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</si>
  <si>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</si>
  <si>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</si>
  <si>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</si>
  <si>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</si>
  <si>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</si>
  <si>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</si>
  <si>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</si>
  <si>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</si>
  <si>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</si>
  <si>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</si>
  <si>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</si>
  <si>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</si>
  <si>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</si>
  <si>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</si>
  <si>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</si>
  <si>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</si>
  <si>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</si>
  <si>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</si>
  <si>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</si>
  <si>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</si>
  <si>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</si>
  <si>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</si>
  <si>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</si>
  <si>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</si>
  <si>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</si>
  <si>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</si>
  <si>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</si>
  <si>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</si>
  <si>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</si>
  <si>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</si>
  <si>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</si>
  <si>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</si>
  <si>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</si>
  <si>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</si>
  <si>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</si>
  <si>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</si>
  <si>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</si>
  <si>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</si>
  <si>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</si>
  <si>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</si>
  <si>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</si>
  <si>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</si>
  <si>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</si>
  <si>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</si>
  <si>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</si>
  <si>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</si>
  <si>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</si>
  <si>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</si>
  <si>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</si>
  <si>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</si>
  <si>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</si>
  <si>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</si>
  <si>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</si>
  <si>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</si>
  <si>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</si>
  <si>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</si>
  <si>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</si>
  <si>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</si>
  <si>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</si>
  <si>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</si>
  <si>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</si>
  <si>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</si>
  <si>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</si>
  <si>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</si>
  <si>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</si>
  <si>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</si>
  <si>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</si>
  <si>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</si>
  <si>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</si>
  <si>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</si>
  <si>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</si>
  <si>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</si>
  <si>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</si>
  <si>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</si>
  <si>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</si>
  <si>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</si>
  <si>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</si>
  <si>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</si>
  <si>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</si>
  <si>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</si>
  <si>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</si>
  <si>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</si>
  <si>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</si>
  <si>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</si>
  <si>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</si>
  <si>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</si>
  <si>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</si>
  <si>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</si>
  <si>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</si>
  <si>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</si>
  <si>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</si>
  <si>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</si>
  <si>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</si>
  <si>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</si>
  <si>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</si>
  <si>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</si>
  <si>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</si>
  <si>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</si>
  <si>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</si>
  <si>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</si>
  <si>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</si>
  <si>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</si>
  <si>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</si>
  <si>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</si>
  <si>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</si>
  <si>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</si>
  <si>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</si>
  <si>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</si>
  <si>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</si>
  <si>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</si>
  <si>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</si>
  <si>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</si>
  <si>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</si>
  <si>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</si>
  <si>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</si>
  <si>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</si>
  <si>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</si>
  <si>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</si>
  <si>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</si>
  <si>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</si>
  <si>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</si>
  <si>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</si>
  <si>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</si>
  <si>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</si>
  <si>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</si>
  <si>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</si>
  <si>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</si>
  <si>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</si>
  <si>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</si>
  <si>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</si>
  <si>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</si>
  <si>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</si>
  <si>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</si>
  <si>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</si>
  <si>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</si>
  <si>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</si>
  <si>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</si>
  <si>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</si>
  <si>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</si>
  <si>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</si>
  <si>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</si>
  <si>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</si>
  <si>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</si>
  <si>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</si>
  <si>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</si>
  <si>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</si>
  <si>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</si>
  <si>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</si>
  <si>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</si>
  <si>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</si>
  <si>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</si>
  <si>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</si>
  <si>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</si>
  <si>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</si>
  <si>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</si>
  <si>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</si>
  <si>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</si>
  <si>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</si>
  <si>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</si>
  <si>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</si>
  <si>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</si>
  <si>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</si>
  <si>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</si>
  <si>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</si>
  <si>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</si>
  <si>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</si>
  <si>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</si>
  <si>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</si>
  <si>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</si>
  <si>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</si>
  <si>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</si>
  <si>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</si>
  <si>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</si>
  <si>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</si>
  <si>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</si>
  <si>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</si>
  <si>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</si>
  <si>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</si>
  <si>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</si>
  <si>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</si>
  <si>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</si>
  <si>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</si>
  <si>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</si>
  <si>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</si>
  <si>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</si>
  <si>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</si>
  <si>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</si>
  <si>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</si>
  <si>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</si>
  <si>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</si>
  <si>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</si>
  <si>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</si>
  <si>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</si>
  <si>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</si>
  <si>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</si>
  <si>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</si>
  <si>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</si>
  <si>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</si>
  <si>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</si>
  <si>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</si>
  <si>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</si>
  <si>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</si>
  <si>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</si>
  <si>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</si>
  <si>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</si>
  <si>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</si>
  <si>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</si>
  <si>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</si>
  <si>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</si>
  <si>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</si>
  <si>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</si>
  <si>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</si>
  <si>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</si>
  <si>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</si>
  <si>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</si>
  <si>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</si>
  <si>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</si>
  <si>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</si>
  <si>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</si>
  <si>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</si>
  <si>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</si>
  <si>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</si>
  <si>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</si>
  <si>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</si>
  <si>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</si>
  <si>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</si>
  <si>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</si>
  <si>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</si>
  <si>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</si>
  <si>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</si>
  <si>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</si>
  <si>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</si>
  <si>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</si>
  <si>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</si>
  <si>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</si>
  <si>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</si>
  <si>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</si>
  <si>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</si>
  <si>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</si>
  <si>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</si>
  <si>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</si>
  <si>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</si>
  <si>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</si>
  <si>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</si>
  <si>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</si>
  <si>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</si>
  <si>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</si>
  <si>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</si>
  <si>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</si>
  <si>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</si>
  <si>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</si>
  <si>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</si>
  <si>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</si>
  <si>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</si>
  <si>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</si>
  <si>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</si>
  <si>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</si>
  <si>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</si>
  <si>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</si>
  <si>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</si>
  <si>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</si>
  <si>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</si>
  <si>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</si>
  <si>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</si>
  <si>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</si>
  <si>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</si>
  <si>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</si>
  <si>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</si>
  <si>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</si>
  <si>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</si>
  <si>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</si>
  <si>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</si>
  <si>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</si>
  <si>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</si>
  <si>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</si>
  <si>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</si>
  <si>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</si>
  <si>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</si>
  <si>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</si>
  <si>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</si>
  <si>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</si>
  <si>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</si>
  <si>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</si>
  <si>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</si>
  <si>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</si>
  <si>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</si>
  <si>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</si>
  <si>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</si>
  <si>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</si>
  <si>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</si>
  <si>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</si>
  <si>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</si>
  <si>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</si>
  <si>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</si>
  <si>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</si>
  <si>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</si>
  <si>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</si>
  <si>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</si>
  <si>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</si>
  <si>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</si>
  <si>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</si>
  <si>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</si>
  <si>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</si>
  <si>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</si>
  <si>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</si>
  <si>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</si>
  <si>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</si>
  <si>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</si>
  <si>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</si>
  <si>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</si>
  <si>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</si>
  <si>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</si>
  <si>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</si>
  <si>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</si>
  <si>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</si>
  <si>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</si>
  <si>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</si>
  <si>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</si>
  <si>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</si>
  <si>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</si>
  <si>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</si>
  <si>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</si>
  <si>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</si>
  <si>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</si>
  <si>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</si>
  <si>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</si>
  <si>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</si>
  <si>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</si>
  <si>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</si>
  <si>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</si>
  <si>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</si>
  <si>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</si>
  <si>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</si>
  <si>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</si>
  <si>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</si>
  <si>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</si>
  <si>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</si>
  <si>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</si>
  <si>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</si>
  <si>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</si>
  <si>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</si>
  <si>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</si>
  <si>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</si>
  <si>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</si>
  <si>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</si>
  <si>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</si>
  <si>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</si>
  <si>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</si>
  <si>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</si>
  <si>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</si>
  <si>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</si>
  <si>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</si>
  <si>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</si>
  <si>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</si>
  <si>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</si>
  <si>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</si>
  <si>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</si>
  <si>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</si>
  <si>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</si>
  <si>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</si>
  <si>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</si>
  <si>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</si>
  <si>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</si>
  <si>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</si>
  <si>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</si>
  <si>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</si>
  <si>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</si>
  <si>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</si>
  <si>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</si>
  <si>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</si>
  <si>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</si>
  <si>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</si>
  <si>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</si>
  <si>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</si>
  <si>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</si>
  <si>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</si>
  <si>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</si>
  <si>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</si>
  <si>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</si>
  <si>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</si>
  <si>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</si>
  <si>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</si>
  <si>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</si>
  <si>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</si>
  <si>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</si>
  <si>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</si>
  <si>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</si>
  <si>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</si>
  <si>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</si>
  <si>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</si>
  <si>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</si>
  <si>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</si>
  <si>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</si>
  <si>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</si>
  <si>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</si>
  <si>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</si>
  <si>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</si>
  <si>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</si>
  <si>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</si>
  <si>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</si>
  <si>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</si>
  <si>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</si>
  <si>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</si>
  <si>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</si>
  <si>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</si>
  <si>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</si>
  <si>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</si>
  <si>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</si>
  <si>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</si>
  <si>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</si>
  <si>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</si>
  <si>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</si>
  <si>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</si>
  <si>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</si>
  <si>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</si>
  <si>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</si>
  <si>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</si>
  <si>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</si>
  <si>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</si>
  <si>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</si>
  <si>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</si>
  <si>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</si>
  <si>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</si>
  <si>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</si>
  <si>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</si>
  <si>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</si>
  <si>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</si>
  <si>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</si>
  <si>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</si>
  <si>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</si>
  <si>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</si>
  <si>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</si>
  <si>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</si>
  <si>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</si>
  <si>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</si>
  <si>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</si>
  <si>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</si>
  <si>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</si>
  <si>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</si>
  <si>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</si>
  <si>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</si>
  <si>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</si>
  <si>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</si>
  <si>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</si>
  <si>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</si>
  <si>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</si>
  <si>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</si>
  <si>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</si>
  <si>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</si>
  <si>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</si>
  <si>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</si>
  <si>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</si>
  <si>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</si>
  <si>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</si>
  <si>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</si>
  <si>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</si>
  <si>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</si>
  <si>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</si>
  <si>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</si>
  <si>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</si>
  <si>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</si>
  <si>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</si>
  <si>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</si>
  <si>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</si>
  <si>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</si>
  <si>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</si>
  <si>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</si>
  <si>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</si>
  <si>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</si>
  <si>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</si>
  <si>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</si>
  <si>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</si>
  <si>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</si>
  <si>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</si>
  <si>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</si>
  <si>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</si>
  <si>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</si>
  <si>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</si>
  <si>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</si>
  <si>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</si>
  <si>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</si>
  <si>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</si>
  <si>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</si>
  <si>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</si>
  <si>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</si>
  <si>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</si>
  <si>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</si>
  <si>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</si>
  <si>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</si>
  <si>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</si>
  <si>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</si>
  <si>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</si>
  <si>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</si>
  <si>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</si>
  <si>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</si>
  <si>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</si>
  <si>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</si>
  <si>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</si>
  <si>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</si>
  <si>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</si>
  <si>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</si>
  <si>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</si>
  <si>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</si>
  <si>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</si>
  <si>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</si>
  <si>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</si>
  <si>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</si>
  <si>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</si>
  <si>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</si>
  <si>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</si>
  <si>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</si>
  <si>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</si>
  <si>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</si>
  <si>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</si>
  <si>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</si>
  <si>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</si>
  <si>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</si>
  <si>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</si>
  <si>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</si>
  <si>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</si>
  <si>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</si>
  <si>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</si>
  <si>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</si>
  <si>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</si>
  <si>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</si>
  <si>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</si>
  <si>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</si>
  <si>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</si>
  <si>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</si>
  <si>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</si>
  <si>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</si>
  <si>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</si>
  <si>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</si>
  <si>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</si>
  <si>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</si>
  <si>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</si>
  <si>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</si>
  <si>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</si>
  <si>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</si>
  <si>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</si>
  <si>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</si>
  <si>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</si>
  <si>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</si>
  <si>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</si>
  <si>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</si>
  <si>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</si>
  <si>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</si>
  <si>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</si>
  <si>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</si>
  <si>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</si>
  <si>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</si>
  <si>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</si>
  <si>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</si>
  <si>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</si>
  <si>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</si>
  <si>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</si>
  <si>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</si>
  <si>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</si>
  <si>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</si>
  <si>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</si>
  <si>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</si>
  <si>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</si>
  <si>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</si>
  <si>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</si>
  <si>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</si>
  <si>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</si>
  <si>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</si>
  <si>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</si>
  <si>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</si>
  <si>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</si>
  <si>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</si>
  <si>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</si>
  <si>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</si>
  <si>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</si>
  <si>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</si>
  <si>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</si>
  <si>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</si>
  <si>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</si>
  <si>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</si>
  <si>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</si>
  <si>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</si>
  <si>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</si>
  <si>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</si>
  <si>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</si>
  <si>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</si>
  <si>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</si>
  <si>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</si>
  <si>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</si>
  <si>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</si>
  <si>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</si>
  <si>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</si>
  <si>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</si>
  <si>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</si>
  <si>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</si>
  <si>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</si>
  <si>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</si>
  <si>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</si>
  <si>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</si>
  <si>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</si>
  <si>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</si>
  <si>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</si>
  <si>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</si>
  <si>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</si>
  <si>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</si>
  <si>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</si>
  <si>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</si>
  <si>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</si>
  <si>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</si>
  <si>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</si>
  <si>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</si>
  <si>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</si>
  <si>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</si>
  <si>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</si>
  <si>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</si>
  <si>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</si>
  <si>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</si>
  <si>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</si>
  <si>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</si>
  <si>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</si>
  <si>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</si>
  <si>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</si>
  <si>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</si>
  <si>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</si>
  <si>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</si>
  <si>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</si>
  <si>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</si>
  <si>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</si>
  <si>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</si>
  <si>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</si>
  <si>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</si>
  <si>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</si>
  <si>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</si>
  <si>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</si>
  <si>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</si>
  <si>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</si>
  <si>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</si>
  <si>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</si>
  <si>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</si>
  <si>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</si>
  <si>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</si>
  <si>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</si>
  <si>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</si>
  <si>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</si>
  <si>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</si>
  <si>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</si>
  <si>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</si>
  <si>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</si>
  <si>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</si>
  <si>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</si>
  <si>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</si>
  <si>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</si>
  <si>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</si>
  <si>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</si>
  <si>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</si>
  <si>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</si>
  <si>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</si>
  <si>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</si>
  <si>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</si>
  <si>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</si>
  <si>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</si>
  <si>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</si>
  <si>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</si>
  <si>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</si>
  <si>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</si>
  <si>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</si>
  <si>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</si>
  <si>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</si>
  <si>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</si>
  <si>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</si>
  <si>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</si>
  <si>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</si>
  <si>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</si>
  <si>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</si>
  <si>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</si>
  <si>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</si>
  <si>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</si>
  <si>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</si>
  <si>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</si>
  <si>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</si>
  <si>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</si>
  <si>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</si>
  <si>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</si>
  <si>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</si>
  <si>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</si>
  <si>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</si>
  <si>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</si>
  <si>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</si>
  <si>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</si>
  <si>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</si>
  <si>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</si>
  <si>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</si>
  <si>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</si>
  <si>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</si>
  <si>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</si>
  <si>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</si>
  <si>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</si>
  <si>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</si>
  <si>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</si>
  <si>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</si>
  <si>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</si>
  <si>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</si>
  <si>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</si>
  <si>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</si>
  <si>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</si>
  <si>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</si>
  <si>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</si>
  <si>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</si>
  <si>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</si>
  <si>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</si>
  <si>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</si>
  <si>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</si>
  <si>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</si>
  <si>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</si>
  <si>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</si>
  <si>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</si>
  <si>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</si>
  <si>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</si>
  <si>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</si>
  <si>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</si>
  <si>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</si>
  <si>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</si>
  <si>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</si>
  <si>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</si>
  <si>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</si>
  <si>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</si>
  <si>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</si>
  <si>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</si>
  <si>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</si>
  <si>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</si>
  <si>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</si>
  <si>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</si>
  <si>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</si>
  <si>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</si>
  <si>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</si>
  <si>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</si>
  <si>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</si>
  <si>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</si>
  <si>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</si>
  <si>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</si>
  <si>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</si>
  <si>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</si>
  <si>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</si>
  <si>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</si>
  <si>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</si>
  <si>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</si>
  <si>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</si>
  <si>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</si>
  <si>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</si>
  <si>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</si>
  <si>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</si>
  <si>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</si>
  <si>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</si>
  <si>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</si>
  <si>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</si>
  <si>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</si>
  <si>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</si>
  <si>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</si>
  <si>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</si>
  <si>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</si>
  <si>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</si>
  <si>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</si>
  <si>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</si>
  <si>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</si>
  <si>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</si>
  <si>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</si>
  <si>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</si>
  <si>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</si>
  <si>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</si>
  <si>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</si>
  <si>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</si>
  <si>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</si>
  <si>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</si>
  <si>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</si>
  <si>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</si>
  <si>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</si>
  <si>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</si>
  <si>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</si>
  <si>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</si>
  <si>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</si>
  <si>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</si>
  <si>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</si>
  <si>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</si>
  <si>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</si>
  <si>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</si>
  <si>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</si>
  <si>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</si>
  <si>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</si>
  <si>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</si>
  <si>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</si>
  <si>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</si>
  <si>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</si>
  <si>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</si>
  <si>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</si>
  <si>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</si>
  <si>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</si>
  <si>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</si>
  <si>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</si>
  <si>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</si>
  <si>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</si>
  <si>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</si>
  <si>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</si>
  <si>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</si>
  <si>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</si>
  <si>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</si>
  <si>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</si>
  <si>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</si>
  <si>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</si>
  <si>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</si>
  <si>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</si>
  <si>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</si>
  <si>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</si>
  <si>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</si>
  <si>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</si>
  <si>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</si>
  <si>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</si>
  <si>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</si>
  <si>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</si>
  <si>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</si>
  <si>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</si>
  <si>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</si>
  <si>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</si>
  <si>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</si>
  <si>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</si>
  <si>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</si>
  <si>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</si>
  <si>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</si>
  <si>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</si>
  <si>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</si>
  <si>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</si>
  <si>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</si>
  <si>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</si>
  <si>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</si>
  <si>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</si>
  <si>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</si>
  <si>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</si>
  <si>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</si>
  <si>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</si>
  <si>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</si>
  <si>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</si>
  <si>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</si>
  <si>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</si>
  <si>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</si>
  <si>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</si>
  <si>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</si>
  <si>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</si>
  <si>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</si>
  <si>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</si>
  <si>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</si>
  <si>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</si>
  <si>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</si>
  <si>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</si>
  <si>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</si>
  <si>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</si>
  <si>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</si>
  <si>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</si>
  <si>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</si>
  <si>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</si>
  <si>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</si>
  <si>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</si>
  <si>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</si>
  <si>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</si>
  <si>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</si>
  <si>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</si>
  <si>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</si>
  <si>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</si>
  <si>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</si>
  <si>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</si>
  <si>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</si>
  <si>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</si>
  <si>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</si>
  <si>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</si>
  <si>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</si>
  <si>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</si>
  <si>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</si>
  <si>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</si>
  <si>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</si>
  <si>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</si>
  <si>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</si>
  <si>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</si>
  <si>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</si>
  <si>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</si>
  <si>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</si>
  <si>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</si>
  <si>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</si>
  <si>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</si>
  <si>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</si>
  <si>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</si>
  <si>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</si>
  <si>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</si>
  <si>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</si>
  <si>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</si>
  <si>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</si>
  <si>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</si>
  <si>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</si>
  <si>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</si>
  <si>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</si>
  <si>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</si>
  <si>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</si>
  <si>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</si>
  <si>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</si>
  <si>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</si>
  <si>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</si>
  <si>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</si>
  <si>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</si>
  <si>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</si>
  <si>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</si>
  <si>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</si>
  <si>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</si>
  <si>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</si>
  <si>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</si>
  <si>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</si>
  <si>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</si>
  <si>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</si>
  <si>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</si>
  <si>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</si>
  <si>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</si>
  <si>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</si>
  <si>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</si>
  <si>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</si>
  <si>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</si>
  <si>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</si>
  <si>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</si>
  <si>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</si>
  <si>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</si>
  <si>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</si>
  <si>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</si>
  <si>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</si>
  <si>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</si>
  <si>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</si>
  <si>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</si>
  <si>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</si>
  <si>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</si>
  <si>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</si>
  <si>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</si>
  <si>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</si>
  <si>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</si>
  <si>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</si>
  <si>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</si>
  <si>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</si>
  <si>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</si>
  <si>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</si>
  <si>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</si>
  <si>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</si>
  <si>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</si>
  <si>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</si>
  <si>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</si>
  <si>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</si>
  <si>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</si>
  <si>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</si>
  <si>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</si>
  <si>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</si>
  <si>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</si>
  <si>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</si>
  <si>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</si>
  <si>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</si>
  <si>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</si>
  <si>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</si>
  <si>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</si>
  <si>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</si>
  <si>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</si>
  <si>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</si>
  <si>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</si>
  <si>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</si>
  <si>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</si>
  <si>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</si>
  <si>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</si>
  <si>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</si>
  <si>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</si>
  <si>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</si>
  <si>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</si>
  <si>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</si>
  <si>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</si>
  <si>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</si>
  <si>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</si>
  <si>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</si>
  <si>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</si>
  <si>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</si>
  <si>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</si>
  <si>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</si>
  <si>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</si>
  <si>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</si>
  <si>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</si>
  <si>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</si>
  <si>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</si>
  <si>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</si>
  <si>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</si>
  <si>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</si>
  <si>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</si>
  <si>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</si>
  <si>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</si>
  <si>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</si>
  <si>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</si>
  <si>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</si>
  <si>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</si>
  <si>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</si>
  <si>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</si>
  <si>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</si>
  <si>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</si>
  <si>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</si>
  <si>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</si>
  <si>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</si>
  <si>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</si>
  <si>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</si>
  <si>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</si>
  <si>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</si>
  <si>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</si>
  <si>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</si>
  <si>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</si>
  <si>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</si>
  <si>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</si>
  <si>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</si>
  <si>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</si>
  <si>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</si>
  <si>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</si>
  <si>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</si>
  <si>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</si>
  <si>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</si>
  <si>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</si>
  <si>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</si>
  <si>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</si>
  <si>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</si>
  <si>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</si>
  <si>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</si>
  <si>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</si>
  <si>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</si>
  <si>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</si>
  <si>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</si>
  <si>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</si>
  <si>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</si>
  <si>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</si>
  <si>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</si>
  <si>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</si>
  <si>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</si>
  <si>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</si>
  <si>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</si>
  <si>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</si>
  <si>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</si>
  <si>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</si>
  <si>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</si>
  <si>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</si>
  <si>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</si>
  <si>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</si>
  <si>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</si>
  <si>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</si>
  <si>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</si>
  <si>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</si>
  <si>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</si>
  <si>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</si>
  <si>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</si>
  <si>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</si>
  <si>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</si>
  <si>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</si>
  <si>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</si>
  <si>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</si>
  <si>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</si>
  <si>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</si>
  <si>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</si>
  <si>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</si>
  <si>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</si>
  <si>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</si>
  <si>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</si>
  <si>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</si>
  <si>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</si>
  <si>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</si>
  <si>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</si>
  <si>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</si>
  <si>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</si>
  <si>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</si>
  <si>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</si>
  <si>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</si>
  <si>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</si>
  <si>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</si>
  <si>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</si>
  <si>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</si>
  <si>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</si>
  <si>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</si>
  <si>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</si>
  <si>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</si>
  <si>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</si>
  <si>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</si>
  <si>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</si>
  <si>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</si>
  <si>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</si>
  <si>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</si>
  <si>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</si>
  <si>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</si>
  <si>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</si>
  <si>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</si>
  <si>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</si>
  <si>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</si>
  <si>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</si>
  <si>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</si>
  <si>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</si>
  <si>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</si>
  <si>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</si>
  <si>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</si>
  <si>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</si>
  <si>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</si>
  <si>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</si>
  <si>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</si>
  <si>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</si>
  <si>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</si>
  <si>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</si>
  <si>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</si>
  <si>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</si>
  <si>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</si>
  <si>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</si>
  <si>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</si>
  <si>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</si>
  <si>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</si>
  <si>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</si>
  <si>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</si>
  <si>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</si>
  <si>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</si>
  <si>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</si>
  <si>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</si>
  <si>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</si>
  <si>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</si>
  <si>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</si>
  <si>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</si>
  <si>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</si>
  <si>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</si>
  <si>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</si>
  <si>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</si>
  <si>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</si>
  <si>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</si>
  <si>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</si>
  <si>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</si>
  <si>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</si>
  <si>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</si>
  <si>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</si>
  <si>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</si>
  <si>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</si>
  <si>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</si>
  <si>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</si>
  <si>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</si>
  <si>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</si>
  <si>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</si>
  <si>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</si>
  <si>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</si>
  <si>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</si>
  <si>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</si>
  <si>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</si>
  <si>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</si>
  <si>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</si>
  <si>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</si>
  <si>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</si>
  <si>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</si>
  <si>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</si>
  <si>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</si>
  <si>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</si>
  <si>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</si>
  <si>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</si>
  <si>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</si>
  <si>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</si>
  <si>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</si>
  <si>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</si>
  <si>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</si>
  <si>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</si>
  <si>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</si>
  <si>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</si>
  <si>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</si>
  <si>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</si>
  <si>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</si>
  <si>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</si>
  <si>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</si>
  <si>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</si>
  <si>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</si>
  <si>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</si>
  <si>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</si>
  <si>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</si>
  <si>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</si>
  <si>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</si>
  <si>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</si>
  <si>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</si>
  <si>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</si>
  <si>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</si>
  <si>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</si>
  <si>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</si>
  <si>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</si>
  <si>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</si>
  <si>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</si>
  <si>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</si>
  <si>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</si>
  <si>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</si>
  <si>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</si>
  <si>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</si>
  <si>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</si>
  <si>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</si>
  <si>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</si>
  <si>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</si>
  <si>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</si>
  <si>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</si>
  <si>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</si>
  <si>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</si>
  <si>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</si>
  <si>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</si>
  <si>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</si>
  <si>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</si>
  <si>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</si>
  <si>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</si>
  <si>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</si>
  <si>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</si>
  <si>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</si>
  <si>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</si>
  <si>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</si>
  <si>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</si>
  <si>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</si>
  <si>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</si>
  <si>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</si>
  <si>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</si>
  <si>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</si>
  <si>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</si>
  <si>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</si>
  <si>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</si>
  <si>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</si>
  <si>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</si>
  <si>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</si>
  <si>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</si>
  <si>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</si>
  <si>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</si>
  <si>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</si>
  <si>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</si>
  <si>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</si>
  <si>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</si>
  <si>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</si>
  <si>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</si>
  <si>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</si>
  <si>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</si>
  <si>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</si>
  <si>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</si>
  <si>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</si>
  <si>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</si>
  <si>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</si>
  <si>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</si>
  <si>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</si>
  <si>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</si>
  <si>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</si>
  <si>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</si>
  <si>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</si>
  <si>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</si>
  <si>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</si>
  <si>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</si>
  <si>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</si>
  <si>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</si>
  <si>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</si>
  <si>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</si>
  <si>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</si>
  <si>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</si>
  <si>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</si>
  <si>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</si>
  <si>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</si>
  <si>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</si>
  <si>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</si>
  <si>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</si>
  <si>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</si>
  <si>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</si>
  <si>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</si>
  <si>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</si>
  <si>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</si>
  <si>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</si>
  <si>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</si>
  <si>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</si>
  <si>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</si>
  <si>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</si>
  <si>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</si>
  <si>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</si>
  <si>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</si>
  <si>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</si>
  <si>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</si>
  <si>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</si>
  <si>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</si>
  <si>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</si>
  <si>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</si>
  <si>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</si>
  <si>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</si>
  <si>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</si>
  <si>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</si>
  <si>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</si>
  <si>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</si>
  <si>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</si>
  <si>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</si>
  <si>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</si>
  <si>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</si>
  <si>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</si>
  <si>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</si>
  <si>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</si>
  <si>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</si>
  <si>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</si>
  <si>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</si>
  <si>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</si>
  <si>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</si>
  <si>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</si>
  <si>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</si>
  <si>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</si>
  <si>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</si>
  <si>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</si>
  <si>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</si>
  <si>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</si>
  <si>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</si>
  <si>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</si>
  <si>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</si>
  <si>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</si>
  <si>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</si>
  <si>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</si>
  <si>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</si>
  <si>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</si>
  <si>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</si>
  <si>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</si>
  <si>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</si>
  <si>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</si>
  <si>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</si>
  <si>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</si>
  <si>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</si>
  <si>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</si>
  <si>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</si>
  <si>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</si>
  <si>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</si>
  <si>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</si>
  <si>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</si>
  <si>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</si>
  <si>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</si>
  <si>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</si>
  <si>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</si>
  <si>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</si>
  <si>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</si>
  <si>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</si>
  <si>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</si>
  <si>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</si>
  <si>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</si>
  <si>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</si>
  <si>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</si>
  <si>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</si>
  <si>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</si>
  <si>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</si>
  <si>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</si>
  <si>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</si>
  <si>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</si>
  <si>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</si>
  <si>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</si>
  <si>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</si>
  <si>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</si>
  <si>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</si>
  <si>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</si>
  <si>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</si>
  <si>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</si>
  <si>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</si>
  <si>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</si>
  <si>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</si>
  <si>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</si>
  <si>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</si>
  <si>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</si>
  <si>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</si>
  <si>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</si>
  <si>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</si>
  <si>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</si>
  <si>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</si>
  <si>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</si>
  <si>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</si>
  <si>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</si>
  <si>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</si>
  <si>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</si>
  <si>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</si>
  <si>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</si>
  <si>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</si>
  <si>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</si>
  <si>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</si>
  <si>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</si>
  <si>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</si>
  <si>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</si>
  <si>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</si>
  <si>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</si>
  <si>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</si>
  <si>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</si>
  <si>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</si>
  <si>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</si>
  <si>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</si>
  <si>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</si>
  <si>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</si>
  <si>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</si>
  <si>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</si>
  <si>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</si>
  <si>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</si>
  <si>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</si>
  <si>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</si>
  <si>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</si>
  <si>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</si>
  <si>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</si>
  <si>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</si>
  <si>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</si>
  <si>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</si>
  <si>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</si>
  <si>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</si>
  <si>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</si>
  <si>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</si>
  <si>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</si>
  <si>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</si>
  <si>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</si>
  <si>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</si>
  <si>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</si>
  <si>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</si>
  <si>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</si>
  <si>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</si>
  <si>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</si>
  <si>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</si>
  <si>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</si>
  <si>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</si>
  <si>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</si>
  <si>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</si>
  <si>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</si>
  <si>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</si>
  <si>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</si>
  <si>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</si>
  <si>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</si>
  <si>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</si>
  <si>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</si>
  <si>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</si>
  <si>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</si>
  <si>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</si>
  <si>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</si>
  <si>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</si>
  <si>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</si>
  <si>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</si>
  <si>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</si>
  <si>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</si>
  <si>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</si>
  <si>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</si>
  <si>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</si>
  <si>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</si>
  <si>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</si>
  <si>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</si>
  <si>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</si>
  <si>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</si>
  <si>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</si>
  <si>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</si>
  <si>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</si>
  <si>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</si>
  <si>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</si>
  <si>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</si>
  <si>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</si>
  <si>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</si>
  <si>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</si>
  <si>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</si>
  <si>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</si>
  <si>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</si>
  <si>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</si>
  <si>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</si>
  <si>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</si>
  <si>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</si>
  <si>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</si>
  <si>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</si>
  <si>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</si>
  <si>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</si>
  <si>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</si>
  <si>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</si>
  <si>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</si>
  <si>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</si>
  <si>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</si>
  <si>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</si>
  <si>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</si>
  <si>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</si>
  <si>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</si>
  <si>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</si>
  <si>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</si>
  <si>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</si>
  <si>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</si>
  <si>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</si>
  <si>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</si>
  <si>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</si>
  <si>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</si>
  <si>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</si>
  <si>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</si>
  <si>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</si>
  <si>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</si>
  <si>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</si>
  <si>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</si>
  <si>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</si>
  <si>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</si>
  <si>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</si>
  <si>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</si>
  <si>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</si>
  <si>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</si>
  <si>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</si>
  <si>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</si>
  <si>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</si>
  <si>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</si>
  <si>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</si>
  <si>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</si>
  <si>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</si>
  <si>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</si>
  <si>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</si>
  <si>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</si>
  <si>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</si>
  <si>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</si>
  <si>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</si>
  <si>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</si>
  <si>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</si>
  <si>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</si>
  <si>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</si>
  <si>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</si>
  <si>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</si>
  <si>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</si>
  <si>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</si>
  <si>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</si>
  <si>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</si>
  <si>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</si>
  <si>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</si>
  <si>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</si>
  <si>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</si>
  <si>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</si>
  <si>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</si>
  <si>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</si>
  <si>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</si>
  <si>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</si>
  <si>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</si>
  <si>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</si>
  <si>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</si>
  <si>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</si>
  <si>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</si>
  <si>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</si>
  <si>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</si>
  <si>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</si>
  <si>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</si>
  <si>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</si>
  <si>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</si>
  <si>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</si>
  <si>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</si>
  <si>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</si>
  <si>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</si>
  <si>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</si>
  <si>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</si>
  <si>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</si>
  <si>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</si>
  <si>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</si>
  <si>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</si>
  <si>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</si>
  <si>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</si>
  <si>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</si>
  <si>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</si>
  <si>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</si>
  <si>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</si>
  <si>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</si>
  <si>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</si>
  <si>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</si>
  <si>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</si>
  <si>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</si>
  <si>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</si>
  <si>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</si>
  <si>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</si>
  <si>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</si>
  <si>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</si>
  <si>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</si>
  <si>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</si>
  <si>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</si>
  <si>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</si>
  <si>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</si>
  <si>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</si>
  <si>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</si>
  <si>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</si>
  <si>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</si>
  <si>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</si>
  <si>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</si>
  <si>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</si>
  <si>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</si>
  <si>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</si>
  <si>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</si>
  <si>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</si>
  <si>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</si>
  <si>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</si>
  <si>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</si>
  <si>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</si>
  <si>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</si>
  <si>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</si>
  <si>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</si>
  <si>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</si>
  <si>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</si>
  <si>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</si>
  <si>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</si>
  <si>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</si>
  <si>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</si>
  <si>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</si>
  <si>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</si>
  <si>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</si>
  <si>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</si>
  <si>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</si>
  <si>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</si>
  <si>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</si>
  <si>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</si>
  <si>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</si>
  <si>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</si>
  <si>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</si>
  <si>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</si>
  <si>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</si>
  <si>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</si>
  <si>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</si>
  <si>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</si>
  <si>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</si>
  <si>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</si>
  <si>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</si>
  <si>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</si>
  <si>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</si>
  <si>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</si>
  <si>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</si>
  <si>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</si>
  <si>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</si>
  <si>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</si>
  <si>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</si>
  <si>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</si>
  <si>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</si>
  <si>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</si>
  <si>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</si>
  <si>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</si>
  <si>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</si>
  <si>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</si>
  <si>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</si>
  <si>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</si>
  <si>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</si>
  <si>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</si>
  <si>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</si>
  <si>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</si>
  <si>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</si>
  <si>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</si>
  <si>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</si>
  <si>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</si>
  <si>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</si>
  <si>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</si>
  <si>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</si>
  <si>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</si>
  <si>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</si>
  <si>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</si>
  <si>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</si>
  <si>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</si>
  <si>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</si>
  <si>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</si>
  <si>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</si>
  <si>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</si>
  <si>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</si>
  <si>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</si>
  <si>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</si>
  <si>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</si>
  <si>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</si>
  <si>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</si>
  <si>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</si>
  <si>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</si>
  <si>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</si>
  <si>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</si>
  <si>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</si>
  <si>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</si>
  <si>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</si>
  <si>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</si>
  <si>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</si>
  <si>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</si>
  <si>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</si>
  <si>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</si>
  <si>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</si>
  <si>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</si>
  <si>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</si>
  <si>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</si>
  <si>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</si>
  <si>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</si>
  <si>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</si>
  <si>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</si>
  <si>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</si>
  <si>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</si>
  <si>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</si>
  <si>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</si>
  <si>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</si>
  <si>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</si>
  <si>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</si>
  <si>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</si>
  <si>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</si>
  <si>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</si>
  <si>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</si>
  <si>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</si>
  <si>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</si>
  <si>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</si>
  <si>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</si>
  <si>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</si>
  <si>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</si>
  <si>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</si>
  <si>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</si>
  <si>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</si>
  <si>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</si>
  <si>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</si>
  <si>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</si>
  <si>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</si>
  <si>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</si>
  <si>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</si>
  <si>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</si>
  <si>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</si>
  <si>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</si>
  <si>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</si>
  <si>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</si>
  <si>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</si>
  <si>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</si>
  <si>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</si>
  <si>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</si>
  <si>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</si>
  <si>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</si>
  <si>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</si>
  <si>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</si>
  <si>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</si>
  <si>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</si>
  <si>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</si>
  <si>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</si>
  <si>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</si>
  <si>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</si>
  <si>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</si>
  <si>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</si>
  <si>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</si>
  <si>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</si>
  <si>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</si>
  <si>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</si>
  <si>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</si>
  <si>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</si>
  <si>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</si>
  <si>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</si>
  <si>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</si>
  <si>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</si>
  <si>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</si>
  <si>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</si>
  <si>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</si>
  <si>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</si>
  <si>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</si>
  <si>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</si>
  <si>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</si>
  <si>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</si>
  <si>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</si>
  <si>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</si>
  <si>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</si>
  <si>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</si>
  <si>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</si>
  <si>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</si>
  <si>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</si>
  <si>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</si>
  <si>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</si>
  <si>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</si>
  <si>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</si>
  <si>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</si>
  <si>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</si>
  <si>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</si>
  <si>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</si>
  <si>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</si>
  <si>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</si>
  <si>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</si>
  <si>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</si>
  <si>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</si>
  <si>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</si>
  <si>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</si>
  <si>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</si>
  <si>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</si>
  <si>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</si>
  <si>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</si>
  <si>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</si>
  <si>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</si>
  <si>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</si>
  <si>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</si>
  <si>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</si>
  <si>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</si>
  <si>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</si>
  <si>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</si>
  <si>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</si>
  <si>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</si>
  <si>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</si>
  <si>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</si>
  <si>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</si>
  <si>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</si>
  <si>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</si>
  <si>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</si>
  <si>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</si>
  <si>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</si>
  <si>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</si>
  <si>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</si>
  <si>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</si>
  <si>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</si>
  <si>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</si>
  <si>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</si>
  <si>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</si>
  <si>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</si>
  <si>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</si>
  <si>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</si>
  <si>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</si>
  <si>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</si>
  <si>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</si>
  <si>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</si>
  <si>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</si>
  <si>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</si>
  <si>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</si>
  <si>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</si>
  <si>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</si>
  <si>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</si>
  <si>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</si>
  <si>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</si>
  <si>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</si>
  <si>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</si>
  <si>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</si>
  <si>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</si>
  <si>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</si>
  <si>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</si>
  <si>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</si>
  <si>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</si>
  <si>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</si>
  <si>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</si>
  <si>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</si>
  <si>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</si>
  <si>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</si>
  <si>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</si>
  <si>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</si>
  <si>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</si>
  <si>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</si>
  <si>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</si>
  <si>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</si>
  <si>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</si>
  <si>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</si>
  <si>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</si>
  <si>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</si>
  <si>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</si>
  <si>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</si>
  <si>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</si>
  <si>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</si>
  <si>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</si>
  <si>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</si>
  <si>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</si>
  <si>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</si>
  <si>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</si>
  <si>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</si>
  <si>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</si>
  <si>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</si>
  <si>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</si>
  <si>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</si>
  <si>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</si>
  <si>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</si>
  <si>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</si>
  <si>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</si>
  <si>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</si>
  <si>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</si>
  <si>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</si>
  <si>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</si>
  <si>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</si>
  <si>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</si>
  <si>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</si>
  <si>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</si>
  <si>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</si>
  <si>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</si>
  <si>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</si>
  <si>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</si>
  <si>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</si>
  <si>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</si>
  <si>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</si>
  <si>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</si>
  <si>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</si>
  <si>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</si>
  <si>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</si>
  <si>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</si>
  <si>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</si>
  <si>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</si>
  <si>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</si>
  <si>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</si>
  <si>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</si>
  <si>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</si>
  <si>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</si>
  <si>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</si>
  <si>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</si>
  <si>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</si>
  <si>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</si>
  <si>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</si>
  <si>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</si>
  <si>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</si>
  <si>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</si>
  <si>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</si>
  <si>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</si>
  <si>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</si>
  <si>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</si>
  <si>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</si>
  <si>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</si>
  <si>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</si>
  <si>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</si>
  <si>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</si>
  <si>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</si>
  <si>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</si>
  <si>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</si>
  <si>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</si>
  <si>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</si>
  <si>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</si>
  <si>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</si>
  <si>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</si>
  <si>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</si>
  <si>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</si>
  <si>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</si>
  <si>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</si>
  <si>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</si>
  <si>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</si>
  <si>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</si>
  <si>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</si>
  <si>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</si>
  <si>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</si>
  <si>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</si>
  <si>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</si>
  <si>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</si>
  <si>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</si>
  <si>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</si>
  <si>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</si>
  <si>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</si>
  <si>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</si>
  <si>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</si>
  <si>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94-RESTAURACIÓN CASA AYBAR, CIUDAD COLONIAL, DISTRITO NACIONAL</t>
  </si>
  <si>
    <t>37-REMODELACIÓN DESTACAMENTO MILITAR ARROYO DULCE, DISTRITO MUNICIPAL ARROYO DULCE, MUNICIPIO ENRIQUILLO,  PROVINCIA BARAHONA</t>
  </si>
  <si>
    <t>38-REMODELACIÓN DESTACAMENTO MILITAR CAPITÁN INOA NINA, MUNICIPIO ENRIQUILLO, PROVINCIA BARAHONA</t>
  </si>
  <si>
    <t>36-REMODELACIÓN PUESTO DE CHEQUEO MILITAR EL ESPINERO, MUNICIPIO DAJABON , PROVINCIA DAJABON</t>
  </si>
  <si>
    <t>32-REMODELACIÓN DESTACAMENTO MILITAR EL HIGÜERITO, ERD, MUNICIPIO DE BÁNICA, PROVINCIA ELÍAS PIÑA</t>
  </si>
  <si>
    <t>33-REMODELACIÓN PUESTO MILITAR ANICETO MARTÍNEZ, ERD, MUNICIPIO HONDO VALLE, PROVINCIA ELÍAS PIÑA</t>
  </si>
  <si>
    <t>83-REPARACIÓN ESTADIO MUNICIPAL DE BEISBOL JUAN DELFINO GARCÍA (BRAGAÑITA), MUNICIPIO MOCA, PROVINCIA ESPAILLAT</t>
  </si>
  <si>
    <t>39-CONSTRUCCIÓN DESTACAMENTO MILITAR LA GRANADA, MUNICIPIO LA DESCUBIERTA, PROVINCIA INDEPENDENCIA</t>
  </si>
  <si>
    <t>41-CONSTRUCCIÓN PUESTO MILITAR EL FURGÓN, MUNICIPIO JIMANÍ, PROVINCIA INDEPENDENCIA</t>
  </si>
  <si>
    <t>42-CONSTRUCCIÓN PUESTO DE CHEQUEO MILITAR LA TRANQUERA, DISTRITO MUNICIPAL LAS LAGUNAS DE NISIBÓN, MUNICIPIO HIGUEY, PROVINCIA LA ALTAGRACIA</t>
  </si>
  <si>
    <t>32-RECONSTRUCCIÓN POLIDEPORTIVO LIDIO GUZMAN, MUNICIPIO JIMA ABAJO, PROVINCIA LA VEGA.</t>
  </si>
  <si>
    <t>43-REMODELACIÓN FORTALEZA MILITAR OLEGARIO TENARES, MUNICIPIO NAGUA, PROVINCIA MARÍA TRINIDAD SÁNCHEZ</t>
  </si>
  <si>
    <t>35-CONSTRUCCIÓN DESTACAMENTO MILITAR EL PUENTE, MUNICIPIO MONTECRISTI, PROVINCIA MONTE CRISTI</t>
  </si>
  <si>
    <t>40-REMODELACIÓN DESTACAMENTO MILITAR CABEZA DE AGUA, MUNICIPIO PEDERNALES, PROVINCIA PEDERNALES</t>
  </si>
  <si>
    <t>34-REPARACIÓN 
ESTADIO MUNICIPAL DE BEISBOL LUIS MARIA HERRERA, MUNICIPIO BANI, PROVINCIA PERAVIA</t>
  </si>
  <si>
    <t>98-CONSTRUCCIÓN INFRAESTRUCTURAS DE SERVICIOS TURÍSTICOS EN LA PLAYA LOS ALMENDROS, MUNICIPIO BANÍ, PROVINCIA PERAVIA</t>
  </si>
  <si>
    <t>95-RECONSTRUCCIÓN DE CALLES EN EL DISTRITO MUNICIPAL MAIMÓN, PROVINCIA PUERTO PLATA</t>
  </si>
  <si>
    <t>44-REMODELACIÓN FORTALEZA JUANA NÚÑEZ, MUNICIPIO DE SALCEDO, PROVINCIA HERMANAS MIRABAL</t>
  </si>
  <si>
    <t>04-AMPLIACIÓN DEL PLANTEL EDUCATIVO PARA INICIAL MERCEDES CONSUELO MATOS EN LA PROVINCIA SAN JUAN.</t>
  </si>
  <si>
    <t>45-REMODELACIÓN FORTALEZA PALO HINCADO, MUNICIPIO COTUÍ, PROVINCIA SÁNCHEZ RAMÍREZ</t>
  </si>
  <si>
    <t>01-CONSTRUCCIÓN DEL RECINTO EMILIO PRUD¿HOMME DEL INSTITUTO SUPERIOR DE FORMACIÓN DOCENTE SALOMÉ UREÑA (ISFODOSU), MUNICIPIO SANTIAGO DE LOS CABALLEROS, PROVINCIA SANTIAGO</t>
  </si>
  <si>
    <t>30-REMODELACIÓN DESTACAMENTO EL RUBIO, MUNICIPIO SAN JOSÉ DE LAS MATAS, PROVINCIA SANTIAGO</t>
  </si>
  <si>
    <t>31-REMODELACIÓN DESTACAMENTO LAS PLACETAS, MUNICIPIO SAN JOSÉ DE LAS MATAS, PROVINCIA SANTIAGO</t>
  </si>
  <si>
    <t>27-AMPLIACIÓN DEL PLANTEL EDUCATIVO PARA INICIAL SALOMÉ UREÑA , MUNICIPIO ESPERANZA, PROVINCIA VALVERDE.</t>
  </si>
  <si>
    <t>30-CONSTRUCCIÓN DE 2 ESTANCIAS INFANTILES EN LA PROVINCIA DE VALVERDE</t>
  </si>
  <si>
    <t>34-REMODELACIÓN INFRAESTRUCTURA DEL DESTACAMENTO MILITAR LOS QUEMADOS, MUNICIPIO MAO, PROVINCIA VALVERDE</t>
  </si>
  <si>
    <t>39-AMPLIACIÓN DEL PLANTEL EDUCATIVO PARA INICIAL JACINTO DE LA CONCHA, MUNICIPIO LAGUNA SALADA, PROVINCIA VALVERDE.</t>
  </si>
  <si>
    <t>84-RECONSTRUCCIÓN DE LA CANCHA DEL CLUB DEPORTIVO JUAN ALBERTO OZORIA, MUNICIPIO BOCA CHICA, PROVINCIA SANTO DOMINGO</t>
  </si>
  <si>
    <t>85-CONSTRUCCIÓN ARENA DE BALONCESTO PROFESOR FERNANDO TERUEL, PROVINCIA LA VEGA.</t>
  </si>
  <si>
    <t>92-CONSTRUCCIÓN DEL CLUB DEPORTIVO LA FE, MUNICIPIO DAJABÓN</t>
  </si>
  <si>
    <t>12-CONSTRUCCIÓN DEL ALMACÉN DEL MINISTERIO DE EDUCACIÓN, MUNICIPIO BAJOS DE HAINA, PROVINCIA SAN CRISTÓBAL.</t>
  </si>
  <si>
    <t>31-RECONSTRUCCIÓN  CLUB DEPOTIVO LA MATICA, MUNICIPIO CONCEPCION DE LA VEGA, PROVINCIA LA VEGA</t>
  </si>
  <si>
    <t>33-REMODELACIÓN MULTIUSO PIEDRA BLANCA, MUNICIPIO PIEDRA BLANCA, PROVINCIA MONSEÑOR NOUEL</t>
  </si>
  <si>
    <t>Se utilizó el PIB del Panorama Macroeconómico actualizado al 9 de junio 2026, elaborado por el Ministerio de Hacienda y Economía</t>
  </si>
  <si>
    <t>60-CONSTRUCCIÓN CAMPO DE BÉISBOL LOS YAYALES, MUNICIPIO NAGUA, PROVINCIA MARIA TRINIDAD SANCHEZ</t>
  </si>
  <si>
    <t>53-REMODELACIÓN ESTADIO DE BÉISBOL EL PINAR, D.M. EL PINAR, MUNICIPIO SAN JOSÉ DE OCOA, PROVINCIA SAN JOSÉ DE OCOA</t>
  </si>
  <si>
    <t>Ejecución 1ero de enero - 10 de julio de 2026*</t>
  </si>
  <si>
    <t>*Fecha de imputación al 10 de julio de 2026 y fecha de registro al 13 de julio de 2026. La fecha de imputación representa los gastos o ingresos en el momento de su ejecución, mientras que la fecha de registro representa el momento de su registro en el sistema, en la medida que se van regularizando los pagos.</t>
  </si>
  <si>
    <t>17-AMPLIACIÓN DEL PLANTEL EDUCATIVO PARA INICIAL PROF. ALTAGRACIA OZEMA GERÓNIMO MATOS, MUNICIPIO ESTEBANÍA, PROVINCIA AZUA.</t>
  </si>
  <si>
    <t>57-REHABILITACIÓN CIUDAD ESPERANZA DE LOS BARRANCONES, PROVINCIA BARAHONA</t>
  </si>
  <si>
    <t>04-AMPLIACIÓN DEL PLANTEL EDUCATIVO PARA INICIAL OLIVIA NUÑEZ HIDALGO, MUNICIPIO GASPAR HERNÁNDEZ, PROVINCIA ESPAILLAT.</t>
  </si>
  <si>
    <t>36-CONSTRUCCIÓN CONSTRUCCIÓN DE 2 ESTANCIAS INFANTILES EN LA PROVINCIA SAN JUAN (FASE 2)</t>
  </si>
  <si>
    <t>58-CONSTRUCCIÓN IGLESIA CATÓLICA ESPÍRITU SANTO, DISTRITO MUNICIPAL HATO DEL YAQUE, MUNICIPIO SANTIAGO DE LOS CABALLEROS</t>
  </si>
  <si>
    <t>47-CONSTRUCCIÓN MERCADO DE GUARICANO, MUNICIPIO SANTO DOMINGO NORTE, PROVINCIA SANTO DOMINGO.</t>
  </si>
  <si>
    <t xml:space="preserve">      Ejecución 1ro de enero -  10 de julio de 2026 (fecha de imputación)</t>
  </si>
  <si>
    <t>Ejecución 1ro de enero -  13 de julio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</si>
</sst>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817830</xdr:colOff>
      <xdr:row>6</xdr:row>
      <xdr:rowOff>97428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205740</xdr:colOff>
      <xdr:row>7</xdr:row>
      <xdr:rowOff>60628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95047</xdr:colOff>
      <xdr:row>7</xdr:row>
      <xdr:rowOff>18414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my.sharepoint.com/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217.356915625001" createdVersion="8" refreshedVersion="8" minRefreshableVersion="3" recordCount="9906" xr:uid="{B9D624F1-196A-49D5-B56E-2C2D97B984B4}">
  <cacheSource type="worksheet">
    <worksheetSource ref="A1:T9907" sheet="Hoja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475"/>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60070729399.3599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06">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82285487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71283331"/>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821516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75006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23971836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22360840"/>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29250002"/>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9877669"/>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3908331"/>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27917625"/>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62795838"/>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24275004"/>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19397082"/>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3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6183331"/>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1458331"/>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5583339"/>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3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2245838"/>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2117908"/>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23478993"/>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740834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1243926508.25"/>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7468436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1438829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263085889.16"/>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352385956.92999989"/>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42462027"/>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127248300.85000001"/>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151147981"/>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18848347.399999999"/>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40171535.5300000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63607523"/>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50966769.729999997"/>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51208723.92000002"/>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34494875.309999995"/>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1081926.0099999998"/>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8823000.0199999996"/>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3000000"/>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6325428"/>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1681251.6999999997"/>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68049854.040000007"/>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14000741.57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235195039.2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7748447.12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92935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15755632.55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35611654.33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5559263.390000002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391990.709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914191.9300000001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6907366.96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9913496.83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5605274.71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17044956.8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521660.8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1205056.3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695848.3200000000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708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625386.6799999999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57012.2700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15207.3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909522.060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7827968.73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802628829.08000016"/>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44385893.78"/>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118973178.71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13163541.78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6203498.5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213206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25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19391194.4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11919828.27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4477190.239999999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8823589.5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24149638.299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1627040.750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178686.3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849681.8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4130.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264786.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15122252.80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3459195.8099999996"/>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65533613.57000002"/>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39519999.530000001"/>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25008112.68"/>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8040213.3300000001"/>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84039.6"/>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758585"/>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65244.7700000005"/>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3531288.01"/>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111591.86"/>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3589089.77"/>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103928.48000000001"/>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139074.79999999999"/>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616275"/>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1124382.1200000001"/>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222117214.25"/>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59386744.340000004"/>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33746861.399999999"/>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40419597.699999973"/>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3579173"/>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51099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9527344.9600000009"/>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1695376.5999999999"/>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4882088.8"/>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450247.42"/>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115143.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409289.04"/>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331261.40000000002"/>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144025.06"/>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802939.10000000009"/>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704575.04"/>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8297333.329999998"/>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9371333.329999998"/>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5323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5434059.5199999996"/>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5338708.33"/>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732833.3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2791889.64"/>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2950909.22"/>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806370.85000000009"/>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951819.979999999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6235689.4500000002"/>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2145"/>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39845"/>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17295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77809.2"/>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19989.2"/>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13320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15000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18998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43118"/>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23642"/>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52774.8"/>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14400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53404.44"/>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7024.41"/>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131702.32"/>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53441.880000000005"/>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3996"/>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734598.44"/>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1099593.92"/>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267082795.92000002"/>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58024172.780000001"/>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39436050.740000002"/>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12840161.86999999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15576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5753538.979999999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3019056.900000000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17712164.82"/>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17302769.2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3567273.76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46576426.26999998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15542594.72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1491295.48999999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171508.2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1274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758559.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20261.93"/>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16504598.93999999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1772146.6500000001"/>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313654"/>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99 - MULTIPROVINCIAL"/>
    <s v="(en blanco)"/>
    <n v="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12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375907391.0999997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62713354.46999999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55005699.35999998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53885825.4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8879921.820000002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112696812.96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106823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49693016.68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53381396.55999998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11474444.51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142112993.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37327023.28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4041915.61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110268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1064943.4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711259.71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427362.719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902755.719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48036627.3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111389373.34"/>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12972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949367.9599999997"/>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5549892.0899999999"/>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625093.19999999995"/>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158375033.42999998"/>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2880333.920000002"/>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7916662.590000004"/>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4428161.5600000015"/>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241527.12"/>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2686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131993.59"/>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13792373.489999998"/>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931549.37"/>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5909250.3300000001"/>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1129045.1599999999"/>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836276.3200000003"/>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871878.4"/>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897819.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5034256.1899999995"/>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6494896.8599999994"/>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450159227.14999998"/>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72564310.84000003"/>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68327097.310000017"/>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138642550.09000009"/>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5546722.1600000011"/>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6389099.2699999996"/>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45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95351.3199999998"/>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54450877.059999995"/>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51561309.989999987"/>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3418093.83"/>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1280743.9000000004"/>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8871834.4700000025"/>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1981394.96"/>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13677935.370000003"/>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4570798.5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1245833.42"/>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58430.400000000001"/>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514557.37"/>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28244803.169999998"/>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5299603.1599999983"/>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9222969.47999999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2171064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152875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3302086.92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1528127.839999999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20484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259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730942.6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49280837.63000000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8535625.009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7342619.590000001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6615364.43999999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1051226.6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22220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5350544.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503945.170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9782391.809999998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519956.8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191985.4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18201.2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32433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2059737.5899999996"/>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22286206.890000004"/>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7646163.3700000001"/>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3337094.4800000009"/>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4828384.6199999992"/>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2537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51104.62"/>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3270110.3"/>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5725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3864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145930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5073348.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85955100.96999998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13654842.57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12831393.349999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3796119.4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87482.5300000000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2299068.92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1393321.13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2326052.3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1220120.0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297187.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2097675.800000000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4485795.1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369568.7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242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18214.1900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3014282.71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178288.72000000003"/>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56691282.1399999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2174353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23778892.61999999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4745252.12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31624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2717843.4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2503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2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1384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3599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1603290.4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348989756.0699999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45563131.12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245618.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51482512.54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7588466.600000001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1183234.64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31496964.17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99 - MULTIPROVINCIAL"/>
    <s v="(en blanco)"/>
    <n v="0"/>
    <n v="1998077.2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25992909.03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5931815.889999998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7378150.82999999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70915094.29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20639945.21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18519840.5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5038263.939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1273353.10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12724315.0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184581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3082133.780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11360186.06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11983323.7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21979708.77999999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7709220.82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4836224.8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7215044.70000000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8389422.939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330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10632126.93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1409776.249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6266608.560000000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1564974.1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6122462.219999999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7897125.05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32692900.070000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236290950.9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3337213.4699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1195404.34000000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83424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1070768.9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1368599.8999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937050.6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935474.2499999996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5 - SANTIAGO"/>
    <s v="(en blanco)"/>
    <n v="0"/>
    <n v="13650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807916.0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0 - HATO MAYOR"/>
    <s v="(en blanco)"/>
    <n v="0"/>
    <n v="700329.1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5067254.630000001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40266574.07"/>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3360598.329999999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117873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725725.889999999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1103140.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1282723.179999999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5045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625632.449999999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215554.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958144.710000000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239284.5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936084.8100000001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1207470.4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4985172.0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35301550.410000004"/>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10206172.049999995"/>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155395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3660413.4899999998"/>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6280373.5199999996"/>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2812212.46"/>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83034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491113.85"/>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10322.549999999999"/>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277847.85000000003"/>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2088718"/>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509523"/>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9912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749507.86"/>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95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295637.27999999997"/>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75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276749"/>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72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260470.7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25800397.49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4163266.6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3858080.500000000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777583.0899999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9232730.639999998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3174292.4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135506.0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71794.10000000000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2744849.969999999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3398962.370000000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41322.08000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23587.4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168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244066.2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134843859.72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5018847.2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20475373.47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8336390.289999997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229812.4199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15675120.43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9484455.890000000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2170495.179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2122510.32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22911497.33000000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11556243.7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1042173.43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206287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455376.2799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947788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868152.75"/>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53063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8227460.83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813994.1599999999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1337843.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89916.3"/>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2921118.0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67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349704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426232.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2515061.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433832.4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66985768.58999999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14738359.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10143053.92999999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6019709.000000001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5870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789948.0299999999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3453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885455.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7426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48837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276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1014957.0499999999"/>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183459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279123.34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58618123.870000005"/>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99920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1984990.869999999"/>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8160610.2999999998"/>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4468267.4399999995"/>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346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1286092.03"/>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389446.26"/>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53165.09"/>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2241387.38"/>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990067.15"/>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1958983.170000000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544205.81000000006"/>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3916217.37"/>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718410.78"/>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313000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1849605.75"/>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628552.95999999996"/>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901309.7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7392796.7599999998"/>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582042.46"/>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1337412"/>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29446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99475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7664"/>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76577.86"/>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3968181.94"/>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7001315.8100000005"/>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75000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2251950.36"/>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2411831.4000000004"/>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77099064.070000008"/>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10170521.02"/>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10711061.369999997"/>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5453148.2399999993"/>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1794880.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978349.69"/>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583798"/>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2286899.69"/>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824999.18"/>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287077.52"/>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110684"/>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155707.92000000001"/>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22939.200000000001"/>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3297359.15"/>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1044884.62"/>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1088267457.3400002"/>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90792904.829999998"/>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59987465.67000008"/>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83257079.919999987"/>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3285619.11"/>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6280860.1299999999"/>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23469081.48"/>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21595053.66"/>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1565288.98"/>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14389428.389999997"/>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3509917"/>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9500810.3199999984"/>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724826.8"/>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36096.199999999997"/>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637370.22"/>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1961876.9700000002"/>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3807431.8000000003"/>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5471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8400671.4400000013"/>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1021174.9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1156056.2300000002"/>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662786.7700000001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9764159.279999999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155472.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4260272.63999999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593180.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38329.00999999999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1700328.4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1057882.9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492187.63"/>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695284.35000000009"/>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99642.39999999991"/>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135059.8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428231025.98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83282479.82999999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61219898.27999999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29341659.409999996"/>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20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15358981.629999999"/>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171232.9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43789320.06999999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20 - FONDOS CON DESTINO ESPECÍFICO"/>
    <s v="99 - MULTIPROVINCIAL"/>
    <s v="(en blanco)"/>
    <n v="0"/>
    <n v="24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5106473.69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2241968.610000000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3956996.6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1341482216.7700007"/>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13223909.280000001"/>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264392479.79999998"/>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1722474"/>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1771781.92"/>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2909538.98"/>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809161.87"/>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2653062.7599999998"/>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9017976.28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20644128.94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32943718.649999995"/>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6234088.21"/>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1647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513462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2481480.969999999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1093104.450000000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450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601363.7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50914.6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5565504.66000000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2640101.63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1397187.339999999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620806.4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4761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102592.7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1614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115525.670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68213232.900000006"/>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30783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10068987.16"/>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4154916.970000000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50253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9959439.0600000005"/>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2424974.819999999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3175272.8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6999626.690000001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801808.25"/>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34760.0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70268.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863792.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25417.2000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4596.3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1090739.56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52940868.75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12658846.8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36676.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7845482.749999998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4190261.009999999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93364424.63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1285378.0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3337999.390000000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4518001.659999999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925442.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908062.6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2562568.3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57685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5711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58379.3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13142.25"/>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21121.3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810.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2491678.07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888819.7000000001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126349432.06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30823702.78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18731047.4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10887568.46999999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150401840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1909764.49000000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7487852.87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2498341.78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2592802.31000000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709584.510000000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450147.22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732497.6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130243.9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2190905.36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778631.17000000016"/>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79105931.099999994"/>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28670499.96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11107147.27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8987184.9599999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1099795.39999999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11553150.6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19522485.40999999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680834.9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29163803.23999999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2815451.0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1423769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531557.8500000000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7646.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580987.7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1037173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160975.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40073394.68999999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1259859.3300000003"/>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29451721.960000001"/>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2510999.98"/>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4236944.62"/>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7918895.5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987960179.50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66005581.159999996"/>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1584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36837275.460000001"/>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40817336.4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48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456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10618165.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27256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314614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509155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32473213.079999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688306.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392662974.70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118013247.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47638546.09000001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49426319.4600000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1391379.61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1364987.8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6405260.66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47026004.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9628156.810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100545266.21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9596783.1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4260232.019999999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8892857.309999998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22280362.62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21599275.38000000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58181019.85999999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1079497.4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1621818.9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8375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9413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4226857.22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266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3361756.8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3539527.4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36847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3013588.67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9906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30123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2266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4589690.14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3245820.94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3099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4486413.78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2655676.75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365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3671281.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3686951.32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4082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25860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3352147.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4408305.02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38687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3503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3316833.6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34757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300848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27380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36301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329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2915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11755439.3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370617415.56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6127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91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607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10409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5704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54520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5158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583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68445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545291.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58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469344.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7674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713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882583.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698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91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883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6812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934094.83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516166.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9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43344.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415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4823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832583.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58675632.06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183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618924.209999999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406265.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489217.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529539.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562889.22000000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458539.8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438584.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459411.9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332854.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648042.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47782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472749.989999999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596895.9899999998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379958.97000000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558318.3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556030.1699999998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537234.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621417.3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364065.8099999998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505530.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671588.790000000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590144.910000000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533232.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501693.87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494526.8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458820.25999999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417202.23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546621.990000000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503068.29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444555.50999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782746.78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56510706.48000002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200055.33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103418.01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34177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228582.8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83760.92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36136.509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141272.2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255540.02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51508.5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251102.970000000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81820.70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671586.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300743.38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262440.71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311906.4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355858.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53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98411.740000000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398828.4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503907.2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28890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199887.1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88739.1700000000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92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278197.46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229532.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166826.3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171733.450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8319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42490.3100000000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801482.979999999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38287568.76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69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12086.4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52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5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2034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2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20084.99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216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7 - VALVERDE"/>
    <s v="(en blanco)"/>
    <n v="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79174.8999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2511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96177.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5109258.4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65732.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180176.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337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578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30691.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98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87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7560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85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5302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577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1522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9 - MONTE PLATA"/>
    <s v="(en blanco)"/>
    <n v="0"/>
    <n v="371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6781982.30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389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2 - SANTO DOMINGO"/>
    <s v="(en blanco)"/>
    <n v="0"/>
    <n v="30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1888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4792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6 - DUARTE"/>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41142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6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10841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25430.08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7 - VALVERDE"/>
    <s v="(en blanco)"/>
    <n v="0"/>
    <n v="199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265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3628814.65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8620903.35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79732.38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20956.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957.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5 - MONTE CRISTI"/>
    <s v="(en blanco)"/>
    <n v="0"/>
    <n v="4798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2698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6 - SANTIAGO RODRIGUEZ"/>
    <s v="(en blanco)"/>
    <n v="0"/>
    <n v="76013.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343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58753.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114183.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4399319.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18328.12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9104.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36071.73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1493.2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1791.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2485.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41001.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1281.4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1712.7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894.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2554.3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10408.469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41344.559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1107.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3007.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73088.739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38790.98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1307.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504651.52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1282.2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5918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19192228.67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1943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35647.80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423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11752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25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570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5253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63838.8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29531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95910.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81735.8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599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54349.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4452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9 - HERMANAS MIRABAL"/>
    <s v="(en blanco)"/>
    <n v="0"/>
    <n v="40254.23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73858.209999999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215896.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90783.3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7 - VALVERDE"/>
    <s v="(en blanco)"/>
    <n v="0"/>
    <n v="42308.8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1491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95434.2400000000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6886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51556.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57662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239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4 - MARIA TRINIDAD SANCHEZ"/>
    <s v="(en blanco)"/>
    <n v="0"/>
    <n v="1904.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8 - MONSENOR NOUEL"/>
    <s v="(en blanco)"/>
    <n v="0"/>
    <n v="1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43444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11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13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8 - PUERTO PLATA"/>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205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15271.9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6 - SANTIAGO RODRIGUEZ"/>
    <s v="(en blanco)"/>
    <n v="0"/>
    <n v="2957.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7 - VALVERDE"/>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2 - AZUA"/>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11660.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674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7 - PERAVIA"/>
    <s v="(en blanco)"/>
    <n v="0"/>
    <n v="3476.1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8 - PUERTO PLATA"/>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2 - SAN JUAN"/>
    <s v="(en blanco)"/>
    <n v="0"/>
    <n v="2348.199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6 - SANTIAGO RODRIGUEZ"/>
    <s v="(en blanco)"/>
    <n v="0"/>
    <n v="9434.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7 - VALVERDE"/>
    <s v="(en blanco)"/>
    <n v="0"/>
    <n v="478.5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9 - MONTE PLATA"/>
    <s v="(en blanco)"/>
    <n v="0"/>
    <n v="181.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564.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5 - SANTIAGO"/>
    <s v="(en blanco)"/>
    <n v="0"/>
    <n v="8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6 - SANTIAGO RODRIGUEZ"/>
    <s v="(en blanco)"/>
    <n v="0"/>
    <n v="141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8 - MONSENOR NOUEL"/>
    <s v="(en blanco)"/>
    <n v="0"/>
    <n v="104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31767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2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522499.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36736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671547.0000000001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624902.9299999998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55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4184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45567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43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46872.1099999999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169437.0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302221.46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301660.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790081.2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198647.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158994.67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24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11491.5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5029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363794.8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227244.3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3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24743.3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46923.4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189523.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30180.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12382.1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20755.55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82282.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49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101105.2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138828.859999999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38465.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40229.5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11894.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32778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64059.72999999999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29739.69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154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43280.5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2480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47050.3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7661015.3700000001"/>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14426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2132666.67"/>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2181940.060000001"/>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208565"/>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6 - PRODUCTOS DE MINERALES, METÁLICOS Y NO METÁLICOS"/>
    <s v="N"/>
    <s v="00 - N/A"/>
    <s v="10 - FONDO GENERAL"/>
    <s v="99 - MULTIPROVINCIAL"/>
    <s v="(en blanco)"/>
    <n v="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50000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1282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4067775.110000000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953861.4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36769.88999999998"/>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45900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133177543.44999999"/>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10477059525.80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638287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88380048"/>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9428552.990000002"/>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1453034689.8799999"/>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79444357.85000005"/>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7178856.620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34989303.680000007"/>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3174976.35"/>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353824962.43999994"/>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1781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504678688.17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20258694.62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103304970.01999998"/>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57567360.110000007"/>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3051790.420000000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1010414.03"/>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7235752.98"/>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865161.9299999997"/>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780320743.91999996"/>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670178894.03000033"/>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638454207.3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353342648.70999998"/>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201094989.53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153142653.3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95254299.730000004"/>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39384010.21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45979676.92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1132680.649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16968398.33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2378633.1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86227047.5900000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17459635.53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21580386.70999999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42312818.53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52213853.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723429.56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40 - TRANSFERENCIAS"/>
    <s v="99 - MULTIPROVINCIAL"/>
    <s v="(en blanco)"/>
    <n v="0"/>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9749282.29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740138.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3150082.8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253258.9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75594864.510000005"/>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44167979.46000001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40 - TRANSFERENCIAS"/>
    <s v="99 - MULTIPROVINCIAL"/>
    <s v="(en blanco)"/>
    <n v="0"/>
    <n v="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129986908.48999999"/>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8009463.7000000002"/>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360578.26"/>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822256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1183720.06"/>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638556"/>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98648"/>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5407518.6200000001"/>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9527450.0700000022"/>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128856"/>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110873.98000000001"/>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6239260.200000000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10733427.500000002"/>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12731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59850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24818474.32"/>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6117399.9900000002"/>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9331.199999999997"/>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3734527.7100000004"/>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2239010.7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513309.7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72087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36222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11967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5624592.720000000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3465595.2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549291.3200000000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1588835.1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36521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1437022.880000000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400680.80000000005"/>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20403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283835.5"/>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152125.6"/>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739954.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562350.1200000001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43247299.38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6686102.509999999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1003794.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79895.2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509305.4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351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8356467.669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31729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268900.8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480771.2599999999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477108.5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5883695.469999998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1211768.119999999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85664427"/>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142960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11761134.10000000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10903076.399999999"/>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913327.4499999988"/>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220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4600886.9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10594601.8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5169206.019999999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24783.8"/>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31401299.640000001"/>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1078477.82"/>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11116569.75999999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1721370.629999999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208824.44"/>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8000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1621418.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7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87821.46"/>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487693414.6799999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34871021.41999998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27977335.38999999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687422.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3406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4311832.279999999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11665585.38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61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7082897.169999999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1224318.4400000002"/>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1030895.2"/>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2672183.7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64311365.580000006"/>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19777931.939999998"/>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5200747.609999999"/>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2352041.0600000005"/>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708856.26"/>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712383.87"/>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832961.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215847.71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256172.8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1692813.7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1699607.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21157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209851.7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2536782.940000000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1348479.0500000003"/>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6056824.4199999999"/>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938202.3"/>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656496.9099999999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941053.4099999999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868884.23"/>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258736.41"/>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34221886.77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1060968.8"/>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560942.0600000000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112605.1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129566.3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384681.22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18105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112677.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207000.3200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51990.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9592104.1999999993"/>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49062.5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1202"/>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590841.1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705324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1050012.9199999997"/>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593880.77"/>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90668.55"/>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1011217.9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43500.02"/>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334999214.84999996"/>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29793637.310000002"/>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2046219.0799999996"/>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628675.18999999994"/>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4203363.66"/>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5664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358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3965791.7699999996"/>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en blanco)"/>
    <n v="0"/>
    <n v="384514.8"/>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1509338.4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1002332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2338376.6"/>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133253.60999999999"/>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27750804.660000004"/>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264323.78"/>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6714253.609999999"/>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8410920.2400000021"/>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20074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38779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142525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898482.85"/>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11977819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693959.41999999993"/>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3069359.8800000004"/>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724728.1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39977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619244.8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560563.73"/>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458985.2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3964.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808697.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12425.4"/>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8838540.5600000005"/>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1229607.6700000004"/>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263807.63"/>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2109362.6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1099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43041.3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268061.94"/>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95976.59"/>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2837426761.1900001"/>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48202214.849999994"/>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221883817.58000004"/>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55306294.9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3936139.0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2243345.41"/>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1913124.94"/>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553605"/>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119088824.61"/>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45170313.310000002"/>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3517986.2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1490416.7"/>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129896474.96000001"/>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22579285.600000001"/>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461179.55"/>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13275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711945.0900000003"/>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1624612.81"/>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138588303.34"/>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22763220.379999995"/>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62271062.66000003"/>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2321406"/>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3197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5450275.9000000004"/>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208077.469999999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72280902.66"/>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554934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1321650.1499999999"/>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992142488.7299998"/>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5167961778.04"/>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100135635.59999996"/>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319252699.98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147973901.2099999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368920460.23000002"/>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97673621.640000001"/>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22204630"/>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3190268.37"/>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544463.06"/>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73223566.25"/>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3700465.35"/>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0"/>
    <n v="172112.44"/>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8686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6486665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9741553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420663.25"/>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91219032.349999994"/>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6796740.200000000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928686.4"/>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99 - MULTIPROVINCIAL"/>
    <s v="(en blanco)"/>
    <n v="0"/>
    <n v="259703.84"/>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4038944.080000002"/>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3592.22"/>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3036460.37"/>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678349.4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22966078.73"/>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74115660.819999993"/>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3352777.37"/>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20109730.390000004"/>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5943906.6399999997"/>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4197498704.3200006"/>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250258140.75"/>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295987764.8300001"/>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114906540.06"/>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30165558.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6073585.5300000003"/>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3453600.02"/>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99 - MULTIPROVINCIAL"/>
    <s v="(en blanco)"/>
    <n v="0"/>
    <n v="1219014"/>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69532771"/>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70588230.359999999"/>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4314294.3"/>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57658347.82"/>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60000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94978871.42000005"/>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128544959.67999999"/>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23831916.9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en blanco)"/>
    <n v="0"/>
    <n v="3215618"/>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1077886.55"/>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99 - MULTIPROVINCIAL"/>
    <s v="(en blanco)"/>
    <n v="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748391.4"/>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69874.03"/>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126200208.65999998"/>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125847"/>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7726849.53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237885176.46000004"/>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695646255.00999987"/>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57111026.2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9380710.6500000004"/>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88264451.320000052"/>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2083077.8000000003"/>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80568496.060000017"/>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4755834.55"/>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38185563.699999988"/>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169592375.5"/>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24249851.349999998"/>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58726644.679999992"/>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10505684.55000000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109044086.12000002"/>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30583344.639999978"/>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8496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7134945.5199999996"/>
  </r>
  <r>
    <s v="2026"/>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99 - MULTIPROVINCIAL"/>
    <s v="(en blanco)"/>
    <n v="0"/>
    <n v="19422.8"/>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6309469.3700000001"/>
  </r>
  <r>
    <s v="2026"/>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99 - MULTIPROVINCIAL"/>
    <s v="(en blanco)"/>
    <n v="0"/>
    <n v="70092"/>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4165134.8300000005"/>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4985259.13"/>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13593.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158167688.9799999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678352.5"/>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88446265.699999943"/>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1516906.5199999998"/>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20343085.07"/>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637605.99000000011"/>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1021682.7100000001"/>
  </r>
  <r>
    <s v="2026"/>
    <x v="0"/>
    <x v="0"/>
    <x v="0"/>
    <x v="0"/>
    <s v="2 - Poder Ejecutivo"/>
    <s v="0203 - MINISTERIO DE DEFENSA"/>
    <s v="0002 - ACADEMIA MILITAR BATALLA DE LA CARRERA"/>
    <s v="4 - SERVICIOS SOCIALES"/>
    <s v="4.4 - Educación"/>
    <s v="4.4.08 - Enseñanza y capacitación para defensa y seguridad"/>
    <s v="2.2 - CONTRATACIÓN DE SERVICIOS"/>
    <s v="2.2.2 - PUBLICIDAD, IMPRESIÓN Y ENCUADERNACIÓN"/>
    <s v="N"/>
    <s v="00 - N/A"/>
    <s v="10 - FONDO GENERAL"/>
    <s v="32 - SANTO DOMINGO"/>
    <s v="(en blanco)"/>
    <n v="0"/>
    <n v="268107.8"/>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230825.05"/>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563699.09"/>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3430692.5"/>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488108.98"/>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498555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837366.94"/>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448801.19999999995"/>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699997.62000000011"/>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589405.09"/>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1460037.5199999998"/>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4309413.79"/>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1748316.4399999997"/>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8203374.7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217933.31000000006"/>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672913.76"/>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801259.69"/>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2302577.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33110.799999999996"/>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1323559.3400000001"/>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594813.22"/>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13821968.34"/>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756345.46"/>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207837623.43999994"/>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43982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10594601.220000001"/>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15531448.220000003"/>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225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8861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790474.81"/>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6896978.75"/>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7888125.96"/>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869101.76"/>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60776596.620000005"/>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3353919.49"/>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894642.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2000004.45"/>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269417.59999999998"/>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337538.6900000000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18468516.589999996"/>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4699445.419999999"/>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12778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14318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1052948.3999999999"/>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5073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699667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99 - MULTIPROVINCIAL"/>
    <s v="(en blanco)"/>
    <n v="0"/>
    <n v="72711.600000000006"/>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6675196.3099999996"/>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473776709.90999997"/>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62368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17023388.240000002"/>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265013.18"/>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727218.26"/>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1077952"/>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3594702.9999999995"/>
  </r>
  <r>
    <s v="2026"/>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99 - MULTIPROVINCIAL"/>
    <s v="(en blanco)"/>
    <n v="0"/>
    <n v="268000.01"/>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629688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366164.44"/>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1178899.2000000002"/>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4109440.5700000003"/>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40838693.630000003"/>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4151488.54"/>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485782.43"/>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1312887.73"/>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31397190.989999998"/>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5771951.8099999996"/>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40578095.429999992"/>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10358806.890000001"/>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8630027.3599999994"/>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140389.82999999999"/>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57712.490000000005"/>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51260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5427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4009204.0900000003"/>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242182.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82143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209677.73999999996"/>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2720531.3"/>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1047673.89"/>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154486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274515.5999999999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152928"/>
  </r>
  <r>
    <s v="2026"/>
    <x v="0"/>
    <x v="0"/>
    <x v="0"/>
    <x v="0"/>
    <s v="2 - Poder Ejecutivo"/>
    <s v="0203 - MINISTERIO DE DEFENSA"/>
    <s v="0003 - ESCUELA DE GRADUADOS DE ESTUDIOS MILITARES DEL EJERCITO DE REP. DOM."/>
    <s v="4 - SERVICIOS SOCIALES"/>
    <s v="4.4 - Educación"/>
    <s v="4.4.04 - Educación superior"/>
    <s v="2.2 - CONTRATACIÓN DE SERVICIOS"/>
    <s v="2.2.6 - SEGUROS"/>
    <s v="N"/>
    <s v="00 - N/A"/>
    <s v="10 - FONDO GENERAL"/>
    <s v="32 - SANTO DOMINGO"/>
    <s v="(en blanco)"/>
    <n v="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2659362.4600000004"/>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2936056"/>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1063794.2"/>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445323.02999999997"/>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56247601.909999996"/>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118608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3610345.0700000003"/>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492075"/>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96835.8"/>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0"/>
    <n v="1593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99 - MULTIPROVINCIAL"/>
    <s v="(en blanco)"/>
    <n v="0"/>
    <n v="95249.600000000006"/>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270444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369746.94"/>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1681.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40624.03999999998"/>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3285873.9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1964070.56"/>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1098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155792"/>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126837"/>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601594.7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956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1369630"/>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189991.8"/>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267978"/>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5224914.7"/>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1077328.8199999998"/>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432574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1323798.8400000001"/>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3038693.0700000003"/>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859655.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5311440"/>
  </r>
  <r>
    <s v="2026"/>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99 - MULTIPROVINCIAL"/>
    <s v="(en blanco)"/>
    <n v="0"/>
    <n v="5200.0200000000004"/>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140500.42000000001"/>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3236100.04"/>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885923.24"/>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112302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21240381.64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638003.9600000002"/>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427923.19999999995"/>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21594"/>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2613082.91"/>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2875421.85"/>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2610545.9300000002"/>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1050840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1997307.64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456274.15"/>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312422.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925104.8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2427397.6800000002"/>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371643665.10000002"/>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9953685.1899999976"/>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21490117.5"/>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1455336.48"/>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4571183.599999999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1075236.539999999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3018933.85"/>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263937.11"/>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1458822.1199999999"/>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16372690.199999999"/>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1496858"/>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84016"/>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4739157.059999999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5098475.659999998"/>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6786480.0399999991"/>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1496591.9399999997"/>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5916247.989999998"/>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8494315.8699999992"/>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13643343.139999999"/>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21316025.1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7705620.73000000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446070.2399999999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590513.4500000000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601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161072.0800000000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43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1397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794704.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920019.0299999999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12652414.55000000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602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318189.26"/>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1380937"/>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32945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6281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10665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1333535.3299999998"/>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294201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532292.1"/>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23439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737.5"/>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76416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400045.8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7676239.1999999993"/>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21761.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168888.7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2110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3771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2370247.319999999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249490.9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1286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595166.3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372439.2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14762412.2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24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325826.7299999999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1256486.7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502839.2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5427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1375695.9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2003545.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134630.91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30562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13704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153007.69999999998"/>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147616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8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325199.83999999997"/>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789529.18"/>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10653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1157466.3999999999"/>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196753.2"/>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1639332"/>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en blanco)"/>
    <n v="0"/>
    <n v="64117.020000000004"/>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1225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612974.7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101416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91040.04000000000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68866.1599999999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4221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602038.800000000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1292267.0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346389.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980612.0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1240489.4499999997"/>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10814598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35754579.650000006"/>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708287.6399999999"/>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4515754.3100000005"/>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476314.91000000003"/>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9390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1175914.3999999999"/>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4202381.1100000003"/>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1748052"/>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33136450"/>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8329075.780000000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1102441.97"/>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2861265.1799999997"/>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4477072.9499999993"/>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28196412.300000001"/>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12490294.09"/>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22391904.669999998"/>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1472380.98"/>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1598188.26"/>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143042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22934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408885.72000000003"/>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504182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2696438.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78340.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1374905.26"/>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7990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21983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60877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679540.38"/>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916107.15999999992"/>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558992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503310.6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78000.009999999995"/>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61417.06"/>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308927.65999999997"/>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6193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5741688.8200000003"/>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786523.0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1823093.4499999997"/>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15766977"/>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86198.30000000002"/>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778808.20000000007"/>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2235105.7400000002"/>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142592.24"/>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2294698.049999999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3749022.12"/>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94931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7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25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1018238.4999999999"/>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211908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287944.01999999996"/>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1504607.94"/>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241095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2281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566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228999.06"/>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798424"/>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2325355.5499999998"/>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82712.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99 - MULTIPROVINCIAL"/>
    <s v="(en blanco)"/>
    <n v="0"/>
    <n v="28674"/>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7280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2949558.06"/>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638775.01"/>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367842.4"/>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167256210.71000001"/>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14913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2819147.1399999997"/>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3841776.5"/>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11934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218580.84000000003"/>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1404852.79"/>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1467322.2999999998"/>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2873040.17"/>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30209939.96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315504.4000000004"/>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409806.92"/>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32654.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506642.74000000011"/>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6071452.599999999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2494844.2399999998"/>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436008526"/>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3683041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11929733.41999999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13389074.83999999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351574.6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695834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11794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21186179.1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11562348.44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780143.929999999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58833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80365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53573134.729999997"/>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66576065.480000004"/>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6191374.090000000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3594346.8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4168984.7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2111132.1599999997"/>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28127304.069999997"/>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71820858.860000044"/>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521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94890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572046.30000000005"/>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119997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800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425466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1256319.8400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210076.13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613965.7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31054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928538.5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4309189.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55124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3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56423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1718667.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114319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3498222.050000000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245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233531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331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101925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678188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616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2404042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76024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556049.5799999998"/>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9944815.5800000019"/>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160717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1933410.3499999999"/>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1357491.6500000001"/>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2713855.92"/>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10497928.85000000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76700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735317"/>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261211.4"/>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2830698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4156234.48"/>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126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89146.74"/>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330375235.0199999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35553060.0799999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14931.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48200044.22999998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28181288.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10187269.80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20507133.08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35699061.71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75687138.46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8082491.43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13688823.40999999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49070574.78999999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9154961.560000000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4262400.310000000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1255596.5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236804.3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190246.9"/>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48391965.28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4292327.5199999996"/>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992853986.57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831330674.17999995"/>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547006.06999999995"/>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146092227.15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536043499.3799999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6338876.91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885324345.6800004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90372167.5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5932583.460000000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642495125.06000006"/>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301694422.82999998"/>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69767073.639999986"/>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38848.160000000003"/>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45274162.87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47630892.43000000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1409238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3700946.520000000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4150422.519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377939.6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2636419.2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57588879.1400000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7446048.070000000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12194818.43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2062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7788959.590000000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3844726.8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37706174.689999998"/>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77172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489390.94"/>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3564"/>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429685.4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75522.6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699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605140.19999999995"/>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13916638.49"/>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41726270.560000002"/>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7079202.8499999996"/>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185813.65999999997"/>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6270533.5399999972"/>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4635697.9000000004"/>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39273.35"/>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818679.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554269.26"/>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529141.09"/>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615382.7"/>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443337.78"/>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323435.51"/>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261354.72"/>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2798392.2600000002"/>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899029.55"/>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968266.96000000008"/>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270904.5"/>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81228.61"/>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131186.78"/>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20 - FONDOS CON DESTINO ESPECÍFICO"/>
    <s v="01 - DISTRITO NACIONAL"/>
    <s v="(en blanco)"/>
    <n v="0"/>
    <n v="413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40328.43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851232.66000000015"/>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16372476.470000001"/>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3801263.88"/>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2416414.170000000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698310.53"/>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15930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129972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en blanco)"/>
    <n v="0"/>
    <n v="5847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98363.9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212147.6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132364"/>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33182.79"/>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209140.3300000000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465000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1215916.8600000001"/>
  </r>
  <r>
    <s v="2026"/>
    <x v="0"/>
    <x v="0"/>
    <x v="0"/>
    <x v="0"/>
    <s v="2 - Poder Ejecutivo"/>
    <s v="0204 - MINISTERIO DE RELACIONES EXTERIORES"/>
    <s v="0004 - CONSEJO NACIONAL DE FRONTERA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11494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1744884.7800000003"/>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637471.6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82798.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212699.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722510815.05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425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57537873.9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35580277.09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103779062.03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640379.6499999999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46506758.93999997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86846.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526281.2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2235903.009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8055835.89000000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844644.4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226197.47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5903124.44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236191648.14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7566605.89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677886.319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79905723.37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11729452.13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9710720.30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27008248.46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3363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720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1057078.4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504025.3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821593.7000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606946.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668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124284.5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304599.59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20862595.19000000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4809344.6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2732485.17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1405834.7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705475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82644657.210000008"/>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7199733.32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12473417.42999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4454687.5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402344.6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400156.61"/>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10699.9799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278425.3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9056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586957.7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74036.0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5810.1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32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1598230.3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282687039.1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84525452.37000000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42778679.59999998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9626953.8900000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4501941.889999999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4824238.56999999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126071.6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1159350.5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990230.6799999999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409615.8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14927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67938.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397450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150918.4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15003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3183390.55000000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134716021.22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5138456.94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20064339.81999998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7683312.559999999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517703.0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1039458.5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3175738.9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5557319.19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1135800.38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1586134.5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6792338.969999998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484860.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446828.9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417066.7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24661.7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100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6174441.700000000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2218412.42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13095.75"/>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135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204374.05"/>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499997.9"/>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33276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51212"/>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2301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88848755.859999999"/>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5867104.419999998"/>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13404982.91000000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7803061.689999999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457683.8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493499.959999999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2930032.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9793725.199999999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2217064.3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2952565.2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7883960.8799999999"/>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724618.52999999991"/>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8373013.649999999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25668.9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58843.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3261464.169999999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409578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172848807.64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8548833.32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26325281.2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4489888.059999999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531211.9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1274494.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555159.4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1793510.1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669000.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4677170.3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591416.1799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413463.360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26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24011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3799611.86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1307424.13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91883186.6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6960328.1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28718609.9500000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5956413.20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62327.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313655.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16718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100890.15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9055693.230000000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1053233.80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3742621.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6930210.480000000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442701.6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885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332667.34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4732.520000000000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7671966.38999999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494731.5599999999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23648931.84999999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6945416.660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3493918.4900000007"/>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28183.7"/>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771617.0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473002.5099999999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139905.3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237671.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1114529.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11446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1634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22691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60359082.81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97398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24233300.68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7149050.440000001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282822.400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120477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23006386.97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5729776.460000000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864331.250000000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4192356.6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8681629.58999999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587928.6699999999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62870.4000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505727.3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4684.600000000000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38070.55000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7412066.240000001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840493.3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66750809.8700000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107333.3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25969514.00000000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10841.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23522675.67000001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8945125.300000000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12692034.6900000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238508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406411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433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194035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4763145.5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2512.239999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995606.639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1126422.41000000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491980.7900000000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513069.1000000000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76328.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557464.1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31482.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5680388.300000000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2174279.0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86887786.75999999"/>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5894268.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12212275.810000004"/>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16092763.920000002"/>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1027329.9"/>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8513764.0599999987"/>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6633064.5800000001"/>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2424947.7600000002"/>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539911.0500000000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1051710.83"/>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344198.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21387.5"/>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90010.4"/>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3049425.6100000003"/>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382547.08"/>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456730100.31999993"/>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77675982.329999998"/>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5630338"/>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410863.42999999993"/>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156285"/>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4227326.4000000004"/>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78957931.889999986"/>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10465980.25"/>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31209453.02"/>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44997497511.019989"/>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7530203327.2199993"/>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61308203.56999999"/>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4913785.6399999997"/>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85005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27701723.409999996"/>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0788968.780000001"/>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281061398.23999995"/>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10851908623.659998"/>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851097147.7800007"/>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82874656.29000002"/>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2205169.9300000002"/>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37271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20234198.990000002"/>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89154633.540000007"/>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534244.80000000005"/>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5919859.4000000004"/>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54984862.130000003"/>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1382814615.8399999"/>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235476746.5200001"/>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6623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4731934918.71"/>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808334990.91000009"/>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84875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1311956.2199999997"/>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305015"/>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856035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19326950.920000002"/>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5662236.8599999994"/>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3201035.45"/>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43660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597481.19999999995"/>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36088251.030000001"/>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84845933.01999998"/>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31111695.419999998"/>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1706434.3499999999"/>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81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4190299.2"/>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17297783.91"/>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8586525.629999999"/>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504516.1"/>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3156118.64"/>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257056.9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7882779442.4600019"/>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1594956051.3900003"/>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1276251593.7300017"/>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2594742623.7299991"/>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302019118.85000008"/>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321828890.85999966"/>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532673829.90000004"/>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1255182522.54"/>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356122400.18000001"/>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39019280.660000019"/>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665377737.05999982"/>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136374152.85999998"/>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54652.12"/>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3266888.760000000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8134828.040000001"/>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95252.2799999998"/>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22512189.77"/>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25610259.570000011"/>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11292507.460000001"/>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854965.63"/>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119923.75"/>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2783083.92"/>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122023.78"/>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491852"/>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5868566.45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645223.23"/>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311895.900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14410619.6"/>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83744576.75000003"/>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27653376.25999999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28609708.33000001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4456255.149999999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7110579.340000000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5039005.88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10983738.9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4033569.860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811319.43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24230328.31000000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14906776.78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627933.8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2287925.9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77755.2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6053.7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1476204.52"/>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11271494.370000001"/>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8441602.2799999993"/>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66009668.690000013"/>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46875958.37000000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9740702.519999997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11322199.69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9812389.54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6505617.8099999987"/>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4584410.659999999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63485.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70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2371150.940000000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788474.3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72514510.12000000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2751941.6199999996"/>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723620.1"/>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4663.68"/>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56159.1399999999"/>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46652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126475.36"/>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2531098.6899999995"/>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2513732.9099999997"/>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638288507.91999996"/>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9160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86433794.43000002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3655371.77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12608117.05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2115985.760000000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4150245.129999999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2354505.6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5051494.9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2326906.2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410409.540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15532009.62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13536456.5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182943.3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5117746.80999999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2080607.76"/>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653629525.14999998"/>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156065302.93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4924519.099999998"/>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50630.29999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23947851.949999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4664842.930000000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107394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3545581.0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3083683.5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3161227.23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26739695.55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2411855.5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1100920642.7800004"/>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16932633.17000000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535106.06999999995"/>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261021.2100000000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5346119.359999999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7413490.9499999974"/>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1177439.3999999999"/>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637732319.67000008"/>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102085351.54000002"/>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98780240.099999934"/>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16240036.899999999"/>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2788110.1699999995"/>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99 - MULTIPROVINCIAL"/>
    <s v="(en blanco)"/>
    <n v="0"/>
    <n v="165500.9"/>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4286504.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2291831.9"/>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14249004.43"/>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9321923.429999996"/>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10072623.4"/>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318149.099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43414309.719999991"/>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471109.91000000003"/>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41247020.859999999"/>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710231.21"/>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34651994.079999998"/>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356593.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715026.2199999997"/>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8726.630000000001"/>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5000000003"/>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10924122.459999999"/>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6786936.700000003"/>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167222.39999999999"/>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2655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89562"/>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24630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3778303.3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2435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4743571.729999997"/>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561380452.5900001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108471299.4599999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84889532.02999998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32044789.70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15229736.42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25081965.31999999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13513007.3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53280820.23000000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5447402.17000000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9041656.12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47215976.3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6219421021.26998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483725.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853125607.9500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2057699.5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4347161.8600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2025051.390000000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34901.8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36798662.539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491498626.11999995"/>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31726569.360000003"/>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4847916.629999999"/>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82957.33"/>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90465.439999999988"/>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2206320.2400000002"/>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459907.5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80378564.68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35823585.649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27306751.24999999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8190248.85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520256.8800000000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306231.1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2349076.430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3967569.100000000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5216983.6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2416157.8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550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32603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5118819.440000000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705099.2299999997"/>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611355.76"/>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922601.789999999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947589.5"/>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9746835.7599999979"/>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12059184.489999998"/>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46731966.53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17248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7117922.1300000008"/>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201666.80000000002"/>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61110.0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435728032.11999989"/>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7400505.37999999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60176152.909999996"/>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4087707.82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6809868.28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11390302.88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37986655.45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943799.3299999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8999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22175766.94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4100824.8499999996"/>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339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786762.89999999991"/>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36429275.140000001"/>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2140139.0099999998"/>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700417.4299999999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4538525.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21866994.239999995"/>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4279377.8499999996"/>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200895"/>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29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143813948.14000002"/>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13551268.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359398.7"/>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275749.91000000003"/>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2090902557.1000001"/>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342552469.12"/>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318619120.6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206739821.4400000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8436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40914896.98999999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237628.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26000584.6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7343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25949114.44999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10583475.14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8496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1497961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12246435.37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25110395.01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3056185.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20492594.86999999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7617286.93000000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13412985.5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9059908.49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607006.1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3077136.350000000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184708100.6100000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4117485.089999999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2963444.809999999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51369640.53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45670055.39000001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2207376.4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60037647.8800000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8799744.800000000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8925190.599999997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3349993.9600000004"/>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220801.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512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159781.300000000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49238.0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422712134.74000007"/>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83907870.50999999"/>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61043910.98000000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41424809.05000001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1687109.7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2548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59744469.26000001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36151595.03999999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8154360.8899999997"/>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19455998.49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30837240.850000001"/>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1100270.12999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3975376357.4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2506463.87"/>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88117.43999999997"/>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70409193.5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493339001.14999998"/>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110101843.34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257985.9099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21472933.75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6848538.14000001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6075239.250000000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1428611.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3671352.579999999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1068813.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646483.059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852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15857988.17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12022564.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2342616.799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14945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3092175.8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9476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5955.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1117591.57"/>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30143770.6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4614283.0999999987"/>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4996151.519999999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81314677.56000000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12941652.35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10156496"/>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21739620.16000000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3323962.9099999983"/>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1023495.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96484.9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769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769553.29"/>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4170200.2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13931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351186637.8700001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37258213.71000000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52576151.18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122171735.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9128712.12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4972606.4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246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3705759.3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10441851.85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5649368.2000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13230153.37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7052594.030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3944921.8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8898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213405.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865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1419515.549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10658224.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111864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6574250.41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2037490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1067869.24"/>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28761667.009999998"/>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2868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4372528.150000000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5622902.150000000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32469411.39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4596553.3099999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4840131.9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806053.04999999993"/>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79617.8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61126.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72449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106983.2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86411.7"/>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1277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14075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3412675.8"/>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216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330637.55"/>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352587533.31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12807404.150000002"/>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70933595.5"/>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27343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53654828.260000028"/>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15462463.689999999"/>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1234067.9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21000454.23"/>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1715073.97"/>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8578510.449999999"/>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2350145.8199999998"/>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518738.9"/>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14948379.35"/>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11404352.870000001"/>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8682413.75"/>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5033278.6300000008"/>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10581666.7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5134923.79"/>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511875.32"/>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719461.48"/>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4227371.99"/>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345306.62000000005"/>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1375210.93"/>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71067.86"/>
  </r>
  <r>
    <s v="2026"/>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10 - FONDO GENERAL"/>
    <s v="99 - MULTIPROVINCIAL"/>
    <s v="(en blanco)"/>
    <n v="0"/>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752495.32000000007"/>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5015"/>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253491.62"/>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47927.0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20591750.539999999"/>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398441.99000000005"/>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4799820.8199999994"/>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3387764.59"/>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506521.5"/>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9672445.7400000002"/>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20 - FONDOS CON DESTINO ESPECÍFICO"/>
    <s v="99 - MULTIPROVINCIAL"/>
    <s v="(en blanco)"/>
    <n v="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5215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2334164.4499999997"/>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450000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99 - MULTIPROVINCIAL"/>
    <s v="(en blanco)"/>
    <n v="291000000"/>
    <n v="57707950.649999999"/>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3841183.4"/>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950000"/>
    <n v="3302280.01"/>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19978840.82"/>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3790000"/>
    <n v="3455045.0199999996"/>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8186408"/>
    <n v="5015406.2899999991"/>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1014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705393"/>
    <n v="209041"/>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1246302.9099999999"/>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6675000"/>
    <n v="2314566.88"/>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14314573"/>
    <n v="546493.15999999992"/>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67231250"/>
    <n v="12080462.41"/>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3603810.28"/>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584322976.5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258627809.4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243542477.4499999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88463769.0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1935406.859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7000491.940000000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151304294.5000000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31726640.8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74580951.030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778865.1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1690892.589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41935221.019999996"/>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671855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193137.5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82895.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64220.6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65615959.869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1528601.42"/>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99 - MULTIPROVINCIAL"/>
    <s v="(en blanco)"/>
    <n v="0"/>
    <n v="47034.8"/>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93947.88"/>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56586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0"/>
    <n v="891162.48"/>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411820"/>
  </r>
  <r>
    <s v="2026"/>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99 - MULTIPROVINCIAL"/>
    <s v="(en blanco)"/>
    <n v="0"/>
    <n v="327664.52"/>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126796"/>
  </r>
  <r>
    <s v="2026"/>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en blanco)"/>
    <n v="0"/>
    <n v="34456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17724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3000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242150043.30000001"/>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248046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5883887.620000005"/>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13240.1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36353802.230000019"/>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3817388.4900000007"/>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7147234.2200000007"/>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171527.79"/>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7818874"/>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2168468"/>
  </r>
  <r>
    <s v="2026"/>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654443.9499999997"/>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1170320.2"/>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2380430.3600000003"/>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695446.65"/>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301667"/>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758123.5"/>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784288.17999999993"/>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175860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174769.06"/>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23057159.050000004"/>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3202637.5999999996"/>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5376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10485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812911.36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351519.7600000000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700598.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592330.6500000001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2011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8125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630139.2999999999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472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786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51533454.560000002"/>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10311291.689999999"/>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7361431.309999999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1646061.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398807.920000000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935419.3000000001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728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971784.2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1103849.699999999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558030.139999999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585296.8000000000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24190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337153.47"/>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620975"/>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106532.8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9390.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15126.210000000003"/>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840717.82"/>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980798.2300000001"/>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8242968.620000001"/>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726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2741031.0600000005"/>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777298.43000000028"/>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15379495.09"/>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1548833.33"/>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2163047.04"/>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99 - MULTIPROVINCIAL"/>
    <s v="(en blanco)"/>
    <n v="0"/>
    <n v="140706.69"/>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N"/>
    <s v="00 - N/A"/>
    <s v="10 - FONDO GENERAL"/>
    <s v="99 - MULTIPROVINCIAL"/>
    <s v="(en blanco)"/>
    <n v="0"/>
    <n v="2595540.79"/>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0"/>
    <n v="399434.22"/>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99 - MULTIPROVINCIAL"/>
    <s v="(en blanco)"/>
    <n v="0"/>
    <n v="76752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99 - MULTIPROVINCIAL"/>
    <s v="(en blanco)"/>
    <n v="0"/>
    <n v="74284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99 - MULTIPROVINCIAL"/>
    <s v="(en blanco)"/>
    <n v="0"/>
    <n v="5114873.78"/>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99 - MULTIPROVINCIAL"/>
    <s v="(en blanco)"/>
    <n v="0"/>
    <n v="953169.03"/>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10 - FONDO GENERAL"/>
    <s v="99 - MULTIPROVINCIAL"/>
    <s v="(en blanco)"/>
    <n v="0"/>
    <n v="194700"/>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1207380333.090000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141682618.94999999"/>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129374506.5199999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440332.630000000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5940241.08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6128778.40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659482.8000000000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12152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6313.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177147.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532253.50000000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138698.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186259472.3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514763.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230176106.6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16240432.4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1585142.33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7508371.5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314824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345520214.10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7973708.940000001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165875726.5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118605291.81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46943868.36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111441364.43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57479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58179804.22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107252482.3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88246674.06999999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87053793.05000001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9905.780000000000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2498831.6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39742941.09999999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15351561.10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5355076.2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1987040.67"/>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48934756.100000001"/>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7508117.749999998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102602666.14"/>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18958540.2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14314704.02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4017238.559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126879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1049701.180000000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10123736.67000000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522626.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1764087.6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4566717.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2380959.299999999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33546621.72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161070.3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31028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9775.3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2013582.53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9239653.390000000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4518191.480000000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509813981.29000002"/>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9789845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76508722.41000002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505296580.1900002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150379.200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203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5143224.4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242554.030000000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82108789.9899999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495860249.88999999"/>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466243216.57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50974004.79000000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3590866.13"/>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1696055.299999999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2593079.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7670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6984798.1500000013"/>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8509307.140000000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61110742.43"/>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53912977.470000006"/>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10 - FONDO GENERAL"/>
    <s v="99 - MULTIPROVINCIAL"/>
    <s v="(en blanco)"/>
    <n v="0"/>
    <n v="209588107.25999999"/>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3 - OFICINA PARA EL REORDENAMIENTO DEL TRANSPORTE"/>
    <s v="2 - SERVICIOS ECONÓMICOS"/>
    <s v="2.6 - Transporte"/>
    <s v="2.6.04 - Transporte aéreo"/>
    <s v="2.2 - CONTRATACIÓN DE SERVICIOS"/>
    <s v="2.2.8 - OTROS SERVICIOS NO INCLUIDOS EN CONCEPTOS ANTERIORES"/>
    <s v="N"/>
    <s v="00 - N/A"/>
    <s v="10 - FONDO GENERAL"/>
    <s v="99 - MULTIPROVINCIAL"/>
    <s v="(en blanco)"/>
    <n v="0"/>
    <n v="14728339.03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102116997.3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80275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15296209.0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2871437.59000000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78948.0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3356544.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964623.0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751517.7600000001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1190793.3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312912.1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90841.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3439532.790000000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1254488.5399999998"/>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95967612.179999992"/>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43307423.029999986"/>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1085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41428697.989999995"/>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14431686.019999996"/>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5378987.9700000007"/>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2555102.6700000004"/>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9714371"/>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4021554.72"/>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6483328.2000000011"/>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20296964.59"/>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3856901.6799999997"/>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1741694.310000002"/>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14196640.289999999"/>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832918.34000000008"/>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1925"/>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478023.41999999993"/>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30252.79"/>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53053.46"/>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7108066.6900000004"/>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949479.769999999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117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2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78355.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36696"/>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209627.8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39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351592554.33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347512222.90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63881498.46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79256283.13999998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248154.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10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50959035.22999996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50114525.36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7152957.719999997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22493727.46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35046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31412647.85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10466459.94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9554808.840000001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150082443.35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33941369.61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12970735.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10304431.5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7300652.80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30228136.11000000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53705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31048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632256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37464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1160771.5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73651.5099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10294863.1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1437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5322998.680000000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83425608"/>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23180427.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8556731.96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2761913.60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3533989.3900000015"/>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3370683.5000000005"/>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1309953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487335.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49400994.9699999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23349289.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966464.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348874.7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1316.8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61006"/>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9181208.58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2070567.069999999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492993.8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341691.76"/>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41898857.69000000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18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621454.65000000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6254219.560000000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3318964.11000000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48333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87474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2212800.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7684349.95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7606232.08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1010999.5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96555.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21663518.82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2335105.31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74017.4400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589921.5700000000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2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434846.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38044308.83000000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8122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121366.8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5738184.39999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2503161.880000000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10938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708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348712.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8460757.62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625553.0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374545.439999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877862.1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34354.87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1392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685522.6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23943760.350000001"/>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4891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3584273.7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1141894.250000000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2103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492488.9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99531.9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181161.03"/>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40210.94999999999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78499.9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32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676970.05"/>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402572576.89999986"/>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68628669.50999999"/>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35532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57495334.219999969"/>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49184551.829999991"/>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369491226.34999996"/>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681138317.1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8404806.7399999984"/>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66673750.420000009"/>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7513202.9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5919581.4600000009"/>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11337918.60999999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2881050.75"/>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16600438.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1031571"/>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1942853.5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57068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668824"/>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5157051.879999999"/>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5448192.320000000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51156075.42999998"/>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2122691.0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9331620.3500000015"/>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1654832.3300000003"/>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6908.60000000009"/>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8272469.0099999961"/>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5389523.2000000002"/>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16007142.140000002"/>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15086570.960000001"/>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4455143.1399999997"/>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7461695.7400000002"/>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387468.68"/>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53762"/>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346726.8"/>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1434995.2399999998"/>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7705798.29"/>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2748375.670000001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308817567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4058333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71997764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2760021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2948181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44942478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1741116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52876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3323347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1866667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1282916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85360176.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2277564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11231504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5329328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1737826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12225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51600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2994860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86724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1176934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1059748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253847826.66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22721765.07999999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40220691"/>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15278805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58878443.16000006"/>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17242715.880000003"/>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22696985.20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3698682.0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1172246.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5762491.929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840099.1499999999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15575419.56000000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8179524.75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4129099.969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6306854.7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1275237.1500000001"/>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693496.09000000008"/>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44739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45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1667399.6199999999"/>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1 - REMUNERACIONES"/>
    <s v="N"/>
    <s v="00 - N/A"/>
    <s v="70 - DONACION EXTERNA"/>
    <s v="99 - MULTIPROVINCIAL"/>
    <s v="(en blanco)"/>
    <n v="0"/>
    <n v="15765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5 - CONTRIBUCIONES A LA SEGURIDAD SOCIAL"/>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99 - MULTIPROVINCIAL"/>
    <s v="(en blanco)"/>
    <n v="0"/>
    <n v="137704"/>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44500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s v="4 - SERVICIOS SOCIALES"/>
    <s v="4.6 - Equidad de género"/>
    <s v="4.6.03 - Acciones para una cultura de igualdad de género."/>
    <s v="2.2 - CONTRATACIÓN DE SERVICIOS"/>
    <s v="2.2.1 - SERVICIOS BÁSICOS"/>
    <s v="N"/>
    <s v="00 - N/A"/>
    <s v="10 - FONDO GENERAL"/>
    <s v="99 - MULTIPROVINCIAL"/>
    <s v="(en blanco)"/>
    <n v="0"/>
    <n v="2167244.02"/>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120596"/>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9538119.3600000013"/>
  </r>
  <r>
    <s v="2026"/>
    <x v="0"/>
    <x v="0"/>
    <x v="0"/>
    <x v="0"/>
    <s v="2 - Poder Ejecutivo"/>
    <s v="0215 - MINISTERIO DE LA MUJER"/>
    <s v="0001 - MINISTERIO DE LA MUJER"/>
    <s v="4 - SERVICIOS SOCIALES"/>
    <s v="4.6 - Equidad de género"/>
    <s v="4.6.03 - Acciones para una cultura de igualdad de género."/>
    <s v="2.2 - CONTRATACIÓN DE SERVICIOS"/>
    <s v="2.2.6 - SEGUR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64750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1208485"/>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7965"/>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106159.29"/>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59855"/>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225144"/>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1026.5999999999999"/>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323655.55"/>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8644691.579999994"/>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175870.3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76677.1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5416051.719999998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213840.6500000004"/>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181890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36295.5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9876.95"/>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1800503.98"/>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63765.2199999999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85308.040000000008"/>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11717.5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3240.7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39828.26"/>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3481352.1"/>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2608944.34"/>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66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99716.739999999991"/>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364629991.95000005"/>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74594615.489999995"/>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54457661.180000015"/>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52775535.239999995"/>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7012374.46"/>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2672935.269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4145830.6"/>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18727731.440000005"/>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6615475.75"/>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4875595.7300000004"/>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54221539.849999994"/>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20445224.419999998"/>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2055474.4"/>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113946.94"/>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974560.1"/>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1132.8"/>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12099.54"/>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16398584.85"/>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4038787.5399999996"/>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39709214.859999999"/>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5494194.959999999"/>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76409.3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3699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247276.26"/>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6844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89900.02"/>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396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42613978.670000002"/>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9185238.5"/>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6346776.319999997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13816333.689999999"/>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81762.4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801027.30999999994"/>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1105383.5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962284.3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072100.799999999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70485.57"/>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963667.09"/>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1089563.1400000001"/>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236440034.40000001"/>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43561939.549999997"/>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36077892.30999998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13175477.88999999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325800.2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700790.6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290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345071.7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44632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2546104.990000000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1370479.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1707132.859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3002493.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1104824.5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1151479.10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69067.1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99 - MULTIPROVINCIAL"/>
    <s v="(en blanco)"/>
    <n v="0"/>
    <n v="3398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285222.8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117061.5900000000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99 - MULTIPROVINCIAL"/>
    <s v="(en blanco)"/>
    <n v="0"/>
    <n v="5133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232791.1399999999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0"/>
    <n v="767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6510065.159999999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1303939.22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287871.6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98910277.46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20081329.06000000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5122600.10999999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24125170.66999999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506664.60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1959998.4300000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10800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118246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466987.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99 - MULTIPROVINCIAL"/>
    <s v="(en blanco)"/>
    <n v="0"/>
    <n v="194127.6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4998951.829999999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809377.4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215704"/>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41713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50000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69188.409999999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34037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99 - MULTIPROVINCIAL"/>
    <s v="(en blanco)"/>
    <n v="0"/>
    <n v="111417.69"/>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2843554.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2231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342087.5"/>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8850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119996873.27999999"/>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26229190.640000001"/>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7618593.280000001"/>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10520590.890000001"/>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2377151.4399999995"/>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3630367.53"/>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1384313.7100000002"/>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7731530"/>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854821.29"/>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7552026.7999999998"/>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7620289.1500000004"/>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475006.6"/>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177630.95"/>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9600.01"/>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6399353.7199999997"/>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63989.5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529560.4"/>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200000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12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2467854.1799999997"/>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8408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1424295.85"/>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74921799.8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3406952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1073291.6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7142382.810000001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5222855.400000000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25715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20 - FONDOS CON DESTINO ESPECÍFICO"/>
    <s v="99 - MULTIPROVINCIAL"/>
    <s v="(en blanco)"/>
    <n v="0"/>
    <n v="10000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1409106.4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4231614.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99 - MULTIPROVINCIAL"/>
    <s v="(en blanco)"/>
    <n v="0"/>
    <n v="126221.0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12892742.4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28013.710000000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2323131.1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1000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136068019.8999999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58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870383.3300000000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1032994.0600000002"/>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241759.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91184.2"/>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1512583.1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8089886.140000000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16098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3265887.820000000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1108027.1000000001"/>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2449522.780000000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10901758.03999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271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156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410016.3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24007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99 - MULTIPROVINCIAL"/>
    <s v="(en blanco)"/>
    <n v="0"/>
    <n v="18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20553395.64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8592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579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3128989.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1316199.47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36863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33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896226.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3726546.6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99 - MULTIPROVINCIAL"/>
    <s v="(en blanco)"/>
    <n v="0"/>
    <n v="6857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9056.52999999999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1785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53354.420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1818097.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5841389.06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5879666.6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33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2004767.3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893227.5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13997310.5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72371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99 - MULTIPROVINCIAL"/>
    <s v="(en blanco)"/>
    <n v="0"/>
    <n v="272901.400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8968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99 - MULTIPROVINCIAL"/>
    <s v="(en blanco)"/>
    <n v="0"/>
    <n v="8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247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4233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324159.8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91821556.75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27053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56955577.02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8465949.51999998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3792716.65999999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413729.72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9192949.76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4771369.98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12162066.20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5465118.69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56161.8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16496.4000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538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1274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626794.57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69196567.5500000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510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106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10430613.27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78326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2947775.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3757912.09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351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1161987.36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398802.040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536737.56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20 - FONDOS CON DESTINO ESPECÍFICO"/>
    <s v="99 - MULTIPROVINCIAL"/>
    <s v="(en blanco)"/>
    <n v="0"/>
    <n v="118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21063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7 - COMBUSTIBLES, LUBRICANTES, PRODUCTOS QUÍMICOS Y CONEXOS"/>
    <s v="N"/>
    <s v="00 - N/A"/>
    <s v="10 - FONDO GENERAL"/>
    <s v="99 - MULTIPROVINCIAL"/>
    <s v="(en blanco)"/>
    <n v="0"/>
    <n v="39778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322392514.18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94955300.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114565251.94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48659806.3100000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29659872.00000001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48135918.76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2446013.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23910616.86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8938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24700454.4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24486686.22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1750020.7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6664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5017010.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861966.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13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4638513.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32959350.01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581166.2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2546781.500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939892.25"/>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3726687.990000000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251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3440820.699999999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376219.3999999999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973075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1780416.67"/>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992095.399999999"/>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169654.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5 - ALQUILERES Y RENTAS"/>
    <s v="N"/>
    <s v="00 - N/A"/>
    <s v="10 - FONDO GENERAL"/>
    <s v="99 - MULTIPROVINCIAL"/>
    <s v="(en blanco)"/>
    <n v="0"/>
    <n v="3000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54135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341865.72000000003"/>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7892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9592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1993083.3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1173277.8800000001"/>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1451043.50000000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61992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2437033.869999999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3587787.08"/>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3404582.099999999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846742.35"/>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1600000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317819515.22000009"/>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56694417.599999994"/>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47174129.6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12581222.34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310000.0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446081.1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550676.5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6867886.600000000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12973819.71999999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2004974.7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58053157.84999999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1738783.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1906707.720000000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571686.53"/>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57842.11"/>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320769.1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3459542.63"/>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308011609.280000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9499129.379999995"/>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8644.2000000000007"/>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46253042.58999998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52750054.52999999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1125918.2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971903.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3387100.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37236747.47999999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10949178.6699999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903510.889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321651.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5962385.099999999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30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972057.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1445358.4"/>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99 - MULTIPROVINCIAL"/>
    <s v="(en blanco)"/>
    <n v="0"/>
    <n v="59236"/>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332531.93"/>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5709563.6799999997"/>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8401609.780000001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221928675.7000000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31402265.289999999"/>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32240854.36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16518664.32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513716.3499999998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951504.98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1207559.600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5577567.03000000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1728228.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4810633.2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3562743.76"/>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1454677.73"/>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677714.35"/>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47082"/>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436801.31000000011"/>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5127984.3499999996"/>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6187976.38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130362770.55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70569329.650000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46299253.66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9197597.23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9361604.67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10576646.58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13581666.4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244185.6000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3286038.30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1360516.4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863950.4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633223.4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20755030.88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3856999.81000000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7610624.059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14580000.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4436050.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50344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2566215.240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754033.1499999997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8281667.17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1699010.28"/>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5181607.900000000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600842.43999999994"/>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28320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34431834.51999999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20269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10245007.99"/>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5154749.1399999997"/>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3088590.989999999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5561547.2100000018"/>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76145.740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1768906.7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1272631.2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3072271.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1025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986760.1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299162.96000000002"/>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113278.15"/>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481770.2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70272144.00000003"/>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49309481.54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27636407.71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21567524.96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25553334.60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7526418.320000000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4787234.4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58816801.44999999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88874514.57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125146263.68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9320782.530000001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9689939.400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30459501.29999999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1235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5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2079820.8"/>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28110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01 - DISTRITO NACION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1034098.0800000001"/>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583222.4"/>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3200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5978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864607.86999999976"/>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3 - Combustible"/>
    <s v="2.3 - MATERIALES Y SUMINISTROS"/>
    <s v="2.3.9 - PRODUCTOS Y ÚTILES VARIOS"/>
    <s v="N"/>
    <s v="00 - N/A"/>
    <s v="10 - FONDO GENERAL"/>
    <s v="99 - MULTIPROVINCIAL"/>
    <s v="(en blanco)"/>
    <n v="0"/>
    <n v="1586599"/>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417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341620460.94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84561525.03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50204716.69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22890346.02999999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28855531.37999999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16638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12108167.71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1945405.43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57222250.39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22488617.20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4029708.540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46298306.59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28163142.03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6660503.850000000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1466291.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1875551.71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595705.6899999999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60147.920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1519177.7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579816.7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158333.41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2293016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226144.16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45196966.95000001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3763818.06"/>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27082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4086267.3299999996"/>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100000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268045.3199999998"/>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283731"/>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1 - ALIMENTOS Y PRODUCTOS AGROFORESTALES"/>
    <s v="N"/>
    <s v="00 - N/A"/>
    <s v="10 - FONDO GENERAL"/>
    <s v="99 - MULTIPROVINCIAL"/>
    <s v="(en blanco)"/>
    <n v="0"/>
    <n v="1116673.7999999998"/>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3 - PAPEL, CARTÓN E IMPRES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6 - PRODUCTOS DE MINERALES, METÁLICOS Y NO METÁLICOS"/>
    <s v="N"/>
    <s v="00 - N/A"/>
    <s v="10 - FONDO GENERAL"/>
    <s v="99 - MULTIPROVINCIAL"/>
    <s v="(en blanco)"/>
    <n v="0"/>
    <n v="427632"/>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709416"/>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55162698.719999999"/>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12555682.689999999"/>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8314642.739999998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857711.659999999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4198.39999999999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2245574.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2105454.420000000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633483.0500000000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475876.3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2681852.0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364777.19999999995"/>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2325"/>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199053.46"/>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48241.599999999999"/>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2273130.6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708506.14"/>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631012347.18999994"/>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9646422.2400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39140182.27999997"/>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96125371.86000001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29035375.06000000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29003037.01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523929.6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21913813.09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915475.69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4055622.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847999.6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80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41771236.28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24736129.30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118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26772671.56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500613.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9450197.510000001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6540805.520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10458923.80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234855.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7494794.740000002"/>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65856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1103635.399999999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1473184.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76803.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188976.9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36403"/>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5905005.31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293570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2952545.4700000007"/>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826486.0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43549166.680000007"/>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256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6371329.1800000025"/>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222902.23"/>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1045574.8"/>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748528.87999999989"/>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579889.35"/>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1842755.25"/>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2360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241130.52"/>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2242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206370.2"/>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3368798.05"/>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348979.01"/>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03 - Administración y servicios de justicia"/>
    <s v="2.9 - GASTOS FINANCIEROS"/>
    <s v="2.9.5 - GASTOS DE INTERESES, RECARGOS MULTAS Y SANCIONES DE IMPUESTOS Y CONTRIBUCIONES SOCIALES"/>
    <s v="N"/>
    <s v="00 - N/A"/>
    <s v="10 - FONDO GENERAL"/>
    <s v="99 - MULTIPROVINCIAL"/>
    <s v="(en blanco)"/>
    <n v="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868232.53"/>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15481105"/>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203128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33136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93721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33034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7996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20200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3225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33200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65642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57352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400040"/>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24010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342656"/>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4459738981"/>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865446813"/>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141794058"/>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512568293"/>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280505290"/>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7151473"/>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30886569"/>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31846312"/>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275091235"/>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415847092"/>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14869181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89365599"/>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104209534"/>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7958693"/>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3424820"/>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2724934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9033"/>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1098622"/>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1088599"/>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25058282"/>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61575916"/>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342161589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164762059"/>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584073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62134656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902731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5951452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3491579"/>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13396832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532462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4686423"/>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7966129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9652164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275681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1545929"/>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2486449"/>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1086104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5058075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871087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417392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3839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2423106"/>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9776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215305993.1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212055969.12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71990685.26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83066923.87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4982993.1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487333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29514310.10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24112008.31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991892.67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15422354.46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6079457.20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6794118.35999999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6066507.57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48903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232034.2199999998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2662305.24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14670795.47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8421240.85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9360143.22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9761787.3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1633575.6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10381898.46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4195093.59999999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18657363.54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3719979.98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2812813.8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87772.92000000001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1652475.89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820804.2800000001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953227.7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703364.859999999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2600248.4999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136363.6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84964.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395819.460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87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2220638.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934154.15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11454203.8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928199.6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6935587.1300000008"/>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54010471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7244747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4349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8001734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6208164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1660935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8539639"/>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631090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39000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1595763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7617849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2845630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4776578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296507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97788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274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349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1900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8901017"/>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11405056"/>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103418455.59"/>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21258240.10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49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1640643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14526493.41"/>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5995547.4499999993"/>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367059.1100000003"/>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3773611.3"/>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5032980.1500000004"/>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3457147.8300000005"/>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1038053.2600000001"/>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5077712.439999999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2688230.9899999998"/>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598751.60000000009"/>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29443.510000000002"/>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858883.21"/>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6511507.1300000008"/>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766777.3300000003"/>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3321063.8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393232.86000000004"/>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224999.99999999994"/>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66666.6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343973655.04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27581365.19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6937297.14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21068300.0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49443917.93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12298851.4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847735.1000000000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3357586.6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569566.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7577577.53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43940220.53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9064126.94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4674647.15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7030000.000000000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1605948.0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569999.9899999997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73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790839.2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1083333.36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6593860.820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3550706.7700000005"/>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33482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4527348514"/>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14514445435.590004"/>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25791474129.869991"/>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228271470"/>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81083332"/>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70000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5259647749.76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14593304023.43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8080040792.97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47486871801.50999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25485447018.96001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18391597824.84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21248024.01999999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9565419.360000001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862406522.6500001"/>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1576193412.9900002"/>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2996359322.8899999"/>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988589843.4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7837853817.4900017"/>
  </r>
  <r>
    <s v="2026"/>
    <x v="0"/>
    <x v="0"/>
    <x v="0"/>
    <x v="3"/>
    <s v="2 - Poder Ejecutivo"/>
    <s v="0999 - ADMINISTRACION DE OBLIGACIONES DEL TESORO NACIONAL"/>
    <s v="0001 - MINISTERIO DE HACIENDA (OBLIGACIONES DEL TESORO)"/>
    <s v="2 - SERVICIOS ECONÓMICOS"/>
    <s v="2.1 - Asuntos económicos, comerciales y laborales"/>
    <s v="2.1.01 - Asuntos económicos y regulación del comercio"/>
    <s v="2.4 - TRANSFERENCIAS CORRIENTES"/>
    <s v="2.4.6 - SUBVENCIONES"/>
    <s v="N"/>
    <s v="00 - N/A"/>
    <s v="60 - CREDITO EXTERNO"/>
    <s v="99 - MULTIPROVINCIAL"/>
    <s v="(en blanco)"/>
    <n v="0"/>
    <n v="7219701492.3699999"/>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9915960"/>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1283331"/>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1166669"/>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23362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13558522"/>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71236117.829999998"/>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9474448.620000001"/>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260217502.99999997"/>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31370347"/>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568777459.73000014"/>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1387179849.57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42794381"/>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4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2255298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350385586.16000009"/>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55898915.57999999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49920458"/>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67330232.820000008"/>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4 - TRANSFERENCIAS CORRIENTES A SOCIEDADES PÚBLICAS NO FINANCIERAS"/>
    <s v="N"/>
    <s v="00 - N/A"/>
    <s v="10 - FONDO GENERAL"/>
    <s v="99 - MULTIPROVINCIAL"/>
    <s v="(en blanco)"/>
    <n v="0"/>
    <n v="0"/>
  </r>
  <r>
    <s v="2026"/>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1000000"/>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9679764.18000001"/>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539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1080125549.6699998"/>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120052710.52000001"/>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54252100.450000003"/>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621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64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180614939.44"/>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360670732.50000012"/>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896105.58999999985"/>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612282.66999999993"/>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4011788.25"/>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26694423.77999999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4207723.020000000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2941785.480000000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4632914.519999999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14881413.65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3522068.4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22322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4325345.520000000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4617489.479999999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3522068.5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14000244.6000000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308878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1260607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163604380.82999998"/>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12265720.359999999"/>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62552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25131547803.380005"/>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887969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1887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6044012.2899999991"/>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8997710.330000001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20 - FONDOS CON DESTINO ESPECÍFICO"/>
    <s v="99 - MULTIPROVINCIAL"/>
    <s v="(en blanco)"/>
    <n v="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74371951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7743464.53000003"/>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1056629281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508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15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2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67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59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2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38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9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3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38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2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69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43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3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5379290.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451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8020113.980000000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171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2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28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348421695.47000009"/>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52263527.690000005"/>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3 - INSTITUTO NACIONAL DE MIGRACION"/>
    <s v="1 - SERVICIOS  GENERALES"/>
    <s v="1.4 - Justicia, orden público y seguridad"/>
    <s v="1.4.05 - Servicios de migraciones"/>
    <s v="2.4 - TRANSFERENCIAS CORRIENTES"/>
    <s v="2.4.1 - TRANSFERENCIAS CORRIENTES AL SECTOR PRIVADO"/>
    <s v="N"/>
    <s v="00 - N/A"/>
    <s v="10 - FONDO GENERAL"/>
    <s v="99 - MULTIPROVINCIAL"/>
    <s v="(en blanco)"/>
    <n v="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4065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34580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7080657.5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23404259.100000001"/>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911687.97"/>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2800201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16676963"/>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26156444.399999995"/>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97623988"/>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695156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758433.12"/>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26018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6625968"/>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18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1923406"/>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6456758.559999995"/>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646557.91999999993"/>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1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231365.1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1679665.549999999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3011299.9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6597974975.409998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77484668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27331714.4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873587.72"/>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165007108"/>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267838.4699999999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473319.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5376779358.1499996"/>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1086172886.5600002"/>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12631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1332616835.8799999"/>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1050996982.8499999"/>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120772405.47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287970244.43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113470572.13000001"/>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1117663046.2200003"/>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10905941.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574110608.28999984"/>
  </r>
  <r>
    <s v="2026"/>
    <x v="0"/>
    <x v="0"/>
    <x v="0"/>
    <x v="4"/>
    <s v="2 - Poder Ejecutivo"/>
    <s v="0206 - MINISTERIO DE EDUCACIÓN"/>
    <s v="0001 - MINISTERIO DE EDUCACION"/>
    <s v="4 - SERVICIOS SOCIALES"/>
    <s v="4.4 - Educación"/>
    <s v="4.4.99 - Planificación, gestión y supervisión de la educación"/>
    <s v="2.4 - TRANSFERENCIAS CORRIENTES"/>
    <s v="2.4.4 - TRANSFERENCIAS CORRIENTES A SOCIEDADES PÚBLICAS NO FINANCIERAS"/>
    <s v="N"/>
    <s v="00 - N/A"/>
    <s v="10 - FONDO GENERAL"/>
    <s v="99 - MULTIPROVINCIAL"/>
    <s v="(en blanco)"/>
    <n v="0"/>
    <n v="0"/>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167618861.89000002"/>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256027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20680777.100000001"/>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7644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99564605"/>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5467128.7599999988"/>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62536737.29000002"/>
  </r>
  <r>
    <s v="2026"/>
    <x v="0"/>
    <x v="0"/>
    <x v="0"/>
    <x v="4"/>
    <s v="2 - Poder Ejecutivo"/>
    <s v="0206 - MINISTERIO DE EDUCACIÓN"/>
    <s v="0012 - DIRECCION DE INFRAESTRUCTURA ESCOLAR"/>
    <s v="4 - SERVICIOS SOCIALES"/>
    <s v="4.4 - Educación"/>
    <s v="4.4.99 - Planificación, gestión y supervisión de la educación"/>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4662600692.3599977"/>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421633246.33000004"/>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132037248.36"/>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3384327595.9800005"/>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2330027803.109999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5167903186.71"/>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299303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671159967.24999964"/>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54330239907.060005"/>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3018707.34"/>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61519471.189999998"/>
  </r>
  <r>
    <s v="2026"/>
    <x v="0"/>
    <x v="0"/>
    <x v="0"/>
    <x v="4"/>
    <s v="2 - Poder Ejecutivo"/>
    <s v="0207 - MINISTERIO DE SALUD PÚBLICA Y ASISTENCIA SOCIAL"/>
    <s v="0007 - CONSEJO NACIONAL PARA EL VIH SIDA"/>
    <s v="4 - SERVICIOS SOCIALES"/>
    <s v="4.2 - Salud"/>
    <s v="4.2.99 - Planificación, gestión y supervisión de la salud"/>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2000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1048484347.6500001"/>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65935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1949250.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155908329.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325484838.62"/>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74837912"/>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1444254292.1700001"/>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152658919.0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134616597.77999997"/>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998317922.36000013"/>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87330871.110000014"/>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801522.55"/>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832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445262107.43000007"/>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3008006.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123028213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219580095.49999994"/>
  </r>
  <r>
    <s v="2026"/>
    <x v="0"/>
    <x v="0"/>
    <x v="0"/>
    <x v="4"/>
    <s v="2 - Poder Ejecutivo"/>
    <s v="0211 - MINISTERIO DE OBRAS PÚBLICAS Y COMUNICACIONES"/>
    <s v="0001 - MINISTERIO DE OBRAS PUBLICAS Y COMUNICACIONES"/>
    <s v="4 - SERVICIOS SOCIALES"/>
    <s v="4.3 - Actividades deportivas, recreativas, culturales y religiosas"/>
    <s v="4.3.03 - Servicios culturales"/>
    <s v="2.4 - TRANSFERENCIAS CORRIENTES"/>
    <s v="2.4.1 - TRANSFERENCIAS CORRIENTES AL SECTOR PRIVADO"/>
    <s v="N"/>
    <s v="00 - N/A"/>
    <s v="20 - FONDOS CON DESTINO ESPECÍFICO"/>
    <s v="99 - MULTIPROVINCIAL"/>
    <s v="(en blanco)"/>
    <n v="0"/>
    <n v="0"/>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153648163.82999998"/>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15802073.5"/>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4332205"/>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68731443.849999994"/>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6562666.509999999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790281207.4099999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160662877.55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1358987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10500003"/>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136248160.11000001"/>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58439799.630000003"/>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159467469"/>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121349202.26000001"/>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308671856.43999994"/>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5299928.63"/>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136381555"/>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92905823.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131060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197574.64"/>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85596245.699999973"/>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47382153.08000001"/>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1368591565.7000003"/>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82350833.099999964"/>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27571416.6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7 - TRANSFERENCIAS CORRIENTES AL SECTOR EXTERNO"/>
    <s v="N"/>
    <s v="00 - N/A"/>
    <s v="10 - FONDO GENERAL"/>
    <s v="99 - MULTIPROVINCIAL"/>
    <s v="(en blanco)"/>
    <n v="0"/>
    <n v="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103009541.68000001"/>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75244999.98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5227184.52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129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65948531.43000000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99655582"/>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698553509.7700001"/>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8457016201.5200005"/>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339589711.37000006"/>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1106211.1400000001"/>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786469.15"/>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54592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99 - MULTIPROVINCIAL"/>
    <s v="(en blanco)"/>
    <n v="0"/>
    <n v="0"/>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12667673.199999999"/>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12212405.740000002"/>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36923076.899999999"/>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208333333.29999998"/>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296391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9508181.7100000009"/>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712586140.3800001"/>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256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60070729399.359993"/>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8602409375.6399994"/>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383328"/>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72349"/>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94578761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16737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103217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2566659"/>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344170"/>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959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203819.14"/>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773330"/>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9264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27772293.800000001"/>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6998109.1500000004"/>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56423253.64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16965041.490000002"/>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31706150.380000003"/>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45438052.840000004"/>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284000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s v="32 - SANTO DOMINGO"/>
    <n v="16877"/>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83655488.739999995"/>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41740091.530000001"/>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101499436.56999999"/>
  </r>
  <r>
    <s v="2026"/>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99 - MULTIPROVINCIAL"/>
    <s v="(en blanco)"/>
    <n v="0"/>
    <n v="28595741.599999998"/>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2082612.89"/>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23830178.53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35892875"/>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52018546.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668257.9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32505871.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46177917.00999999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11246951.2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16507138.21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8884824.37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2138266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22765082.93999999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19916097.10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21351843.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26387252.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34649876.3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8099747.71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5179442.860000000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891054.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s v="05 - DAJABON"/>
    <n v="1619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CONSTRUCCIÓN CAMPO DE BÉISBOL LOS YAYALES, MUNICIPIO NAGUA, PROVINCIA MARIA TRINIDAD SANCHEZ"/>
    <s v="10 - FONDO GENERAL"/>
    <s v="14 - MARIA TRINIDAD SANCHEZ"/>
    <n v="1741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3 - REMODELACIÓN ESTADIO DE BÉISBOL EL PINAR, D.M. EL PINAR, MUNICIPIO SAN JOSÉ DE OCOA, PROVINCIA SAN JOSÉ DE OCOA"/>
    <s v="10 - FONDO GENERAL"/>
    <s v="31 - SAN JOSE DE OCOA"/>
    <n v="17405"/>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3145333.06"/>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84960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812437.38"/>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1486275"/>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444779.22"/>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129756.68"/>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43964625.679999992"/>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237227.2"/>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988394.55"/>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15930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16825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453152.04000000004"/>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5331700"/>
  </r>
  <r>
    <s v="2026"/>
    <x v="0"/>
    <x v="0"/>
    <x v="1"/>
    <x v="6"/>
    <s v="2 - Poder Ejecutivo"/>
    <s v="0203 - MINISTERIO DE DEFENSA"/>
    <s v="0001 - MINISTERIO DE DEFENSA"/>
    <s v="1 - SERVICIOS  GENERALES"/>
    <s v="1.3 - Defensa nacional"/>
    <s v="1.3.01 - Defensa militar"/>
    <s v="2.3 - MATERIALES Y SUMINISTROS"/>
    <s v="2.3.9 - PRODUCTOS Y ÚTILES VARIOS"/>
    <s v="S"/>
    <s v="04 - CONSTRUCCIÓN INSTALACIONES PARA EL CUERPO ESPECIALIZADO DE MITIGACION A EMERGENCIAS Y DESASTRES, CEMED - CENTRO DE MITIGACION CIBAO SUR-NORTE, PROVINCIA SANTIAGO"/>
    <s v="10 - FONDO GENERAL"/>
    <s v="25 - SANTIAGO"/>
    <n v="15486"/>
    <n v="0"/>
    <n v="0"/>
  </r>
  <r>
    <s v="2026"/>
    <x v="0"/>
    <x v="0"/>
    <x v="1"/>
    <x v="6"/>
    <s v="2 - Poder Ejecutivo"/>
    <s v="0203 - MINISTERIO DE DEFENSA"/>
    <s v="0001 - MINISTERIO DE DEFENSA"/>
    <s v="1 - SERVICIOS  GENERALES"/>
    <s v="1.3 - Defensa nacional"/>
    <s v="1.3.01 - Defensa militar"/>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5723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0"/>
    <n v="433862.40000000002"/>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47944402.200000003"/>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95161434.680000022"/>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139913.41"/>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55999.97"/>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597985"/>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200860.73"/>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17301545.899999999"/>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546240.91999999993"/>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203536.76"/>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44100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699552.8"/>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73986"/>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5817636"/>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7483209.1500000004"/>
  </r>
  <r>
    <s v="2026"/>
    <x v="0"/>
    <x v="0"/>
    <x v="1"/>
    <x v="6"/>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S"/>
    <s v="01 - CONSTRUCCIÓN  DEL LABORATORIO REGIONAL DE SALUD PÚBLICA EN AZUA DE COMPOSTELA"/>
    <s v="70 - DONACION EXTERNA"/>
    <s v="99 - MULTIPROVINCIAL"/>
    <n v="14804"/>
    <n v="0"/>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25176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905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643493.78"/>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7561.5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101471.33"/>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2386532.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11612535.22000000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88009.6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662107.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135747.549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22745288.11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s v="32 - SANTO DOMINGO"/>
    <n v="16943"/>
    <n v="0"/>
    <n v="3498109.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6501970.63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2619173.5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6904670.33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10871229.8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6244763.86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3352823.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5297468.01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9790101.01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4093851.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10880423.94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5466089.76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4824811.1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4144673.17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4160377.2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7151859.33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5685125.25"/>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4 - RECONSTRUCCIÓN DE LA CANCHA DEL CLUB DEPORTIVO JUAN ALBERTO OZORIA, MUNICIPIO BOCA CHICA, PROVINCIA SANTO DOMINGO"/>
    <s v="10 - FONDO GENERAL"/>
    <s v="32 - SANTO DOMINGO"/>
    <n v="1733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s v="13 - LA VEGA"/>
    <n v="17052"/>
    <n v="0"/>
    <n v="8898438.32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4 - REPARACIÓN _x000a_ESTADIO MUNICIPAL DE BEISBOL LUIS MARIA HERRERA, MUNICIPIO BANI, PROVINCIA PERAVIA"/>
    <s v="10 - FONDO GENERAL"/>
    <s v="17 - PERAVIA"/>
    <n v="17055"/>
    <n v="0"/>
    <n v="9855440.57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3 - REPARACIÓN ESTADIO MUNICIPAL DE BEISBOL JUAN DELFINO GARCÍA (BRAGAÑITA), MUNICIPIO MOCA, PROVINCIA ESPAILLAT"/>
    <s v="10 - FONDO GENERAL"/>
    <s v="09 - ESPAILLAT"/>
    <n v="173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5 - CONSTRUCCIÓN ARENA DE BALONCESTO PROFESOR FERNANDO TERUEL, PROVINCIA LA VEGA."/>
    <s v="10 - FONDO GENERAL"/>
    <s v="13 - LA VEGA"/>
    <n v="173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s v="13 - LA VEGA"/>
    <n v="17048"/>
    <n v="0"/>
    <n v="6212668.46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s v="28 - MONSENOR NOUEL"/>
    <n v="17053"/>
    <n v="0"/>
    <n v="7102160.6699999999"/>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150545451.93999997"/>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41573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935840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664078.5"/>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1168.2"/>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120000.01"/>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498251.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212341"/>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31230.92"/>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254169060.59999999"/>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3799158.83"/>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5575.5"/>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681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104805.9"/>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138475"/>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219291.76"/>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257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39371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202274.69999999998"/>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43574.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284270.79000000004"/>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4073183.96"/>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1759999.2799999998"/>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24500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17066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12834611.28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223647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149098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69256608.95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2954107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11024515.06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223647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73375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75136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75136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144690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419705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6376749.299999997"/>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144690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78071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359244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9947503.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20903708.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518029781.4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290080311.70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10970864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85199757.90000000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14011219.7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384147169.76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117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11999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12038367.0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21752800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4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432373982.05000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89964415.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40397659.08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17648865.7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59996552.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119759546.6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s v="32 - SANTO DOMINGO"/>
    <n v="17003"/>
    <n v="0"/>
    <n v="512740460.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1212628380.32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1220746056.68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89708492.739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6891145.980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58757650.1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83058256.82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24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914411409.93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1544076.8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430106413.47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89985202.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3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238137037.95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60000914.48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17999153.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119513414.79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172036.44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48849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58078621.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24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7999591.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2572902.6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91226094.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35325419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12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87148316.849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5865145.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59402599.11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59746186.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59799628.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41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59999211.6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204548893.72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104547966.4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49310688.879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65860148.3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9084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167981990.5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9981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11717179.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269070209.66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5999684.11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107287917.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59833282.71000000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354898281.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59209624.52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88515633.6699999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67633057.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41459142.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29988718.1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1468354.6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4509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119999833.6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6720603.3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1967942.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15346993.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4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3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9717848.3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179876584.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44957701.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79998809.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41515965.34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58904758.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5940143.88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82490573.1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560012178.1600000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15603976.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60116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799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7999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123493130.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95253746.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3145531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9093087.91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17913948.6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7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82940878.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7999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13878015.8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63321236.4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59998069.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38999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339494112.5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26396740.2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61311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ROLONGACIÓN CIRCUNVALACIÓN NORTE, PROVINCIA SANTIAGO"/>
    <s v="10 - FONDO GENERAL"/>
    <s v="25 - SANTIAGO"/>
    <n v="13644"/>
    <n v="0"/>
    <n v="161970839.11000001"/>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09220182.44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74088367.75"/>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10477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3042391.06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7872324.21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8952854.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17122258.6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79838225.31999999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3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25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45583135.10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17635697.05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9566325.820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73535348.95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8892662.01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59324392.20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14349025.6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2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22262939.9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14961131.39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7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8161268.09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7044975.67999999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21249159.129999999"/>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11661687"/>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15548916"/>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48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25220383.32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73392"/>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3895806.0899999989"/>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89258084.84999999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93423895.40000000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2159609.0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39668442.839999996"/>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8999999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734551052.00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712871292.60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256935278.69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8000001"/>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418389.37"/>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RECONSTRUCCIÓN DE VIAS URBANAS EN EL MUNICIPIO SOSÚA, PROVINCIA PUERTO PLATA"/>
    <s v="20 - FONDOS CON DESTINO ESPECÍFICO"/>
    <s v="18 - PUERTO PLATA"/>
    <n v="17466"/>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5 - CONSTRUCCIÓN DE PUENTE PEATONAL EN MALECON PLAYA GRINGO, MUNICIPIO BAJOS DE HAINA, PROVINCIA SAN CRISTOBAL"/>
    <s v="20 - FONDOS CON DESTINO ESPECÍFICO"/>
    <s v="21 - SAN CRISTOBAL"/>
    <n v="17447"/>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8 - RECONSTRUCCIÓN DE VIAS EN EL DISTRITO MUNICIPAL CABARETE, PROVINCIA PUERTO PLATA."/>
    <s v="20 - FONDOS CON DESTINO ESPECÍFICO"/>
    <s v="18 - PUERTO PLATA"/>
    <n v="17475"/>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7 - RECONSTRUCCIÓN DE INFRAESTRUCTURA VIAL URBANA EN EL DISTRITO MUNICIPAL ARROYO BARRIL, PROVINCIA SAMANÁ."/>
    <s v="20 - FONDOS CON DESTINO ESPECÍFICO"/>
    <s v="20 - SAMANA"/>
    <n v="17472"/>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52461610.630000003"/>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18559483.7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5625452.12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8848598.4199999999"/>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4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6 - RECONSTRUCCIÓN DE VIAS URBANAS EN EL MUNICIPIO SOSÚA, PROVINCIA PUERTO PLATA"/>
    <s v="20 - FONDOS CON DESTINO ESPECÍFICO"/>
    <s v="18 - PUERTO PLATA"/>
    <n v="17466"/>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5 - CONSTRUCCIÓN DE PUENTE PEATONAL EN MALECON PLAYA GRINGO, MUNICIPIO BAJOS DE HAINA, PROVINCIA SAN CRISTOBAL"/>
    <s v="20 - FONDOS CON DESTINO ESPECÍFICO"/>
    <s v="21 - SAN CRISTOBAL"/>
    <n v="17447"/>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8 - RECONSTRUCCIÓN DE VIAS EN EL DISTRITO MUNICIPAL CABARETE, PROVINCIA PUERTO PLATA."/>
    <s v="20 - FONDOS CON DESTINO ESPECÍFICO"/>
    <s v="18 - PUERTO PLATA"/>
    <n v="17475"/>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7 - RECONSTRUCCIÓN DE INFRAESTRUCTURA VIAL URBANA EN EL DISTRITO MUNICIPAL ARROYO BARRIL, PROVINCIA SAMANÁ."/>
    <s v="20 - FONDOS CON DESTINO ESPECÍFICO"/>
    <s v="20 - SAMANA"/>
    <n v="1747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22307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45052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270605.25"/>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1009339.1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30754323.63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24745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949234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13743481.55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300683"/>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8045695.53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3739014.7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5093602.82"/>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43854793.54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10339144.70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41536691.739999995"/>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107858188.83"/>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48619265.140000001"/>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16395235.5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494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77497142.50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116753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14641343.54000000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1129602.8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35090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613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39368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12767340.4999999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6369382.140000000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4018811.320000000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133099.840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82773.8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237303.0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6767.28000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1041032.57999999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12411379.1199999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1052590.57"/>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79063934.530000001"/>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44994.29"/>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9265410.7200000007"/>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17967.1900000002"/>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69999999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59478395.840000011"/>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00000001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1087501.640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17250985.87999999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48012888.66000001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824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282537.59999999998"/>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21735166.670000002"/>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12865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3307085.5999999996"/>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121765205.4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66543018.46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10053863.41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26552275.19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69212660.129999995"/>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2048388.3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1666052.15000000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6970986.879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99151866.9200000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16882628.420000002"/>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8603314"/>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297225.879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337342711.25"/>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507682214"/>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60 - CREDITO EXTERNO"/>
    <s v="01 - DISTRITO NACIONAL"/>
    <n v="16700"/>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745381214.7300000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4895610.610000000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329999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958329"/>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145831"/>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488889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2105833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87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4094999"/>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46821018.07"/>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4245197.8"/>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11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13951974.17"/>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181336.7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88240.29"/>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129391.98999999999"/>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1239"/>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101783.85"/>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790469.54"/>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1865664.85"/>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17148"/>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93517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288362.36"/>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20359.98"/>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120591.28"/>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19916.04"/>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25903.360000000001"/>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25 - SANTIAGO"/>
    <s v="(en blanco)"/>
    <n v="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2228955.1799999997"/>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2124"/>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38100.699999999997"/>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8890559.9299999997"/>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8690378.3300000001"/>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410334585.60000002"/>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78902.81"/>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141015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2755798.61"/>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11496035.32999999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1162787.93"/>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89888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250200.12"/>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2198904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26418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10504255.92"/>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3806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11565392.11000000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57748652.68"/>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2810987.74"/>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864143.07000000007"/>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3740963.99"/>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141364"/>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54222.179999999993"/>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en blanco)"/>
    <n v="0"/>
    <n v="4779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110217.13"/>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1173270.48"/>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8999999.9900000002"/>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50 - CRÉDITO INTERNO"/>
    <s v="99 - MULTIPROVINCIAL"/>
    <s v="(en blanco)"/>
    <n v="0"/>
    <n v="3806146.2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12823471.42"/>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21083590.359999999"/>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19981429.850000001"/>
  </r>
  <r>
    <s v="2026"/>
    <x v="0"/>
    <x v="0"/>
    <x v="1"/>
    <x v="7"/>
    <s v="2 - Poder Ejecutivo"/>
    <s v="0201 - PRESIDENCIA DE LA REPÚBLICA"/>
    <s v="0009 - COMISIÓN PRESIDENCIAL DE APOYO AL DESARROLLO PROVINCIAL"/>
    <s v="4 - SERVICIOS SOCIALES"/>
    <s v="4.1 - Vivienda y servicios comunitarios"/>
    <s v="4.1.02 - Desarrollo comunitario"/>
    <s v="2.6 - BIENES MUEBLES, INMUEBLES E INTANGIBLES"/>
    <s v="2.6.1 - MOBILIARIO Y EQUIPO"/>
    <s v="S"/>
    <s v="70 - CONSTRUCCIÓN LA CASA DEL MANÍ, MUNICIPIO EL PINO, PROVINCIA DAJABON"/>
    <s v="10 - FONDO GENERAL"/>
    <s v="05 - DAJABON"/>
    <n v="16164"/>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18039107.68"/>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s v="32 - SANTO DOMINGO"/>
    <n v="1654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s v="12 - LA ROMANA"/>
    <n v="16691"/>
    <n v="0"/>
    <n v="2046779.63"/>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s v="01 - DISTRITO NACIONAL"/>
    <n v="16755"/>
    <n v="0"/>
    <n v="3452553.98"/>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LUB DEPORTIVO Y CULTURAL GINANDIANA, MUNICIPIO EL SEIBO, PROVINCIA EL SEIBO"/>
    <s v="10 - FONDO GENERAL"/>
    <s v="08 - EL SEIBO"/>
    <n v="16757"/>
    <n v="0"/>
    <n v="6478150.91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53 - REMODELACIÓN ESTADIO DE BÉISBOL EL PINAR, D.M. EL PINAR, MUNICIPIO SAN JOSÉ DE OCOA, PROVINCIA SAN JOSÉ DE OCOA"/>
    <s v="10 - FONDO GENERAL"/>
    <s v="31 - SAN JOSE DE OCOA"/>
    <n v="174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12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325238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4648867.5"/>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s v="05 - DAJABON"/>
    <n v="1619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0 - CONSTRUCCIÓN CAMPO DE BÉISBOL LOS YAYALES, MUNICIPIO NAGUA, PROVINCIA MARIA TRINIDAD SANCHEZ"/>
    <s v="10 - FONDO GENERAL"/>
    <s v="14 - MARIA TRINIDAD SANCHEZ"/>
    <n v="174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3 - REMODELACIÓN ESTADIO DE BÉISBOL EL PINAR, D.M. EL PINAR, MUNICIPIO SAN JOSÉ DE OCOA, PROVINCIA SAN JOSÉ DE OCOA"/>
    <s v="10 - FONDO GENERAL"/>
    <s v="31 - SAN JOSE DE OCOA"/>
    <n v="17405"/>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42 - CONSTRUCCIÓN CAPILLA SABANA REY LA ROMERA, DISTRITO MUNICIPAL EL RANCHITO, MUNICIPIO LA VEGA"/>
    <s v="10 - FONDO GENERAL"/>
    <s v="13 - LA VEGA"/>
    <n v="15081"/>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6346572.4900000002"/>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6221994.149999999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1661049.7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1013115.0800000001"/>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178836.9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3835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2298536.67"/>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14175669.62999999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29962899.080000002"/>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5 - CONSTRUCCIÓN DE ECO-HÁBITAT INTEGRAL PARA FAMILIAS EN CONDICIONES DE VULNERABILIDAD EN EL MUNICIPIO EL SEIBO, PROVINCIA EL SEIBO"/>
    <s v="10 - FONDO GENERAL"/>
    <s v="08 - EL SEIBO"/>
    <n v="15118"/>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276875.2"/>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6844"/>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19670033.280000001"/>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1949945.02"/>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333658.58"/>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51802"/>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26550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786666.5"/>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29905.91999999999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230213.2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2338498.2199999997"/>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42921.32"/>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64999.99"/>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531433.33"/>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169433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2437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497812.5"/>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5664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6199.72"/>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2537"/>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3796858.8600000003"/>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5 - MAQUINARIA, OTROS EQUIPOS Y HERRAMIENTAS"/>
    <s v="S"/>
    <s v="00 - N/A"/>
    <s v="60 - CREDITO EXTERNO"/>
    <s v="99 - MULTIPROVINCIAL"/>
    <s v="(en blanco)"/>
    <n v="0"/>
    <n v="442698.23999999999"/>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6 - EQUIPOS DE DEFENSA Y SEGURIDAD"/>
    <s v="S"/>
    <s v="00 - N/A"/>
    <s v="60 - CREDITO EXTERNO"/>
    <s v="99 - MULTIPROVINCIAL"/>
    <s v="(en blanco)"/>
    <n v="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35999.99"/>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95386793.97999998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24064249.84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21510107.89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97598.52"/>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2889103.25"/>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6299996.40000000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686517.4700000002"/>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1502200.01"/>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101743.4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409554.23999999993"/>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94122.7"/>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546940.44999999995"/>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5034009.58"/>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789564.19"/>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37632.000000000007"/>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10544519.34"/>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90388"/>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1200000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329580.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2477061.2999999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6662261.7000000002"/>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3785601.8499999996"/>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2837642.77"/>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15987584.52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271053631.76999998"/>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536015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626719594.85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50262811.3199999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69999998"/>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21539131.040000003"/>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812282.5"/>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390154.79"/>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70 - DONACION EXTERNA"/>
    <s v="99 - MULTIPROVINCIAL"/>
    <s v="(en blanco)"/>
    <n v="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70 - DONACION EXTERNA"/>
    <s v="99 - MULTIPROVINCIAL"/>
    <s v="(en blanco)"/>
    <n v="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186055.91"/>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6825"/>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2780348.11"/>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513973.25"/>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1749941.37"/>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340085.51"/>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708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8866.8"/>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133528.79999999999"/>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335086.01"/>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99 - MULTIPROVINCIAL"/>
    <s v="(en blanco)"/>
    <n v="0"/>
    <n v="19824"/>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253400.67"/>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99 - MULTIPROVINCIAL"/>
    <s v="(en blanco)"/>
    <n v="0"/>
    <n v="1239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3158257.6"/>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298481"/>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1144371.1599999999"/>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975965.96"/>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503774.93"/>
  </r>
  <r>
    <s v="2026"/>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99 - MULTIPROVINCIAL"/>
    <s v="(en blanco)"/>
    <n v="0"/>
    <n v="101008"/>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8 - HOSPITAL GENERAL DOCENTE DE LA POLICIA NACIONAL"/>
    <s v="4 - SERVICIOS SOCIALES"/>
    <s v="4.2 - Salud"/>
    <s v="4.2.02 - Servicios hospitalarios"/>
    <s v="2.7 - OBRAS"/>
    <s v="2.7.1 - OBRAS EN EDIFICACIONES"/>
    <s v="N"/>
    <s v="00 - N/A"/>
    <s v="10 - FONDO GENERAL"/>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979212.4999999991"/>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7882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4148027.99"/>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17115992.93"/>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1612015.11"/>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345563"/>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20 - FONDOS CON DESTINO ESPECÍFICO"/>
    <s v="99 - MULTIPROVINCIAL"/>
    <s v="(en blanco)"/>
    <n v="0"/>
    <n v="2962.98"/>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6899954.119999997"/>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4887975.62"/>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2545176.2400000002"/>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1195950.1000000001"/>
  </r>
  <r>
    <s v="2026"/>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73596.600000000006"/>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24691744.359999999"/>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30579502.780000001"/>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95298612.460000008"/>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52572527.760000005"/>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2469074.65"/>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1847695.5799999998"/>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1791120.1800000002"/>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3817157.04"/>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1817412.34"/>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666803.4799999995"/>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1197914.98"/>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701184.87"/>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573873.0299999998"/>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1859909.5099999998"/>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4107020.41"/>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1769379.0299999998"/>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851392.78"/>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554698.88"/>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7641272.0800000001"/>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2256361.58"/>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991755.3"/>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854283.72"/>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895191.47"/>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20762852.73"/>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42263950.490000002"/>
  </r>
  <r>
    <s v="2026"/>
    <x v="0"/>
    <x v="0"/>
    <x v="1"/>
    <x v="7"/>
    <s v="2 - Poder Ejecutivo"/>
    <s v="0203 - MINISTERIO DE DEFENSA"/>
    <s v="0001 - EJERCITO DE LA REPUBLICA DOMINICANA"/>
    <s v="1 - SERVICIOS  GENERALES"/>
    <s v="1.3 - Defensa nacional"/>
    <s v="1.3.01 - Defensa militar"/>
    <s v="2.7 - OBRAS"/>
    <s v="2.7.1 - OBRAS EN EDIFICACIONES"/>
    <s v="S"/>
    <s v="43 - REMODELACIÓN FORTALEZA MILITAR OLEGARIO TENARES, MUNICIPIO NAGUA, PROVINCIA MARÍA TRINIDAD SÁNCHEZ"/>
    <s v="10 - FONDO GENERAL"/>
    <s v="14 - MARIA TRINIDAD SANCHEZ"/>
    <n v="17384"/>
    <n v="0"/>
    <n v="0"/>
  </r>
  <r>
    <s v="2026"/>
    <x v="0"/>
    <x v="0"/>
    <x v="1"/>
    <x v="7"/>
    <s v="2 - Poder Ejecutivo"/>
    <s v="0203 - MINISTERIO DE DEFENSA"/>
    <s v="0001 - EJERCITO DE LA REPUBLICA DOMINICANA"/>
    <s v="1 - SERVICIOS  GENERALES"/>
    <s v="1.3 - Defensa nacional"/>
    <s v="1.3.01 - Defensa militar"/>
    <s v="2.7 - OBRAS"/>
    <s v="2.7.1 - OBRAS EN EDIFICACIONES"/>
    <s v="S"/>
    <s v="38 - REMODELACIÓN DESTACAMENTO MILITAR CAPITÁN INOA NINA, MUNICIPIO ENRIQUILLO, PROVINCIA BARAHONA"/>
    <s v="10 - FONDO GENERAL"/>
    <s v="04 - BARAHONA"/>
    <n v="17379"/>
    <n v="0"/>
    <n v="1109812.19"/>
  </r>
  <r>
    <s v="2026"/>
    <x v="0"/>
    <x v="0"/>
    <x v="1"/>
    <x v="7"/>
    <s v="2 - Poder Ejecutivo"/>
    <s v="0203 - MINISTERIO DE DEFENSA"/>
    <s v="0001 - EJERCITO DE LA REPUBLICA DOMINICANA"/>
    <s v="1 - SERVICIOS  GENERALES"/>
    <s v="1.3 - Defensa nacional"/>
    <s v="1.3.01 - Defensa militar"/>
    <s v="2.7 - OBRAS"/>
    <s v="2.7.1 - OBRAS EN EDIFICACIONES"/>
    <s v="S"/>
    <s v="35 - CONSTRUCCIÓN DESTACAMENTO MILITAR EL PUENTE, MUNICIPIO MONTECRISTI, PROVINCIA MONTE CRISTI"/>
    <s v="10 - FONDO GENERAL"/>
    <s v="15 - MONTE CRISTI"/>
    <n v="17376"/>
    <n v="0"/>
    <n v="1320121.1000000001"/>
  </r>
  <r>
    <s v="2026"/>
    <x v="0"/>
    <x v="0"/>
    <x v="1"/>
    <x v="7"/>
    <s v="2 - Poder Ejecutivo"/>
    <s v="0203 - MINISTERIO DE DEFENSA"/>
    <s v="0001 - EJERCITO DE LA REPUBLICA DOMINICANA"/>
    <s v="1 - SERVICIOS  GENERALES"/>
    <s v="1.3 - Defensa nacional"/>
    <s v="1.3.01 - Defensa militar"/>
    <s v="2.7 - OBRAS"/>
    <s v="2.7.1 - OBRAS EN EDIFICACIONES"/>
    <s v="S"/>
    <s v="37 - REMODELACIÓN DESTACAMENTO MILITAR ARROYO DULCE, DISTRITO MUNICIPAL ARROYO DULCE, MUNICIPIO ENRIQUILLO,  PROVINCIA BARAHONA"/>
    <s v="10 - FONDO GENERAL"/>
    <s v="04 - BARAHONA"/>
    <n v="17378"/>
    <n v="0"/>
    <n v="899817.12"/>
  </r>
  <r>
    <s v="2026"/>
    <x v="0"/>
    <x v="0"/>
    <x v="1"/>
    <x v="7"/>
    <s v="2 - Poder Ejecutivo"/>
    <s v="0203 - MINISTERIO DE DEFENSA"/>
    <s v="0001 - EJERCITO DE LA REPUBLICA DOMINICANA"/>
    <s v="1 - SERVICIOS  GENERALES"/>
    <s v="1.3 - Defensa nacional"/>
    <s v="1.3.01 - Defensa militar"/>
    <s v="2.7 - OBRAS"/>
    <s v="2.7.1 - OBRAS EN EDIFICACIONES"/>
    <s v="S"/>
    <s v="40 - REMODELACIÓN DESTACAMENTO MILITAR CABEZA DE AGUA, MUNICIPIO PEDERNALES, PROVINCIA PEDERNALES"/>
    <s v="10 - FONDO GENERAL"/>
    <s v="16 - PEDERNALES"/>
    <n v="17381"/>
    <n v="0"/>
    <n v="718418.57"/>
  </r>
  <r>
    <s v="2026"/>
    <x v="0"/>
    <x v="0"/>
    <x v="1"/>
    <x v="7"/>
    <s v="2 - Poder Ejecutivo"/>
    <s v="0203 - MINISTERIO DE DEFENSA"/>
    <s v="0001 - EJERCITO DE LA REPUBLICA DOMINICANA"/>
    <s v="1 - SERVICIOS  GENERALES"/>
    <s v="1.3 - Defensa nacional"/>
    <s v="1.3.01 - Defensa militar"/>
    <s v="2.7 - OBRAS"/>
    <s v="2.7.1 - OBRAS EN EDIFICACIONES"/>
    <s v="S"/>
    <s v="44 - REMODELACIÓN FORTALEZA JUANA NÚÑEZ, MUNICIPIO DE SALCEDO, PROVINCIA HERMANAS MIRABAL"/>
    <s v="10 - FONDO GENERAL"/>
    <s v="19 - HERMANAS MIRABAL"/>
    <n v="17385"/>
    <n v="0"/>
    <n v="2668682.54"/>
  </r>
  <r>
    <s v="2026"/>
    <x v="0"/>
    <x v="0"/>
    <x v="1"/>
    <x v="7"/>
    <s v="2 - Poder Ejecutivo"/>
    <s v="0203 - MINISTERIO DE DEFENSA"/>
    <s v="0001 - EJERCITO DE LA REPUBLICA DOMINICANA"/>
    <s v="1 - SERVICIOS  GENERALES"/>
    <s v="1.3 - Defensa nacional"/>
    <s v="1.3.01 - Defensa militar"/>
    <s v="2.7 - OBRAS"/>
    <s v="2.7.1 - OBRAS EN EDIFICACIONES"/>
    <s v="S"/>
    <s v="32 - REMODELACIÓN DESTACAMENTO MILITAR EL HIGÜERITO, ERD, MUNICIPIO DE BÁNICA, PROVINCIA ELÍAS PIÑA"/>
    <s v="10 - FONDO GENERAL"/>
    <s v="07 - ELIAS PINA"/>
    <n v="17370"/>
    <n v="0"/>
    <n v="828099.74"/>
  </r>
  <r>
    <s v="2026"/>
    <x v="0"/>
    <x v="0"/>
    <x v="1"/>
    <x v="7"/>
    <s v="2 - Poder Ejecutivo"/>
    <s v="0203 - MINISTERIO DE DEFENSA"/>
    <s v="0001 - EJERCITO DE LA REPUBLICA DOMINICANA"/>
    <s v="1 - SERVICIOS  GENERALES"/>
    <s v="1.3 - Defensa nacional"/>
    <s v="1.3.01 - Defensa militar"/>
    <s v="2.7 - OBRAS"/>
    <s v="2.7.1 - OBRAS EN EDIFICACIONES"/>
    <s v="S"/>
    <s v="31 - REMODELACIÓN DESTACAMENTO LAS PLACETAS, MUNICIPIO SAN JOSÉ DE LAS MATAS, PROVINCIA SANTIAGO"/>
    <s v="10 - FONDO GENERAL"/>
    <s v="25 - SANTIAGO"/>
    <n v="17369"/>
    <n v="0"/>
    <n v="795709.95"/>
  </r>
  <r>
    <s v="2026"/>
    <x v="0"/>
    <x v="0"/>
    <x v="1"/>
    <x v="7"/>
    <s v="2 - Poder Ejecutivo"/>
    <s v="0203 - MINISTERIO DE DEFENSA"/>
    <s v="0001 - EJERCITO DE LA REPUBLICA DOMINICANA"/>
    <s v="1 - SERVICIOS  GENERALES"/>
    <s v="1.3 - Defensa nacional"/>
    <s v="1.3.01 - Defensa militar"/>
    <s v="2.7 - OBRAS"/>
    <s v="2.7.1 - OBRAS EN EDIFICACIONES"/>
    <s v="S"/>
    <s v="45 - REMODELACIÓN FORTALEZA PALO HINCADO, MUNICIPIO COTUÍ, PROVINCIA SÁNCHEZ RAMÍREZ"/>
    <s v="10 - FONDO GENERAL"/>
    <s v="24 - SANCHEZ RAMIREZ"/>
    <n v="17386"/>
    <n v="0"/>
    <n v="0"/>
  </r>
  <r>
    <s v="2026"/>
    <x v="0"/>
    <x v="0"/>
    <x v="1"/>
    <x v="7"/>
    <s v="2 - Poder Ejecutivo"/>
    <s v="0203 - MINISTERIO DE DEFENSA"/>
    <s v="0001 - EJERCITO DE LA REPUBLICA DOMINICANA"/>
    <s v="1 - SERVICIOS  GENERALES"/>
    <s v="1.3 - Defensa nacional"/>
    <s v="1.3.01 - Defensa militar"/>
    <s v="2.7 - OBRAS"/>
    <s v="2.7.1 - OBRAS EN EDIFICACIONES"/>
    <s v="S"/>
    <s v="41 - CONSTRUCCIÓN PUESTO MILITAR EL FURGÓN, MUNICIPIO JIMANÍ, PROVINCIA INDEPENDENCIA"/>
    <s v="10 - FONDO GENERAL"/>
    <s v="10 - INDEPENDENCIA"/>
    <n v="17382"/>
    <n v="0"/>
    <n v="1256310.51"/>
  </r>
  <r>
    <s v="2026"/>
    <x v="0"/>
    <x v="0"/>
    <x v="1"/>
    <x v="7"/>
    <s v="2 - Poder Ejecutivo"/>
    <s v="0203 - MINISTERIO DE DEFENSA"/>
    <s v="0001 - EJERCITO DE LA REPUBLICA DOMINICANA"/>
    <s v="1 - SERVICIOS  GENERALES"/>
    <s v="1.3 - Defensa nacional"/>
    <s v="1.3.01 - Defensa militar"/>
    <s v="2.7 - OBRAS"/>
    <s v="2.7.1 - OBRAS EN EDIFICACIONES"/>
    <s v="S"/>
    <s v="34 - REMODELACIÓN INFRAESTRUCTURA DEL DESTACAMENTO MILITAR LOS QUEMADOS, MUNICIPIO MAO, PROVINCIA VALVERDE"/>
    <s v="10 - FONDO GENERAL"/>
    <s v="27 - VALVERDE"/>
    <n v="17375"/>
    <n v="0"/>
    <n v="790204.29"/>
  </r>
  <r>
    <s v="2026"/>
    <x v="0"/>
    <x v="0"/>
    <x v="1"/>
    <x v="7"/>
    <s v="2 - Poder Ejecutivo"/>
    <s v="0203 - MINISTERIO DE DEFENSA"/>
    <s v="0001 - EJERCITO DE LA REPUBLICA DOMINICANA"/>
    <s v="1 - SERVICIOS  GENERALES"/>
    <s v="1.3 - Defensa nacional"/>
    <s v="1.3.01 - Defensa militar"/>
    <s v="2.7 - OBRAS"/>
    <s v="2.7.1 - OBRAS EN EDIFICACIONES"/>
    <s v="S"/>
    <s v="36 - REMODELACIÓN PUESTO DE CHEQUEO MILITAR EL ESPINERO, MUNICIPIO DAJABON , PROVINCIA DAJABON"/>
    <s v="10 - FONDO GENERAL"/>
    <s v="05 - DAJABON"/>
    <n v="17377"/>
    <n v="0"/>
    <n v="421987.5"/>
  </r>
  <r>
    <s v="2026"/>
    <x v="0"/>
    <x v="0"/>
    <x v="1"/>
    <x v="7"/>
    <s v="2 - Poder Ejecutivo"/>
    <s v="0203 - MINISTERIO DE DEFENSA"/>
    <s v="0001 - EJERCITO DE LA REPUBLICA DOMINICANA"/>
    <s v="1 - SERVICIOS  GENERALES"/>
    <s v="1.3 - Defensa nacional"/>
    <s v="1.3.01 - Defensa militar"/>
    <s v="2.7 - OBRAS"/>
    <s v="2.7.1 - OBRAS EN EDIFICACIONES"/>
    <s v="S"/>
    <s v="30 - REMODELACIÓN DESTACAMENTO EL RUBIO, MUNICIPIO SAN JOSÉ DE LAS MATAS, PROVINCIA SANTIAGO"/>
    <s v="10 - FONDO GENERAL"/>
    <s v="25 - SANTIAGO"/>
    <n v="17368"/>
    <n v="0"/>
    <n v="716036.78"/>
  </r>
  <r>
    <s v="2026"/>
    <x v="0"/>
    <x v="0"/>
    <x v="1"/>
    <x v="7"/>
    <s v="2 - Poder Ejecutivo"/>
    <s v="0203 - MINISTERIO DE DEFENSA"/>
    <s v="0001 - EJERCITO DE LA REPUBLICA DOMINICANA"/>
    <s v="1 - SERVICIOS  GENERALES"/>
    <s v="1.3 - Defensa nacional"/>
    <s v="1.3.01 - Defensa militar"/>
    <s v="2.7 - OBRAS"/>
    <s v="2.7.1 - OBRAS EN EDIFICACIONES"/>
    <s v="S"/>
    <s v="42 - CONSTRUCCIÓN PUESTO DE CHEQUEO MILITAR LA TRANQUERA, DISTRITO MUNICIPAL LAS LAGUNAS DE NISIBÓN, MUNICIPIO HIGUEY, PROVINCIA LA ALTAGRACIA"/>
    <s v="10 - FONDO GENERAL"/>
    <s v="11 - LA ALTAGRACIA"/>
    <n v="17383"/>
    <n v="0"/>
    <n v="0"/>
  </r>
  <r>
    <s v="2026"/>
    <x v="0"/>
    <x v="0"/>
    <x v="1"/>
    <x v="7"/>
    <s v="2 - Poder Ejecutivo"/>
    <s v="0203 - MINISTERIO DE DEFENSA"/>
    <s v="0001 - EJERCITO DE LA REPUBLICA DOMINICANA"/>
    <s v="1 - SERVICIOS  GENERALES"/>
    <s v="1.3 - Defensa nacional"/>
    <s v="1.3.01 - Defensa militar"/>
    <s v="2.7 - OBRAS"/>
    <s v="2.7.1 - OBRAS EN EDIFICACIONES"/>
    <s v="S"/>
    <s v="33 - REMODELACIÓN PUESTO MILITAR ANICETO MARTÍNEZ, ERD, MUNICIPIO HONDO VALLE, PROVINCIA ELÍAS PIÑA"/>
    <s v="10 - FONDO GENERAL"/>
    <s v="07 - ELIAS PINA"/>
    <n v="17371"/>
    <n v="0"/>
    <n v="816246.9"/>
  </r>
  <r>
    <s v="2026"/>
    <x v="0"/>
    <x v="0"/>
    <x v="1"/>
    <x v="7"/>
    <s v="2 - Poder Ejecutivo"/>
    <s v="0203 - MINISTERIO DE DEFENSA"/>
    <s v="0001 - EJERCITO DE LA REPUBLICA DOMINICANA"/>
    <s v="1 - SERVICIOS  GENERALES"/>
    <s v="1.3 - Defensa nacional"/>
    <s v="1.3.01 - Defensa militar"/>
    <s v="2.7 - OBRAS"/>
    <s v="2.7.1 - OBRAS EN EDIFICACIONES"/>
    <s v="S"/>
    <s v="39 - CONSTRUCCIÓN DESTACAMENTO MILITAR LA GRANADA, MUNICIPIO LA DESCUBIERTA, PROVINCIA INDEPENDENCIA"/>
    <s v="10 - FONDO GENERAL"/>
    <s v="10 - INDEPENDENCIA"/>
    <n v="17380"/>
    <n v="0"/>
    <n v="1875250.94"/>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550185.78"/>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en blanco)"/>
    <n v="0"/>
    <n v="56876"/>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273992.58"/>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557473.77"/>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21073846.279999997"/>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294056"/>
  </r>
  <r>
    <s v="2026"/>
    <x v="0"/>
    <x v="0"/>
    <x v="1"/>
    <x v="7"/>
    <s v="2 - Poder Ejecutivo"/>
    <s v="0203 - MINISTERIO DE DEFENSA"/>
    <s v="0001 - MINISTERIO DE DEFENSA"/>
    <s v="1 - SERVICIOS  GENERALES"/>
    <s v="1.3 - Defensa nacional"/>
    <s v="1.3.01 - Defensa militar"/>
    <s v="2.6 - BIENES MUEBLES, INMUEBLES E INTANGIBLES"/>
    <s v="2.6.1 - MOBILIARIO Y EQUIPO"/>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15 - CONSTRUCCIÓN INSTALACIONES PARA EL CUERPO ESPECIALIZADO DE MITIGACIÓN A EMERGENCIAS Y DESASTRES, CEMED - CENTRO DE MITIGACION VALDESIA, PROVINCIA PERAVIA"/>
    <s v="10 - FONDO GENERAL"/>
    <s v="17 - PERAVIA"/>
    <n v="15489"/>
    <n v="0"/>
    <n v="62304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4541542.2399999993"/>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1463266.2"/>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460835961.04000002"/>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215751245.40999997"/>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61342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s v="05 - DAJABON"/>
    <n v="14697"/>
    <n v="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2273376.2000000002"/>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75953911"/>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20 - FONDOS CON DESTINO ESPECÍFICO"/>
    <s v="99 - MULTIPROVINCIAL"/>
    <s v="(en blanco)"/>
    <n v="0"/>
    <n v="179240.02"/>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37598731.629999995"/>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11143147.76"/>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206467954.34999999"/>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27854171.93"/>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868587.38"/>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3 - EQUIPO E INSTRUMENTAL, CIENTÍFICO Y LABORATORIO"/>
    <s v="N"/>
    <s v="00 - N/A"/>
    <s v="10 - FONDO GENERAL"/>
    <s v="32 - SANTO DOMINGO"/>
    <s v="(en blanco)"/>
    <n v="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611273.2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99 - MULTIPROVINCIAL"/>
    <s v="(en blanco)"/>
    <n v="0"/>
    <n v="3256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460065.19"/>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1172483.8799999999"/>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9204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126968"/>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431245.13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3447830.41"/>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148208"/>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4380272.38"/>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4412423.12"/>
  </r>
  <r>
    <s v="2026"/>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20685.400000000001"/>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1720840.1400000001"/>
  </r>
  <r>
    <s v="2026"/>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99 - MULTIPROVINCIAL"/>
    <s v="(en blanco)"/>
    <n v="0"/>
    <n v="158592"/>
  </r>
  <r>
    <s v="2026"/>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175368.9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95686.2"/>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463710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26496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13519873.0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7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37583"/>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942664.95"/>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35400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597132.42999999993"/>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1072514.1499999999"/>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160214.5"/>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98810.22000000003"/>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525994.38"/>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686677.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8259831.5899999999"/>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375201.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4192048.36"/>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7471427.649999999"/>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6918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6 - EQUIPOS DE DEFENSA Y SEGURIDAD"/>
    <s v="N"/>
    <s v="00 - N/A"/>
    <s v="10 - FONDO GENERAL"/>
    <s v="99 - MULTIPROVINCIAL"/>
    <s v="(en blanco)"/>
    <n v="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860980.9600000004"/>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30342746.82"/>
  </r>
  <r>
    <s v="2026"/>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99 - MULTIPROVINCIAL"/>
    <s v="(en blanco)"/>
    <n v="0"/>
    <n v="3803311.06"/>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29632011.799999997"/>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549436.2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8823029.4199999999"/>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497804.7999999998"/>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29999.14"/>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951310.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42944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12097739.220000001"/>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62365.31"/>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93022.23000000001"/>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339570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935495.46000000008"/>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53986149.929999992"/>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61785.98"/>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364073.259999999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82949.83999999997"/>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34721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14417194.64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1812176.1400000001"/>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478360.2"/>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0"/>
    <n v="79296"/>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658697.93999999994"/>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618886.40000000002"/>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47675.8899999999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15806.5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182850.52000000002"/>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115863.9299999997"/>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147149.26"/>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15568.919999999998"/>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2209678.7400000002"/>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1157944.62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714566.41"/>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50032"/>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64240708.189999998"/>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8432169.820000008"/>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183634425.16999999"/>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27640632.560000006"/>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309357580.09000003"/>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3617907.85"/>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42823878.57"/>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3227237.46"/>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13731459.869999999"/>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60 - CREDITO EXTERNO"/>
    <s v="99 - MULTIPROVINCIAL"/>
    <s v="(en blanco)"/>
    <n v="0"/>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1623234.43"/>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495747.09"/>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1359447983.8699999"/>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3714081.5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71841014.5600000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27874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231250.5"/>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7129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41664835.83999999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2165310.530000000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78603.990000000005"/>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690048.68"/>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15500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380943.17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2324784.1"/>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11566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24174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2117321.799999999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8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8461442.1999999993"/>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133352.12"/>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3862338.7600000002"/>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366472.4200000001"/>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08 - INSTITUTO SUPERIOR DE FORMACIÓN DOCENTE  SALOME UREÑA"/>
    <s v="4 - SERVICIOS SOCIALES"/>
    <s v="4.4 - Educación"/>
    <s v="4.4.04 - Educación superior"/>
    <s v="2.7 - OBRAS"/>
    <s v="2.7.1 - OBRAS EN EDIFICACIONES"/>
    <s v="S"/>
    <s v="01 - CONSTRUCCIÓN DEL RECINTO EMILIO PRUD¿HOMME DEL INSTITUTO SUPERIOR DE FORMACIÓN DOCENTE SALOMÉ UREÑA (ISFODOSU), MUNICIPIO SANTIAGO DE LOS CABALLEROS, PROVINCIA SANTIAGO"/>
    <s v="10 - FONDO GENERAL"/>
    <s v="25 - SANTIAGO"/>
    <n v="17210"/>
    <n v="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9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6312614.5500000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854320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1486737.2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4422912.09"/>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277134.78000000003"/>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361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49469028.789999999"/>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168831.96"/>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2985343.76"/>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1558807.1"/>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44241920.91999999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1047359.55"/>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1742046.11"/>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1381623.52"/>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1049582.6299999999"/>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2947082.77"/>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11837753.4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1587460.41"/>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2963677.11"/>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1587460.4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4291138.0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3818402.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2723780.78"/>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1528900.49"/>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3544895.8299999996"/>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1525773.24"/>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301013.3"/>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8248357.2400000002"/>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2613107.61"/>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6408156.1299999999"/>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8260632.5999999996"/>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936233.34"/>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8253471.41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590103.39"/>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880046.9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281215.02"/>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10791613.1"/>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984473.38"/>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4400647.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49024218.189999998"/>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6262209.6299999999"/>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1875107.58"/>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561474.85"/>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28156643.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1011540.8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80454340.939999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1998878.47"/>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561474.93000000005"/>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4258211.969999999"/>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953293.32"/>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1430627.26"/>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34912318.720000006"/>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1055735.78"/>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6135876.12000000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1452040.21"/>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3758827.66"/>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817631.8699999996"/>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202746.07"/>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1671958.77"/>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4537848.3499999996"/>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867075.869999999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772148.6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5008185.1899999995"/>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524928.75"/>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2999386.58"/>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3449564.1900000004"/>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1183160.4099999999"/>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10735227.99"/>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5133755.84"/>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7093525.6299999999"/>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2978164.2"/>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2203145.62"/>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3439563.11"/>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3367404.16"/>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5477510.1200000001"/>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2569346.9"/>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1594056.7"/>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5659730.33000000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1098171.0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937813.13"/>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6089050.7800000003"/>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s v="27 - VALVERDE"/>
    <n v="15791"/>
    <n v="0"/>
    <n v="1055366.6499999999"/>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s v="27 - VALVERDE"/>
    <n v="15779"/>
    <n v="0"/>
    <n v="915115.9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s v="22 - SAN JUAN"/>
    <n v="15152"/>
    <n v="0"/>
    <n v="5169271.58"/>
  </r>
  <r>
    <s v="2026"/>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s v="27 - VALVERDE"/>
    <n v="13071"/>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s v="09 - ESPAILLAT"/>
    <n v="15189"/>
    <n v="0"/>
    <n v="0"/>
  </r>
  <r>
    <s v="2026"/>
    <x v="0"/>
    <x v="0"/>
    <x v="1"/>
    <x v="7"/>
    <s v="2 - Poder Ejecutivo"/>
    <s v="0206 - MINISTERIO DE EDUCACIÓN"/>
    <s v="0012 - DIRECCION DE INFRAESTRUCTURA ESCOLAR"/>
    <s v="4 - SERVICIOS SOCIALES"/>
    <s v="4.4 - Educación"/>
    <s v="4.4.01 - Educación inicial"/>
    <s v="2.7 - OBRAS"/>
    <s v="2.7.1 - OBRAS EN EDIFICACIONES"/>
    <s v="S"/>
    <s v="36 - CONSTRUCCIÓN CONSTRUCCIÓN DE 2 ESTANCIAS INFANTILES EN LA PROVINCIA SAN JUAN (FASE 2)"/>
    <s v="10 - FONDO GENERAL"/>
    <s v="22 - SAN JUAN"/>
    <n v="13427"/>
    <n v="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s v="02 - AZUA"/>
    <n v="15448"/>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33501571.789999999"/>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72852156.140000001"/>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40056556.789999999"/>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20408081.669999998"/>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17859338.460000001"/>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5168800.97"/>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20052532.800000001"/>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51225485.49000001"/>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43422501.760000005"/>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1985891.09"/>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12794818.34"/>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91547744.929999992"/>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3778889.55"/>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58211938.149999999"/>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100042253.55000001"/>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4494825.49"/>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44892643.68"/>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16565640.84"/>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38620689.450000003"/>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66644481.660000004"/>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12577629.129999999"/>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37094488.469999999"/>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17646100.73"/>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115085555.59999999"/>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3072030.35"/>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13217162.98"/>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11156096.58"/>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7009296.9699999997"/>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2037303.75"/>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1604368.76"/>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101465253.88"/>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94907730.939999998"/>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369230898.40000004"/>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15838791.210000001"/>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5153898.22"/>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28655914.4700000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1049987.4099999999"/>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8922030.2300000004"/>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0000000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37418626.819999993"/>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2417087973.889999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11188706.359999999"/>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70000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70000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12723873.100000001"/>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2019596.41"/>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1387937.76"/>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85792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32195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2358954.27"/>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11935691.7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1506684.7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102739498.44"/>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75528799.989999995"/>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25695391.21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32394898.68"/>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5280845.0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192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3149659.9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95317.13999999998"/>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7728858.2999999998"/>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2139708.9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13941372.73999999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633810.4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5684347.9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2610607.7700000005"/>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510904.10999999993"/>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57276.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15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2320000"/>
    <n v="378729.4"/>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302568660"/>
    <n v="131223692"/>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99 - MULTIPROVINCIAL"/>
    <s v="(en blanco)"/>
    <n v="0"/>
    <n v="584581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24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2948524.79"/>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1800471.23"/>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32833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1 - MOBILIARIO Y EQUIPO"/>
    <s v="N"/>
    <s v="00 - N/A"/>
    <s v="10 - FONDO GENERAL"/>
    <s v="99 - MULTIPROVINCIAL"/>
    <s v="(en blanco)"/>
    <n v="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4 - VEHÍCULOS Y EQUIPO DE TRANSPORTE, TRACCIÓN Y ELEVACIÓN"/>
    <s v="N"/>
    <s v="00 - N/A"/>
    <s v="10 - FONDO GENERAL"/>
    <s v="99 - MULTIPROVINCIAL"/>
    <s v="(en blanco)"/>
    <n v="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209910.2"/>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10974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7670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43379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472256.05999999994"/>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76719.679999999993"/>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131688"/>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660837.0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250199.99"/>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1932533.2"/>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99 - MULTIPROVINCIAL"/>
    <s v="(en blanco)"/>
    <n v="0"/>
    <n v="1976912.8"/>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18437894.68"/>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44713919.3599999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434850836.00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14345615.52"/>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8639822.93"/>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2459247.83"/>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358147102.36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558281.9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17732060.03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1414380.2599999998"/>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3481"/>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1398012.96"/>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5959"/>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15812034.880000001"/>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272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901581.2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231999.99"/>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340740689.5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5 - AMPLIACIÓN DE LA CAPACIDAD DE TRANSPORTE DE LA LÍNEA 2 DEL METRO DE SANTO DOMINGO"/>
    <s v="10 - FONDO GENERAL"/>
    <s v="01 - DISTRITO NACIONAL"/>
    <n v="15025"/>
    <n v="0"/>
    <n v="93742590.48000000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3031074.690000000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1027260.8"/>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8 - BIENES INTANGIBLES"/>
    <s v="N"/>
    <s v="00 - N/A"/>
    <s v="10 - FONDO GENERAL"/>
    <s v="99 - MULTIPROVINCIAL"/>
    <s v="(en blanco)"/>
    <n v="0"/>
    <n v="0"/>
  </r>
  <r>
    <s v="2026"/>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4 - VEHÍCULOS Y EQUIPO DE TRANSPORTE, TRACCIÓN Y ELEVACIÓN"/>
    <s v="N"/>
    <s v="00 - N/A"/>
    <s v="10 - FONDO GENERAL"/>
    <s v="99 - MULTIPROVINCIAL"/>
    <s v="(en blanco)"/>
    <n v="0"/>
    <n v="0"/>
  </r>
  <r>
    <s v="2026"/>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735904.2"/>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11387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10856028.27"/>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136097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636066.73"/>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58000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383166.02"/>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146771.1100000000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0"/>
    <n v="919999.8"/>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106460.59"/>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41576.119999999995"/>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3888378.2399999993"/>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8120205.690000000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1065934.96"/>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600213"/>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1257916.55"/>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1078577.8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4295540.5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1805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5637545.8599999994"/>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79954"/>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35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6087857.70999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447073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6620766.160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9951771.7400000002"/>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4275499.5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1"/>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39428704.480000004"/>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5445479.5499999998"/>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21808505.03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13754445.78999999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460715.13"/>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8 - BIENES INTANGIBLES"/>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99 - MULTIPROVINCIAL"/>
    <s v="(en blanco)"/>
    <n v="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99 - MULTIPROVINCIAL"/>
    <s v="(en blanco)"/>
    <n v="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8475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10 - FONDO GENERAL"/>
    <s v="99 - MULTIPROVINCIAL"/>
    <s v="(en blanco)"/>
    <n v="0"/>
    <n v="0"/>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779861.2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54327.199999999997"/>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115404"/>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14466.8"/>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87615.2"/>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99 - MULTIPROVINCIAL"/>
    <s v="(en blanco)"/>
    <n v="0"/>
    <n v="224782.90000000002"/>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1890000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99 - MULTIPROVINCIAL"/>
    <s v="(en blanco)"/>
    <n v="0"/>
    <n v="194700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697064.47"/>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200501.77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9597.4"/>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99 - MULTIPROVINCIAL"/>
    <s v="(en blanco)"/>
    <n v="0"/>
    <n v="20301184.75"/>
  </r>
  <r>
    <s v="2026"/>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70738320.40000000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2835761.4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327999.9000000000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959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161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16826746.1099999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1148356.190000000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56808574.81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70 - DONACION EXTERNA"/>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89727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1059006.3199999998"/>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434685.0199999996"/>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12212.99"/>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441800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2728430.17"/>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4725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1150904.0300000003"/>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129114.89"/>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70255287.299999997"/>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180939368.43000001"/>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76385.46"/>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133663.9"/>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265352.5"/>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3 - EQUIPO E INSTRUMENTAL, CIENTÍFICO Y LABORATORIO"/>
    <s v="N"/>
    <s v="00 - N/A"/>
    <s v="10 - FONDO GENERAL"/>
    <s v="01 - DISTRITO NACIONAL"/>
    <s v="(en blanco)"/>
    <n v="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1930000.92"/>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474040.68"/>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36217.74"/>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14334485.87000000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2877012.220000003"/>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910230.4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378829.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580124.5799999999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10640388.7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367192.8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27921752.959999997"/>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490796.82"/>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147830.39999999999"/>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23949458.0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4430802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10166643.33"/>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27604020.51000000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2703844.04"/>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10188412.77"/>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10494117.6"/>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37808105.049999997"/>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727824.7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0999997"/>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84364910.88000003"/>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57 - REHABILITACIÓN CIUDAD ESPERANZA DE LOS BARRANCONES, PROVINCIA BARAHONA"/>
    <s v="60 - CREDITO EXTERNO"/>
    <s v="04 - BARAHONA"/>
    <n v="17464"/>
    <n v="0"/>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47 - CONSTRUCCIÓN MERCADO DE GUARICANO, MUNICIPIO SANTO DOMINGO NORTE, PROVINCIA SANTO DOMINGO."/>
    <s v="60 - CREDITO EXTERNO"/>
    <s v="32 - SANTO DOMINGO"/>
    <n v="17314"/>
    <n v="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8754332.4399999995"/>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552201415.60000002"/>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11680899.5"/>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50386845.759999998"/>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434593.5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1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164816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4753162.4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34685883.54999999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578182.4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418838900.5399999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120574379.6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543342647.65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226519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6680146.8899999997"/>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11707799.279999999"/>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58 - CONSTRUCCIÓN IGLESIA CATÓLICA ESPÍRITU SANTO, DISTRITO MUNICIPAL HATO DEL YAQUE, MUNICIPIO SANTIAGO DE LOS CABALLEROS"/>
    <s v="60 - CREDITO EXTERNO"/>
    <s v="25 - SANTIAGO"/>
    <n v="17398"/>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6240646.580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88793062.989999995"/>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55340422.78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6399.99"/>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959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130399.97"/>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8814919.5700000003"/>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16374679.130000001"/>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1959700.9400000002"/>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336504.63"/>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80410749"/>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3832577"/>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1120319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1888593"/>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111485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619867304"/>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123193"/>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2650137"/>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3354831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4382847.340000000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3398286.829999999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97798.1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92535.6199999999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228768.7800000000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491376.2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2016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6865969.0600000005"/>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2362263.7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27579427"/>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11548557"/>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99998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108570.11"/>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3154298.039999999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108333.2900000000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99999.9999999999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1072081.160000000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3465287.5100000002"/>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444444"/>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04 - SERVICIO INTEGRAL DE EMERGENCIAS"/>
    <s v="1 - SERVICIOS  GENERALES"/>
    <s v="1.3 - Defensa nacional"/>
    <s v="1.3.03 - Defensa civi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75697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513099.4"/>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54500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5544450"/>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29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60 - CREDITO EXTERNO"/>
    <s v="99 - MULTIPROVINCIAL"/>
    <s v="(en blanco)"/>
    <n v="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309473329.98000002"/>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592616245.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65281977.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8336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33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75008080.8999999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6411826.799999999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111338643.3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s v="32 - SANTO DOMINGO"/>
    <n v="14109"/>
    <n v="0"/>
    <n v="596265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57598547.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251584356.34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8033071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24336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110925168.42"/>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3702152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8095844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142425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5654194562.2199993"/>
  </r>
  <r>
    <s v="2026"/>
    <x v="0"/>
    <x v="0"/>
    <x v="1"/>
    <x v="10"/>
    <s v="2 - Poder Ejecutivo"/>
    <s v="0201 - PRESIDENCIA DE LA REPÚBLICA"/>
    <s v="0001 - MINISTERIO DE LA PRESIDENCIA"/>
    <s v="2 - SERVICIOS ECONÓMICOS"/>
    <s v="2.6 - Transporte"/>
    <s v="2.6.04 - Transporte aéreo"/>
    <s v="2.5 - TRANSFERENCIAS DE CAPITAL"/>
    <s v="2.5.4 - TRANSFERENCIAS DE CAPITAL A SOCIEDADES PÚBLICAS NO FINANCIERAS"/>
    <s v="N"/>
    <s v="00 - N/A"/>
    <s v="60 - CREDITO EXTERNO"/>
    <s v="99 - MULTIPROVINCIAL"/>
    <s v="(en blanco)"/>
    <n v="0"/>
    <n v="1050000000"/>
  </r>
  <r>
    <s v="2026"/>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SOCIEDADES PÚBLICAS NO FINANCIERAS"/>
    <s v="N"/>
    <s v="00 - N/A"/>
    <s v="10 - FONDO GENERAL"/>
    <s v="99 - MULTIPROVINCIAL"/>
    <s v="(en blanco)"/>
    <n v="0"/>
    <n v="0"/>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689999557.01000011"/>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839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5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37801147.149999999"/>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98114592.25"/>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38966829.380000003"/>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1803698863.4800014"/>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3688899802"/>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56475462.049999997"/>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4737800916.659999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1583333333.32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1405974934.27"/>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91058474.140000001"/>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49800387"/>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5283856.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1059121066.0000001"/>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61827265.349999994"/>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117715078.32000001"/>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300000000"/>
  </r>
  <r>
    <s v="2026"/>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SOCIEDADES PÚBLICAS NO FINANCIERAS"/>
    <s v="N"/>
    <s v="00 - N/A"/>
    <s v="10 - FONDO GENERAL"/>
    <s v="99 - MULTIPROVINCIAL"/>
    <s v="(en blanco)"/>
    <n v="0"/>
    <n v="110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537845921.26999998"/>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213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37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2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518389556.7500002"/>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5341666.689999999"/>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36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99 - MULTIPROVINCIAL"/>
    <s v="(en blanco)"/>
    <n v="0"/>
    <n v="11666666.65"/>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61919078.099999994"/>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140373.68"/>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25000000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619626359"/>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428697261"/>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20 - FONDOS CON DESTINO ESPECÍFICO"/>
    <s v="01 - DISTRITO NACIONAL"/>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20 - FONDOS CON DESTINO ESPECÍFICO"/>
    <s v="01 - DISTRITO NACIONAL"/>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05 - HOSPITAL CENTRAL FUERZAS  ARMADAS"/>
    <s v="0 - N/A"/>
    <s v="0.0 - N/A"/>
    <s v="0.0.00 - N/A"/>
    <s v="4.2 - Disminución de pasivos"/>
    <s v="4.2.1 - Disminución de pasivos corrientes"/>
    <s v="N"/>
    <s v="00 - N/A"/>
    <s v="20 - FONDOS CON DESTINO ESPECÍFICO"/>
    <s v="01 - DISTRITO NACIONAL"/>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3 - MINISTERIO DE DEFENSA"/>
    <s v="0019 - SUPERINTENDENCIA DE VIGILANCIA Y SEGURIDAD PRIVADA"/>
    <s v="0 - N/A"/>
    <s v="0.0 - N/A"/>
    <s v="0.0.00 - N/A"/>
    <s v="4.2 - Disminución de pasivos"/>
    <s v="4.2.1 - Disminución de pasivos corrientes"/>
    <s v="N"/>
    <s v="00 - N/A"/>
    <s v="20 - FONDOS CON DESTINO ESPECÍFICO"/>
    <s v="01 - DISTRITO NACIONAL"/>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8614970000.9999981"/>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922454418.67999995"/>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46997437901.22000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5066040792.619999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0B5C0D-A894-4B92-8DAC-448B1DDFA5AC}"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3"/>
        <item x="12"/>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88B4-B54F-480C-AB56-988F818BE061}">
  <dimension ref="A1:F243"/>
  <sheetViews>
    <sheetView showGridLines="0" workbookViewId="0">
      <selection activeCell="D17" sqref="D17"/>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8" t="s">
        <v>609</v>
      </c>
      <c r="B1" s="178"/>
      <c r="C1" s="178"/>
      <c r="D1" s="178"/>
      <c r="E1" s="178"/>
      <c r="F1" s="178"/>
    </row>
    <row r="2" spans="1:6" ht="20.25">
      <c r="A2" s="179" t="s">
        <v>0</v>
      </c>
      <c r="B2" s="179"/>
      <c r="C2" s="179"/>
      <c r="D2" s="179"/>
      <c r="E2" s="179"/>
      <c r="F2" s="179"/>
    </row>
    <row r="3" spans="1:6">
      <c r="A3" s="191" t="s">
        <v>1</v>
      </c>
      <c r="B3" s="191"/>
      <c r="C3" s="191"/>
      <c r="D3" s="191"/>
      <c r="E3" s="191"/>
      <c r="F3" s="191"/>
    </row>
    <row r="5" spans="1:6" ht="18.75">
      <c r="A5" s="192" t="s">
        <v>22</v>
      </c>
      <c r="B5" s="192"/>
      <c r="C5" s="192"/>
      <c r="D5" s="192"/>
      <c r="E5" s="192"/>
      <c r="F5" s="192"/>
    </row>
    <row r="6" spans="1:6" ht="18.75">
      <c r="A6" s="192" t="s">
        <v>703</v>
      </c>
      <c r="B6" s="192"/>
      <c r="C6" s="192"/>
      <c r="D6" s="192"/>
      <c r="E6" s="192"/>
      <c r="F6" s="192"/>
    </row>
    <row r="7" spans="1:6">
      <c r="A7" s="189" t="s">
        <v>2285</v>
      </c>
      <c r="B7" s="189"/>
      <c r="C7" s="189"/>
      <c r="D7" s="189"/>
      <c r="E7" s="189"/>
      <c r="F7" s="189"/>
    </row>
    <row r="8" spans="1:6">
      <c r="A8" s="189" t="s">
        <v>2286</v>
      </c>
      <c r="B8" s="189"/>
      <c r="C8" s="189"/>
      <c r="D8" s="189"/>
      <c r="E8" s="189"/>
      <c r="F8" s="189"/>
    </row>
    <row r="9" spans="1:6" ht="15.75">
      <c r="A9" s="190" t="s">
        <v>702</v>
      </c>
      <c r="B9" s="190"/>
      <c r="C9" s="190"/>
      <c r="D9" s="190"/>
      <c r="E9" s="190"/>
      <c r="F9" s="190"/>
    </row>
    <row r="11" spans="1:6">
      <c r="A11"/>
      <c r="B11"/>
    </row>
    <row r="13" spans="1:6">
      <c r="A13" s="11" t="s">
        <v>2132</v>
      </c>
      <c r="B13" s="11" t="s">
        <v>2188</v>
      </c>
      <c r="C13" s="11" t="s">
        <v>2189</v>
      </c>
      <c r="D13"/>
    </row>
    <row r="14" spans="1:6">
      <c r="A14" s="174" t="s">
        <v>2190</v>
      </c>
      <c r="B14" s="160">
        <v>1744025968276</v>
      </c>
      <c r="C14" s="160">
        <v>885926135794.14026</v>
      </c>
      <c r="D14"/>
    </row>
    <row r="15" spans="1:6">
      <c r="A15" s="175" t="s">
        <v>10</v>
      </c>
      <c r="B15" s="160">
        <v>1622833406287</v>
      </c>
      <c r="C15" s="160">
        <v>823952922338.42029</v>
      </c>
      <c r="D15"/>
    </row>
    <row r="16" spans="1:6">
      <c r="A16" s="159" t="s">
        <v>11</v>
      </c>
      <c r="B16" s="160">
        <v>1407548685832</v>
      </c>
      <c r="C16" s="160">
        <v>736474162595.22034</v>
      </c>
      <c r="D16"/>
    </row>
    <row r="17" spans="1:4">
      <c r="A17" s="161" t="s">
        <v>24</v>
      </c>
      <c r="B17" s="160">
        <v>542875526448</v>
      </c>
      <c r="C17" s="160">
        <v>247398308511.76041</v>
      </c>
      <c r="D17"/>
    </row>
    <row r="18" spans="1:4">
      <c r="A18" s="161" t="s">
        <v>25</v>
      </c>
      <c r="B18" s="160">
        <v>101897864549</v>
      </c>
      <c r="C18" s="160">
        <v>45165671081.459991</v>
      </c>
      <c r="D18"/>
    </row>
    <row r="19" spans="1:4">
      <c r="A19" s="161" t="s">
        <v>12</v>
      </c>
      <c r="B19" s="160">
        <v>324257115564</v>
      </c>
      <c r="C19" s="160">
        <v>164727663424.10999</v>
      </c>
      <c r="D19"/>
    </row>
    <row r="20" spans="1:4">
      <c r="A20" s="161" t="s">
        <v>26</v>
      </c>
      <c r="B20" s="160">
        <v>13786016885</v>
      </c>
      <c r="C20" s="160">
        <v>21618697889.220001</v>
      </c>
      <c r="D20"/>
    </row>
    <row r="21" spans="1:4">
      <c r="A21" s="161" t="s">
        <v>27</v>
      </c>
      <c r="B21" s="160">
        <v>424672198458</v>
      </c>
      <c r="C21" s="160">
        <v>257502631058.66995</v>
      </c>
      <c r="D21"/>
    </row>
    <row r="22" spans="1:4">
      <c r="A22" s="161" t="s">
        <v>28</v>
      </c>
      <c r="B22" s="160">
        <v>59963928</v>
      </c>
      <c r="C22" s="160">
        <v>61190630</v>
      </c>
      <c r="D22"/>
    </row>
    <row r="23" spans="1:4">
      <c r="A23" s="159" t="s">
        <v>13</v>
      </c>
      <c r="B23" s="160">
        <v>215284720455</v>
      </c>
      <c r="C23" s="160">
        <v>87478759743.199997</v>
      </c>
      <c r="D23"/>
    </row>
    <row r="24" spans="1:4">
      <c r="A24" s="161" t="s">
        <v>29</v>
      </c>
      <c r="B24" s="160">
        <v>65675086633</v>
      </c>
      <c r="C24" s="160">
        <v>30037384494.880005</v>
      </c>
      <c r="D24"/>
    </row>
    <row r="25" spans="1:4">
      <c r="A25" s="161" t="s">
        <v>30</v>
      </c>
      <c r="B25" s="160">
        <v>71387716208</v>
      </c>
      <c r="C25" s="160">
        <v>23961174954.699997</v>
      </c>
      <c r="D25"/>
    </row>
    <row r="26" spans="1:4">
      <c r="A26" s="161" t="s">
        <v>31</v>
      </c>
      <c r="B26" s="160">
        <v>16448771</v>
      </c>
      <c r="C26" s="160">
        <v>5048629.42</v>
      </c>
      <c r="D26"/>
    </row>
    <row r="27" spans="1:4">
      <c r="A27" s="161" t="s">
        <v>32</v>
      </c>
      <c r="B27" s="160">
        <v>2770222220</v>
      </c>
      <c r="C27" s="160">
        <v>3111631638.1400003</v>
      </c>
      <c r="D27"/>
    </row>
    <row r="28" spans="1:4">
      <c r="A28" s="161" t="s">
        <v>33</v>
      </c>
      <c r="B28" s="160">
        <v>72988962348</v>
      </c>
      <c r="C28" s="160">
        <v>30363520026.059994</v>
      </c>
      <c r="D28"/>
    </row>
    <row r="29" spans="1:4">
      <c r="A29" s="161" t="s">
        <v>34</v>
      </c>
      <c r="B29" s="160">
        <v>2446284275</v>
      </c>
      <c r="C29" s="160">
        <v>0</v>
      </c>
      <c r="D29"/>
    </row>
    <row r="30" spans="1:4">
      <c r="A30" s="175" t="s">
        <v>2191</v>
      </c>
      <c r="B30" s="160">
        <v>121192561989</v>
      </c>
      <c r="C30" s="160">
        <v>61973213455.720009</v>
      </c>
      <c r="D30"/>
    </row>
    <row r="31" spans="1:4">
      <c r="A31" s="159" t="s">
        <v>21</v>
      </c>
      <c r="B31" s="160">
        <v>121192561989</v>
      </c>
      <c r="C31" s="160">
        <v>61973213455.720009</v>
      </c>
      <c r="D31"/>
    </row>
    <row r="32" spans="1:4">
      <c r="A32" s="161" t="s">
        <v>36</v>
      </c>
      <c r="B32" s="160">
        <v>5117721882</v>
      </c>
      <c r="C32" s="160">
        <v>372310342.19999999</v>
      </c>
      <c r="D32"/>
    </row>
    <row r="33" spans="1:4">
      <c r="A33" s="161" t="s">
        <v>37</v>
      </c>
      <c r="B33" s="160">
        <v>116074840107</v>
      </c>
      <c r="C33" s="160">
        <v>61600903113.520012</v>
      </c>
      <c r="D33"/>
    </row>
    <row r="34" spans="1:4">
      <c r="A34" s="161" t="s">
        <v>2192</v>
      </c>
      <c r="B34" s="160">
        <v>0</v>
      </c>
      <c r="C34" s="160">
        <v>0</v>
      </c>
      <c r="D34"/>
    </row>
    <row r="35" spans="1:4">
      <c r="A35" s="174" t="s">
        <v>337</v>
      </c>
      <c r="B35" s="160">
        <v>1744025968276</v>
      </c>
      <c r="C35" s="160">
        <v>885926135794.14026</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105" zoomScaleNormal="100" workbookViewId="0">
      <selection activeCell="J20" sqref="J20"/>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8" t="s">
        <v>609</v>
      </c>
      <c r="B1" s="178"/>
      <c r="C1" s="178"/>
      <c r="D1" s="178"/>
      <c r="E1" s="178"/>
      <c r="F1" s="178"/>
      <c r="G1" s="178"/>
      <c r="H1" s="178"/>
      <c r="I1" s="178"/>
    </row>
    <row r="2" spans="1:14" ht="21" customHeight="1">
      <c r="A2" s="179" t="s">
        <v>0</v>
      </c>
      <c r="B2" s="179"/>
      <c r="C2" s="179"/>
      <c r="D2" s="179"/>
      <c r="E2" s="179"/>
      <c r="F2" s="179"/>
      <c r="G2" s="179"/>
      <c r="H2" s="179"/>
      <c r="I2" s="179"/>
    </row>
    <row r="3" spans="1:14" s="12" customFormat="1" ht="28.5" customHeight="1">
      <c r="A3" s="180" t="s">
        <v>1</v>
      </c>
      <c r="B3" s="180"/>
      <c r="C3" s="180"/>
      <c r="D3" s="180"/>
      <c r="E3" s="180"/>
      <c r="F3" s="180"/>
      <c r="G3" s="180"/>
      <c r="H3" s="180"/>
      <c r="I3" s="180"/>
      <c r="N3" s="13"/>
    </row>
    <row r="4" spans="1:14" s="12" customFormat="1">
      <c r="A4" s="113"/>
      <c r="B4" s="113"/>
      <c r="C4" s="113"/>
      <c r="D4" s="113"/>
      <c r="E4" s="113"/>
      <c r="F4" s="113"/>
      <c r="G4" s="113"/>
      <c r="H4" s="113"/>
      <c r="I4" s="113"/>
      <c r="N4" s="13"/>
    </row>
    <row r="5" spans="1:14" ht="18.75" customHeight="1">
      <c r="A5" s="181" t="s">
        <v>2</v>
      </c>
      <c r="B5" s="181"/>
      <c r="C5" s="181"/>
      <c r="D5" s="181"/>
      <c r="E5" s="181"/>
      <c r="F5" s="181"/>
      <c r="G5" s="181"/>
      <c r="H5" s="181"/>
      <c r="I5" s="181"/>
    </row>
    <row r="6" spans="1:14" ht="18.75" customHeight="1">
      <c r="A6" s="181" t="s">
        <v>3</v>
      </c>
      <c r="B6" s="181"/>
      <c r="C6" s="181"/>
      <c r="D6" s="181"/>
      <c r="E6" s="181"/>
      <c r="F6" s="181"/>
      <c r="G6" s="181"/>
      <c r="H6" s="181"/>
      <c r="I6" s="181"/>
    </row>
    <row r="7" spans="1:14" ht="18.75">
      <c r="A7" s="182" t="s">
        <v>2277</v>
      </c>
      <c r="B7" s="182"/>
      <c r="C7" s="182"/>
      <c r="D7" s="182"/>
      <c r="E7" s="182"/>
      <c r="F7" s="182"/>
      <c r="G7" s="182"/>
      <c r="H7" s="182"/>
      <c r="I7" s="182"/>
    </row>
    <row r="8" spans="1:14" ht="18.75">
      <c r="A8" s="177" t="s">
        <v>608</v>
      </c>
      <c r="B8" s="177"/>
      <c r="C8" s="177"/>
      <c r="D8" s="177"/>
      <c r="E8" s="177"/>
      <c r="F8" s="177"/>
      <c r="G8" s="177"/>
      <c r="H8" s="177"/>
      <c r="I8" s="177"/>
    </row>
    <row r="9" spans="1:14" ht="15.75">
      <c r="A9" s="176" t="s">
        <v>4</v>
      </c>
      <c r="B9" s="176"/>
      <c r="C9" s="176"/>
      <c r="D9" s="176"/>
      <c r="E9" s="176"/>
      <c r="F9" s="176"/>
      <c r="G9" s="176"/>
      <c r="H9" s="176"/>
      <c r="I9" s="176"/>
    </row>
    <row r="10" spans="1:14" ht="15.75">
      <c r="A10" s="14"/>
      <c r="B10" s="14"/>
      <c r="C10" s="14"/>
      <c r="D10" s="14"/>
      <c r="E10" s="14"/>
      <c r="F10" s="14"/>
    </row>
    <row r="11" spans="1:14" ht="15" customHeight="1">
      <c r="C11" s="186" t="s">
        <v>5</v>
      </c>
      <c r="D11" s="118" t="s">
        <v>781</v>
      </c>
      <c r="E11" s="187" t="s">
        <v>698</v>
      </c>
      <c r="F11" s="187" t="s">
        <v>699</v>
      </c>
      <c r="G11" s="184" t="s">
        <v>510</v>
      </c>
    </row>
    <row r="12" spans="1:14" ht="15.75" thickBot="1">
      <c r="C12" s="186"/>
      <c r="D12" s="119" t="s">
        <v>608</v>
      </c>
      <c r="E12" s="188"/>
      <c r="F12" s="188"/>
      <c r="G12" s="185"/>
    </row>
    <row r="13" spans="1:14">
      <c r="C13" s="186"/>
      <c r="D13" s="16">
        <v>1</v>
      </c>
      <c r="E13" s="16">
        <v>2</v>
      </c>
      <c r="F13" s="16" t="s">
        <v>701</v>
      </c>
      <c r="G13" s="16" t="s">
        <v>700</v>
      </c>
    </row>
    <row r="14" spans="1:14" ht="15.75" thickBot="1">
      <c r="C14" s="17" t="s">
        <v>6</v>
      </c>
      <c r="D14" s="146">
        <f>D15+D17</f>
        <v>1342258153546</v>
      </c>
      <c r="E14" s="18">
        <f>E15+E17</f>
        <v>702519</v>
      </c>
      <c r="F14" s="121">
        <f t="shared" ref="F14:F15" si="0">IFERROR((E14*1000000)/D14,"-")</f>
        <v>0.52338590616423042</v>
      </c>
      <c r="G14" s="19">
        <f>1000000*E14/$D$34</f>
        <v>8.0962060771252259E-2</v>
      </c>
      <c r="I14" s="20"/>
      <c r="J14" s="43"/>
      <c r="L14" s="11" t="s">
        <v>511</v>
      </c>
    </row>
    <row r="15" spans="1:14">
      <c r="C15" s="21" t="s">
        <v>7</v>
      </c>
      <c r="D15" s="147">
        <v>1340556923171</v>
      </c>
      <c r="E15" s="22">
        <v>701279</v>
      </c>
      <c r="F15" s="122">
        <f t="shared" si="0"/>
        <v>0.52312511902976133</v>
      </c>
      <c r="G15" s="23">
        <f t="shared" ref="G15:G18" si="1">1000000*E15/$D$34</f>
        <v>8.0819156514774712E-2</v>
      </c>
      <c r="H15" s="25"/>
      <c r="I15" s="9"/>
      <c r="J15" s="43"/>
    </row>
    <row r="16" spans="1:14">
      <c r="C16" s="24" t="s">
        <v>8</v>
      </c>
      <c r="D16" s="147">
        <v>432436385</v>
      </c>
      <c r="E16" s="22">
        <v>559</v>
      </c>
      <c r="F16" s="122">
        <f>IFERROR((E16*1000000)/D16,"-")</f>
        <v>1.2926756845402823</v>
      </c>
      <c r="G16" s="23">
        <f>1000000*E16/$D$34</f>
        <v>6.4422160783025105E-5</v>
      </c>
      <c r="H16" s="25"/>
      <c r="I16" s="9"/>
      <c r="J16" s="43"/>
    </row>
    <row r="17" spans="3:11">
      <c r="C17" s="21" t="s">
        <v>9</v>
      </c>
      <c r="D17" s="147">
        <v>1701230375</v>
      </c>
      <c r="E17" s="22">
        <v>1240</v>
      </c>
      <c r="F17" s="122">
        <f t="shared" ref="F17:F18" si="2">IFERROR((E17*1000000)/D17,"-")</f>
        <v>0.72888423474098851</v>
      </c>
      <c r="G17" s="23">
        <f t="shared" si="1"/>
        <v>1.4290425647755123E-4</v>
      </c>
      <c r="H17" s="25"/>
      <c r="I17" s="9"/>
      <c r="J17" s="43"/>
    </row>
    <row r="18" spans="3:11">
      <c r="C18" s="24" t="s">
        <v>610</v>
      </c>
      <c r="D18" s="147">
        <v>1701230375</v>
      </c>
      <c r="E18" s="22">
        <v>1081</v>
      </c>
      <c r="F18" s="122">
        <f t="shared" si="2"/>
        <v>0.63542246593145857</v>
      </c>
      <c r="G18" s="23">
        <f t="shared" si="1"/>
        <v>1.2458024294534909E-4</v>
      </c>
      <c r="I18" s="25"/>
      <c r="J18" s="43"/>
    </row>
    <row r="19" spans="3:11">
      <c r="C19" s="17" t="s">
        <v>10</v>
      </c>
      <c r="D19" s="146">
        <f>D20+D22</f>
        <v>1622833406287</v>
      </c>
      <c r="E19" s="146">
        <f>E20+E22</f>
        <v>823952922338.41943</v>
      </c>
      <c r="F19" s="123">
        <f t="shared" ref="F19:F22" si="3">IFERROR(E19/D19,"-")</f>
        <v>0.50772489594209302</v>
      </c>
      <c r="G19" s="19">
        <f t="shared" ref="G19:G21" si="4">E19/$D$34</f>
        <v>9.4956757854255919E-2</v>
      </c>
      <c r="I19" s="25"/>
      <c r="J19" s="43"/>
    </row>
    <row r="20" spans="3:11">
      <c r="C20" s="21" t="s">
        <v>11</v>
      </c>
      <c r="D20" s="147">
        <v>1407548685832</v>
      </c>
      <c r="E20" s="147">
        <f>Económica!D15</f>
        <v>736474162595.21948</v>
      </c>
      <c r="F20" s="122">
        <f t="shared" si="3"/>
        <v>0.52323175035319691</v>
      </c>
      <c r="G20" s="23">
        <f>E20/$D$34</f>
        <v>8.4875235984352426E-2</v>
      </c>
      <c r="H20" s="25"/>
      <c r="J20" s="43"/>
    </row>
    <row r="21" spans="3:11">
      <c r="C21" s="24" t="s">
        <v>12</v>
      </c>
      <c r="D21" s="147">
        <v>324257115564</v>
      </c>
      <c r="E21" s="147">
        <f>Económica!D18</f>
        <v>164727663424.10999</v>
      </c>
      <c r="F21" s="122">
        <f t="shared" si="3"/>
        <v>0.50801557010580689</v>
      </c>
      <c r="G21" s="23">
        <f t="shared" si="4"/>
        <v>1.8984100212021571E-2</v>
      </c>
      <c r="J21" s="43"/>
    </row>
    <row r="22" spans="3:11">
      <c r="C22" s="21" t="s">
        <v>13</v>
      </c>
      <c r="D22" s="147">
        <v>215284720455</v>
      </c>
      <c r="E22" s="147">
        <f>Económica!D22</f>
        <v>87478759743.199982</v>
      </c>
      <c r="F22" s="122">
        <f t="shared" si="3"/>
        <v>0.40633984408329282</v>
      </c>
      <c r="G22" s="23">
        <f>21/$D$34</f>
        <v>2.4201527306682062E-12</v>
      </c>
      <c r="I22" s="25"/>
      <c r="J22" s="43"/>
      <c r="K22" s="152"/>
    </row>
    <row r="23" spans="3:11">
      <c r="C23" s="26" t="s">
        <v>14</v>
      </c>
      <c r="D23" s="148"/>
      <c r="E23" s="148"/>
      <c r="F23" s="124"/>
      <c r="G23" s="27"/>
      <c r="J23" s="43"/>
    </row>
    <row r="24" spans="3:11">
      <c r="C24" s="28" t="s">
        <v>15</v>
      </c>
      <c r="D24" s="151">
        <f>D15-D20</f>
        <v>-66991762661</v>
      </c>
      <c r="E24" s="151">
        <f>1000000*E15-E20</f>
        <v>-35195162595.219482</v>
      </c>
      <c r="F24" s="122">
        <f>IFERROR(E24/D24,"-")</f>
        <v>0.52536552550973159</v>
      </c>
      <c r="G24" s="90">
        <f>E24/$D$34</f>
        <v>-4.0560794695777115E-3</v>
      </c>
      <c r="J24" s="43"/>
    </row>
    <row r="25" spans="3:11">
      <c r="C25" s="28" t="s">
        <v>16</v>
      </c>
      <c r="D25" s="151">
        <f>D17-D22</f>
        <v>-213583490080</v>
      </c>
      <c r="E25" s="151">
        <f>1000000*E17-E22</f>
        <v>-86238759743.199982</v>
      </c>
      <c r="F25" s="122">
        <f t="shared" ref="F25:F32" si="5">IFERROR(E25/D25,"-")</f>
        <v>0.40377072081226095</v>
      </c>
      <c r="G25" s="90">
        <f>E25/$D$34</f>
        <v>-9.9386176134259423E-3</v>
      </c>
      <c r="J25" s="43"/>
    </row>
    <row r="26" spans="3:11">
      <c r="C26" s="28" t="s">
        <v>17</v>
      </c>
      <c r="D26" s="151">
        <f>(D14-(D19-D21))</f>
        <v>43681862823</v>
      </c>
      <c r="E26" s="151">
        <f>((1000000*E14)-(E19-E21))</f>
        <v>43293741085.690552</v>
      </c>
      <c r="F26" s="122">
        <f t="shared" si="5"/>
        <v>0.99111480801809837</v>
      </c>
      <c r="G26" s="90">
        <f>E26/$D$34</f>
        <v>4.9894031290179186E-3</v>
      </c>
      <c r="H26" s="154"/>
      <c r="J26" s="43"/>
    </row>
    <row r="27" spans="3:11">
      <c r="C27" s="28" t="s">
        <v>18</v>
      </c>
      <c r="D27" s="151">
        <f>D14-D19</f>
        <v>-280575252741</v>
      </c>
      <c r="E27" s="151">
        <f>1000000*E14-E19</f>
        <v>-121433922338.41943</v>
      </c>
      <c r="F27" s="122">
        <f t="shared" si="5"/>
        <v>0.43280339642254734</v>
      </c>
      <c r="G27" s="90">
        <f>E27/$D$34</f>
        <v>-1.3994697083003651E-2</v>
      </c>
      <c r="J27" s="43"/>
    </row>
    <row r="28" spans="3:11">
      <c r="C28" s="26" t="s">
        <v>19</v>
      </c>
      <c r="D28" s="148">
        <f>D30-D32</f>
        <v>280575252741</v>
      </c>
      <c r="E28" s="148">
        <f>+E30-E32</f>
        <v>-61972855429.719994</v>
      </c>
      <c r="F28" s="125">
        <f>+E28/D28</f>
        <v>-0.22087783874127828</v>
      </c>
      <c r="G28" s="91">
        <f>E28/$D$34</f>
        <v>-7.1420845378829907E-3</v>
      </c>
      <c r="J28" s="43"/>
    </row>
    <row r="29" spans="3:11">
      <c r="C29" s="29"/>
      <c r="D29" s="149"/>
      <c r="E29" s="149"/>
      <c r="F29" s="126"/>
      <c r="G29" s="90"/>
      <c r="J29" s="43"/>
    </row>
    <row r="30" spans="3:11" ht="17.25" customHeight="1">
      <c r="C30" s="30" t="s">
        <v>20</v>
      </c>
      <c r="D30" s="142">
        <v>401767814730</v>
      </c>
      <c r="E30" s="31">
        <v>358026</v>
      </c>
      <c r="F30" s="127">
        <f>IFERROR(1000000*E30/D30,"-")</f>
        <v>0.8911266330295875</v>
      </c>
      <c r="G30" s="92">
        <f>1000000*E30/$D$34</f>
        <v>4.1260838169057866E-2</v>
      </c>
    </row>
    <row r="31" spans="3:11">
      <c r="C31" s="32"/>
      <c r="D31" s="150"/>
      <c r="E31" s="150"/>
      <c r="F31" s="128"/>
      <c r="G31" s="90"/>
    </row>
    <row r="32" spans="3:11">
      <c r="C32" s="17" t="s">
        <v>21</v>
      </c>
      <c r="D32" s="142">
        <v>121192561989</v>
      </c>
      <c r="E32" s="142">
        <f>Económica!D30</f>
        <v>61973213455.719994</v>
      </c>
      <c r="F32" s="127">
        <f t="shared" si="5"/>
        <v>0.51136152614171959</v>
      </c>
      <c r="G32" s="93">
        <f>E32/$D$34</f>
        <v>7.1421257987211596E-3</v>
      </c>
    </row>
    <row r="33" spans="3:9" ht="19.149999999999999" customHeight="1" thickBot="1">
      <c r="I33" s="155"/>
    </row>
    <row r="34" spans="3:9" ht="15.75" thickBot="1">
      <c r="C34" s="106" t="s">
        <v>501</v>
      </c>
      <c r="D34" s="153">
        <v>8677138320192.6611</v>
      </c>
    </row>
    <row r="36" spans="3:9">
      <c r="C36" s="129" t="s">
        <v>720</v>
      </c>
      <c r="E36" s="114"/>
      <c r="F36" s="114"/>
      <c r="G36" s="33"/>
      <c r="H36" s="105"/>
    </row>
    <row r="37" spans="3:9" ht="24" customHeight="1">
      <c r="C37" s="52" t="s">
        <v>696</v>
      </c>
    </row>
    <row r="38" spans="3:9">
      <c r="C38" s="183" t="s">
        <v>2274</v>
      </c>
      <c r="D38" s="183"/>
      <c r="E38" s="183"/>
      <c r="F38" s="183"/>
      <c r="G38" s="183"/>
    </row>
    <row r="39" spans="3:9" ht="30" customHeight="1">
      <c r="C39" s="183" t="s">
        <v>2278</v>
      </c>
      <c r="D39" s="183"/>
      <c r="E39" s="183"/>
      <c r="F39" s="183"/>
      <c r="G39" s="183"/>
      <c r="H39" s="183"/>
    </row>
    <row r="40" spans="3:9">
      <c r="C40" s="52" t="s">
        <v>697</v>
      </c>
      <c r="D40" s="117"/>
      <c r="E40" s="117"/>
      <c r="F40" s="117"/>
      <c r="G40" s="117"/>
    </row>
    <row r="41" spans="3:9">
      <c r="C41" s="183" t="s">
        <v>721</v>
      </c>
      <c r="D41" s="183"/>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F21" sqref="F21"/>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8" t="s">
        <v>609</v>
      </c>
      <c r="B1" s="178"/>
      <c r="C1" s="178"/>
      <c r="D1" s="178"/>
      <c r="E1" s="178"/>
      <c r="F1" s="34"/>
    </row>
    <row r="2" spans="1:8" ht="21" customHeight="1">
      <c r="A2" s="179" t="s">
        <v>0</v>
      </c>
      <c r="B2" s="179"/>
      <c r="C2" s="179"/>
      <c r="D2" s="179"/>
      <c r="E2" s="179"/>
      <c r="F2" s="35"/>
    </row>
    <row r="3" spans="1:8" ht="15" customHeight="1">
      <c r="A3" s="191" t="s">
        <v>1</v>
      </c>
      <c r="B3" s="191"/>
      <c r="C3" s="191"/>
      <c r="D3" s="191"/>
      <c r="E3" s="191"/>
      <c r="F3" s="36"/>
    </row>
    <row r="4" spans="1:8" ht="15" customHeight="1">
      <c r="A4" s="115"/>
      <c r="B4" s="115"/>
      <c r="C4" s="115"/>
      <c r="D4" s="115"/>
      <c r="E4" s="115"/>
      <c r="F4" s="36"/>
    </row>
    <row r="5" spans="1:8" ht="18.75">
      <c r="A5" s="196" t="s">
        <v>22</v>
      </c>
      <c r="B5" s="196"/>
      <c r="C5" s="196"/>
      <c r="D5" s="196"/>
      <c r="E5" s="196"/>
      <c r="F5" s="38"/>
    </row>
    <row r="6" spans="1:8" ht="18.75" customHeight="1">
      <c r="A6" s="192" t="s">
        <v>23</v>
      </c>
      <c r="B6" s="192"/>
      <c r="C6" s="192"/>
      <c r="D6" s="192"/>
      <c r="E6" s="192"/>
      <c r="F6" s="37"/>
    </row>
    <row r="7" spans="1:8" ht="18.75">
      <c r="A7" s="197" t="s">
        <v>2277</v>
      </c>
      <c r="B7" s="197"/>
      <c r="C7" s="197"/>
      <c r="D7" s="197"/>
      <c r="E7" s="197"/>
      <c r="F7" s="39"/>
    </row>
    <row r="8" spans="1:8" ht="18.75">
      <c r="A8" s="177" t="s">
        <v>608</v>
      </c>
      <c r="B8" s="177"/>
      <c r="C8" s="177"/>
      <c r="D8" s="177"/>
      <c r="E8" s="177"/>
      <c r="F8" s="40"/>
      <c r="G8" s="40"/>
      <c r="H8" s="40"/>
    </row>
    <row r="9" spans="1:8" ht="15.75">
      <c r="A9" s="190" t="s">
        <v>4</v>
      </c>
      <c r="B9" s="190"/>
      <c r="C9" s="190"/>
      <c r="D9" s="190"/>
      <c r="E9" s="190"/>
      <c r="F9" s="41"/>
    </row>
    <row r="10" spans="1:8">
      <c r="E10" s="9"/>
    </row>
    <row r="11" spans="1:8">
      <c r="E11" s="9"/>
      <c r="F11" s="9"/>
    </row>
    <row r="12" spans="1:8" ht="15" customHeight="1">
      <c r="B12" s="193" t="s">
        <v>5</v>
      </c>
      <c r="C12" s="107" t="s">
        <v>781</v>
      </c>
      <c r="D12" s="194" t="s">
        <v>698</v>
      </c>
      <c r="E12" s="9"/>
    </row>
    <row r="13" spans="1:8" ht="15" customHeight="1">
      <c r="B13" s="193"/>
      <c r="C13" s="15" t="s">
        <v>608</v>
      </c>
      <c r="D13" s="194"/>
      <c r="E13" s="9"/>
      <c r="F13" s="9"/>
      <c r="G13" s="9"/>
    </row>
    <row r="14" spans="1:8">
      <c r="B14" s="108" t="s">
        <v>10</v>
      </c>
      <c r="C14" s="132">
        <f>+C15+C22</f>
        <v>1622833406287</v>
      </c>
      <c r="D14" s="132">
        <f>+D15+D22</f>
        <v>823952922338.41943</v>
      </c>
      <c r="E14" s="9"/>
      <c r="F14" s="9"/>
      <c r="G14" s="9"/>
    </row>
    <row r="15" spans="1:8">
      <c r="B15" s="109" t="s">
        <v>11</v>
      </c>
      <c r="C15" s="133">
        <f>SUM(C16:C21)</f>
        <v>1407548685832</v>
      </c>
      <c r="D15" s="133">
        <f>SUM(D16:D21)</f>
        <v>736474162595.21948</v>
      </c>
      <c r="E15" s="9"/>
      <c r="F15" s="9"/>
      <c r="G15" s="9"/>
    </row>
    <row r="16" spans="1:8" ht="12.75" customHeight="1">
      <c r="B16" s="110" t="s">
        <v>24</v>
      </c>
      <c r="C16" s="134">
        <v>542875526448</v>
      </c>
      <c r="D16" s="134">
        <v>247398308511.7597</v>
      </c>
      <c r="E16" s="9"/>
      <c r="F16" s="9"/>
      <c r="G16" s="9"/>
    </row>
    <row r="17" spans="2:8">
      <c r="B17" s="110" t="s">
        <v>25</v>
      </c>
      <c r="C17" s="134">
        <v>101897864549</v>
      </c>
      <c r="D17" s="134">
        <v>45165671081.459999</v>
      </c>
      <c r="E17" s="9"/>
      <c r="F17" s="9"/>
    </row>
    <row r="18" spans="2:8">
      <c r="B18" s="110" t="s">
        <v>12</v>
      </c>
      <c r="C18" s="134">
        <v>324257115564</v>
      </c>
      <c r="D18" s="134">
        <v>164727663424.10999</v>
      </c>
      <c r="E18" s="9"/>
      <c r="F18" s="9"/>
    </row>
    <row r="19" spans="2:8">
      <c r="B19" s="110" t="s">
        <v>26</v>
      </c>
      <c r="C19" s="135">
        <v>13786016885</v>
      </c>
      <c r="D19" s="135">
        <v>21618697889.220001</v>
      </c>
      <c r="E19" s="9"/>
      <c r="F19" s="9"/>
    </row>
    <row r="20" spans="2:8">
      <c r="B20" s="110" t="s">
        <v>27</v>
      </c>
      <c r="C20" s="134">
        <v>424672198458</v>
      </c>
      <c r="D20" s="134">
        <v>257502631058.6698</v>
      </c>
      <c r="E20" s="9"/>
      <c r="F20" s="9"/>
    </row>
    <row r="21" spans="2:8">
      <c r="B21" s="110" t="s">
        <v>28</v>
      </c>
      <c r="C21" s="134">
        <v>59963928</v>
      </c>
      <c r="D21" s="134">
        <v>61190630</v>
      </c>
      <c r="E21" s="9"/>
      <c r="F21" s="9"/>
      <c r="H21" s="9"/>
    </row>
    <row r="22" spans="2:8">
      <c r="B22" s="109" t="s">
        <v>13</v>
      </c>
      <c r="C22" s="133">
        <f>SUM(C23:C28)</f>
        <v>215284720455</v>
      </c>
      <c r="D22" s="133">
        <f>SUM(D23:D28)</f>
        <v>87478759743.199982</v>
      </c>
      <c r="E22" s="9"/>
      <c r="F22" s="9"/>
      <c r="G22" s="9"/>
    </row>
    <row r="23" spans="2:8">
      <c r="B23" s="110" t="s">
        <v>29</v>
      </c>
      <c r="C23" s="134">
        <v>65675086633</v>
      </c>
      <c r="D23" s="134">
        <v>30037384494.879974</v>
      </c>
      <c r="E23" s="9"/>
      <c r="F23" s="9"/>
      <c r="G23" s="43"/>
    </row>
    <row r="24" spans="2:8">
      <c r="B24" s="110" t="s">
        <v>30</v>
      </c>
      <c r="C24" s="134">
        <v>71387716208</v>
      </c>
      <c r="D24" s="134">
        <v>23961174954.700008</v>
      </c>
      <c r="E24" s="9"/>
      <c r="F24" s="9"/>
    </row>
    <row r="25" spans="2:8">
      <c r="B25" s="110" t="s">
        <v>31</v>
      </c>
      <c r="C25" s="134">
        <v>16448771</v>
      </c>
      <c r="D25" s="134">
        <v>5048629.42</v>
      </c>
      <c r="E25" s="9"/>
      <c r="F25" s="9"/>
    </row>
    <row r="26" spans="2:8">
      <c r="B26" s="110" t="s">
        <v>32</v>
      </c>
      <c r="C26" s="134">
        <v>2770222220</v>
      </c>
      <c r="D26" s="134">
        <v>3111631638.1400003</v>
      </c>
      <c r="E26" s="9"/>
      <c r="F26" s="9"/>
    </row>
    <row r="27" spans="2:8">
      <c r="B27" s="110" t="s">
        <v>33</v>
      </c>
      <c r="C27" s="134">
        <v>72988962348</v>
      </c>
      <c r="D27" s="134">
        <v>30363520026.059994</v>
      </c>
      <c r="E27" s="9"/>
      <c r="F27" s="9"/>
    </row>
    <row r="28" spans="2:8">
      <c r="B28" s="110" t="s">
        <v>34</v>
      </c>
      <c r="C28" s="134">
        <v>2446284275</v>
      </c>
      <c r="D28" s="134">
        <v>0</v>
      </c>
      <c r="E28" s="9"/>
      <c r="F28" s="9"/>
    </row>
    <row r="29" spans="2:8">
      <c r="B29" s="108" t="s">
        <v>35</v>
      </c>
      <c r="C29" s="132">
        <f>C30</f>
        <v>121192561989</v>
      </c>
      <c r="D29" s="132">
        <f>D30</f>
        <v>61973213455.719994</v>
      </c>
      <c r="E29" s="9"/>
      <c r="F29" s="9"/>
    </row>
    <row r="30" spans="2:8">
      <c r="B30" s="109" t="s">
        <v>2135</v>
      </c>
      <c r="C30" s="133">
        <f>SUM(C31:C32)</f>
        <v>121192561989</v>
      </c>
      <c r="D30" s="133">
        <f>SUM(D31:D32)</f>
        <v>61973213455.719994</v>
      </c>
      <c r="E30" s="9"/>
      <c r="F30" s="9"/>
    </row>
    <row r="31" spans="2:8">
      <c r="B31" s="110" t="s">
        <v>36</v>
      </c>
      <c r="C31" s="134">
        <v>5117721882</v>
      </c>
      <c r="D31" s="134">
        <v>372310342.19999999</v>
      </c>
      <c r="E31" s="9"/>
      <c r="F31" s="9"/>
    </row>
    <row r="32" spans="2:8">
      <c r="B32" s="110" t="s">
        <v>37</v>
      </c>
      <c r="C32" s="134">
        <v>116074840107</v>
      </c>
      <c r="D32" s="134">
        <v>61600903113.519997</v>
      </c>
      <c r="E32" s="9"/>
      <c r="F32" s="9"/>
    </row>
    <row r="33" spans="2:18" ht="15" customHeight="1">
      <c r="B33" s="44" t="s">
        <v>38</v>
      </c>
      <c r="C33" s="51">
        <f>C14+C29</f>
        <v>1744025968276</v>
      </c>
      <c r="D33" s="51">
        <f>D14+D29</f>
        <v>885926135794.1394</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5" t="s">
        <v>2278</v>
      </c>
      <c r="C36" s="195"/>
      <c r="D36" s="195"/>
      <c r="E36" s="116"/>
      <c r="F36" s="116"/>
      <c r="G36" s="116"/>
    </row>
    <row r="37" spans="2:18">
      <c r="B37" s="183" t="s">
        <v>39</v>
      </c>
      <c r="C37" s="183"/>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C76" sqref="C76"/>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8" t="s">
        <v>609</v>
      </c>
      <c r="B1" s="178"/>
      <c r="C1" s="178"/>
      <c r="D1" s="178"/>
      <c r="E1" s="178"/>
    </row>
    <row r="2" spans="1:7" ht="21" customHeight="1">
      <c r="A2" s="179" t="s">
        <v>0</v>
      </c>
      <c r="B2" s="179"/>
      <c r="C2" s="179"/>
      <c r="D2" s="179"/>
      <c r="E2" s="179"/>
    </row>
    <row r="3" spans="1:7" ht="15" customHeight="1">
      <c r="A3" s="191" t="s">
        <v>1</v>
      </c>
      <c r="B3" s="191"/>
      <c r="C3" s="191"/>
      <c r="D3" s="191"/>
      <c r="E3" s="191"/>
    </row>
    <row r="4" spans="1:7" ht="15" customHeight="1">
      <c r="A4" s="115"/>
      <c r="B4" s="115"/>
      <c r="C4" s="115"/>
      <c r="D4" s="115"/>
      <c r="E4" s="115"/>
    </row>
    <row r="5" spans="1:7" ht="18.75" customHeight="1">
      <c r="A5" s="192" t="s">
        <v>22</v>
      </c>
      <c r="B5" s="192"/>
      <c r="C5" s="192"/>
      <c r="D5" s="192"/>
      <c r="E5" s="192"/>
    </row>
    <row r="6" spans="1:7" ht="18.75" customHeight="1">
      <c r="A6" s="192" t="s">
        <v>40</v>
      </c>
      <c r="B6" s="192"/>
      <c r="C6" s="192"/>
      <c r="D6" s="192"/>
      <c r="E6" s="192"/>
    </row>
    <row r="7" spans="1:7" ht="18.75">
      <c r="A7" s="182" t="s">
        <v>2277</v>
      </c>
      <c r="B7" s="182"/>
      <c r="C7" s="182"/>
      <c r="D7" s="182"/>
      <c r="E7" s="182"/>
    </row>
    <row r="8" spans="1:7" ht="18.75">
      <c r="A8" s="177" t="s">
        <v>608</v>
      </c>
      <c r="B8" s="177"/>
      <c r="C8" s="177"/>
      <c r="D8" s="177"/>
      <c r="E8" s="177"/>
    </row>
    <row r="9" spans="1:7" ht="15.75">
      <c r="A9" s="190" t="s">
        <v>4</v>
      </c>
      <c r="B9" s="190"/>
      <c r="C9" s="190"/>
      <c r="D9" s="190"/>
      <c r="E9" s="190"/>
    </row>
    <row r="11" spans="1:7">
      <c r="F11" s="43"/>
    </row>
    <row r="12" spans="1:7" ht="15" customHeight="1">
      <c r="B12" s="199" t="s">
        <v>5</v>
      </c>
      <c r="C12" s="53" t="s">
        <v>781</v>
      </c>
      <c r="D12" s="199" t="s">
        <v>698</v>
      </c>
    </row>
    <row r="13" spans="1:7">
      <c r="B13" s="199"/>
      <c r="C13" s="54" t="s">
        <v>608</v>
      </c>
      <c r="D13" s="199"/>
    </row>
    <row r="14" spans="1:7">
      <c r="B14" s="55" t="s">
        <v>10</v>
      </c>
      <c r="C14" s="136">
        <f>C15+C18+C44+C46+C48+C50+C52+C54+C56</f>
        <v>1622833406287</v>
      </c>
      <c r="D14" s="136">
        <f>D15+D18+D44+D46+D48+D50+D52+D54+D56</f>
        <v>823952922338.41943</v>
      </c>
      <c r="F14" s="9"/>
      <c r="G14" s="46"/>
    </row>
    <row r="15" spans="1:7">
      <c r="B15" s="56" t="s">
        <v>41</v>
      </c>
      <c r="C15" s="97">
        <f>SUM(C16:C17)</f>
        <v>8907795183</v>
      </c>
      <c r="D15" s="97">
        <f>SUM(D16:D17)</f>
        <v>5196212938.9100018</v>
      </c>
      <c r="F15" s="9"/>
    </row>
    <row r="16" spans="1:7">
      <c r="B16" s="57" t="s">
        <v>42</v>
      </c>
      <c r="C16" s="137">
        <v>3010779124</v>
      </c>
      <c r="D16" s="137">
        <v>1756287060</v>
      </c>
      <c r="F16" s="9"/>
    </row>
    <row r="17" spans="2:8">
      <c r="B17" s="57" t="s">
        <v>43</v>
      </c>
      <c r="C17" s="137">
        <v>5897016059</v>
      </c>
      <c r="D17" s="137">
        <v>3439925878.9100013</v>
      </c>
      <c r="F17" s="9"/>
    </row>
    <row r="18" spans="2:8">
      <c r="B18" s="56" t="s">
        <v>44</v>
      </c>
      <c r="C18" s="97">
        <f>SUM(C19:C43)</f>
        <v>1584338836059</v>
      </c>
      <c r="D18" s="97">
        <f>SUM(D19:D43)</f>
        <v>801273282509.03943</v>
      </c>
    </row>
    <row r="19" spans="2:8">
      <c r="B19" s="57" t="s">
        <v>45</v>
      </c>
      <c r="C19" s="137">
        <v>130289851958</v>
      </c>
      <c r="D19" s="137">
        <v>59658351554.569984</v>
      </c>
    </row>
    <row r="20" spans="2:8">
      <c r="B20" s="57" t="s">
        <v>782</v>
      </c>
      <c r="C20" s="137">
        <v>81924855519</v>
      </c>
      <c r="D20" s="137">
        <v>40354981879.549919</v>
      </c>
    </row>
    <row r="21" spans="2:8">
      <c r="B21" s="57" t="s">
        <v>46</v>
      </c>
      <c r="C21" s="137">
        <v>68686619634</v>
      </c>
      <c r="D21" s="137">
        <v>32457107637.380032</v>
      </c>
    </row>
    <row r="22" spans="2:8">
      <c r="B22" s="57" t="s">
        <v>47</v>
      </c>
      <c r="C22" s="137">
        <v>15186213375</v>
      </c>
      <c r="D22" s="137">
        <v>5945333202.5600071</v>
      </c>
    </row>
    <row r="23" spans="2:8">
      <c r="B23" s="57" t="s">
        <v>616</v>
      </c>
      <c r="C23" s="137">
        <v>26273533371</v>
      </c>
      <c r="D23" s="137">
        <v>12430338637.82</v>
      </c>
    </row>
    <row r="24" spans="2:8">
      <c r="B24" s="57" t="s">
        <v>48</v>
      </c>
      <c r="C24" s="138">
        <v>332030596342</v>
      </c>
      <c r="D24" s="137">
        <v>153854854246.15961</v>
      </c>
    </row>
    <row r="25" spans="2:8">
      <c r="B25" s="57" t="s">
        <v>49</v>
      </c>
      <c r="C25" s="138">
        <v>180686724982</v>
      </c>
      <c r="D25" s="137">
        <v>91173977496.569992</v>
      </c>
    </row>
    <row r="26" spans="2:8">
      <c r="B26" s="58" t="s">
        <v>50</v>
      </c>
      <c r="C26" s="138">
        <v>8634933410</v>
      </c>
      <c r="D26" s="137">
        <v>4316931832.6599979</v>
      </c>
    </row>
    <row r="27" spans="2:8">
      <c r="B27" s="58" t="s">
        <v>51</v>
      </c>
      <c r="C27" s="138">
        <v>2899510003</v>
      </c>
      <c r="D27" s="137">
        <v>1205701905.2800004</v>
      </c>
      <c r="H27" s="47"/>
    </row>
    <row r="28" spans="2:8">
      <c r="B28" s="58" t="s">
        <v>52</v>
      </c>
      <c r="C28" s="138">
        <v>18697509949</v>
      </c>
      <c r="D28" s="137">
        <v>8702567867.6100063</v>
      </c>
    </row>
    <row r="29" spans="2:8">
      <c r="B29" s="58" t="s">
        <v>53</v>
      </c>
      <c r="C29" s="138">
        <v>73881683104</v>
      </c>
      <c r="D29" s="137">
        <v>37074411653.230019</v>
      </c>
    </row>
    <row r="30" spans="2:8">
      <c r="B30" s="58" t="s">
        <v>54</v>
      </c>
      <c r="C30" s="138">
        <v>21390709235</v>
      </c>
      <c r="D30" s="137">
        <v>16137330178.399994</v>
      </c>
    </row>
    <row r="31" spans="2:8">
      <c r="B31" s="58" t="s">
        <v>55</v>
      </c>
      <c r="C31" s="138">
        <v>10990734117</v>
      </c>
      <c r="D31" s="137">
        <v>3297112370.0699992</v>
      </c>
    </row>
    <row r="32" spans="2:8">
      <c r="B32" s="58" t="s">
        <v>56</v>
      </c>
      <c r="C32" s="138">
        <v>9308306981</v>
      </c>
      <c r="D32" s="137">
        <v>5965813480.6699991</v>
      </c>
    </row>
    <row r="33" spans="2:6">
      <c r="B33" s="58" t="s">
        <v>57</v>
      </c>
      <c r="C33" s="138">
        <v>1258285151</v>
      </c>
      <c r="D33" s="137">
        <v>537041898.92000008</v>
      </c>
    </row>
    <row r="34" spans="2:6">
      <c r="B34" s="58" t="s">
        <v>58</v>
      </c>
      <c r="C34" s="138">
        <v>4419749461</v>
      </c>
      <c r="D34" s="137">
        <v>2068002436.9100006</v>
      </c>
    </row>
    <row r="35" spans="2:6">
      <c r="B35" s="58" t="s">
        <v>59</v>
      </c>
      <c r="C35" s="138">
        <v>758355375</v>
      </c>
      <c r="D35" s="137">
        <v>323647872.25999987</v>
      </c>
    </row>
    <row r="36" spans="2:6">
      <c r="B36" s="58" t="s">
        <v>60</v>
      </c>
      <c r="C36" s="138">
        <v>16250725153</v>
      </c>
      <c r="D36" s="137">
        <v>6280839688.1099987</v>
      </c>
    </row>
    <row r="37" spans="2:6">
      <c r="B37" s="58" t="s">
        <v>61</v>
      </c>
      <c r="C37" s="138">
        <v>23276233658</v>
      </c>
      <c r="D37" s="137">
        <v>11174152305.349997</v>
      </c>
    </row>
    <row r="38" spans="2:6">
      <c r="B38" s="58" t="s">
        <v>62</v>
      </c>
      <c r="C38" s="138">
        <v>2886533263</v>
      </c>
      <c r="D38" s="137">
        <v>1221546185.0500007</v>
      </c>
    </row>
    <row r="39" spans="2:6">
      <c r="B39" s="58" t="s">
        <v>63</v>
      </c>
      <c r="C39" s="138">
        <v>10596192158</v>
      </c>
      <c r="D39" s="137">
        <v>1549046060</v>
      </c>
    </row>
    <row r="40" spans="2:6">
      <c r="B40" s="58" t="s">
        <v>64</v>
      </c>
      <c r="C40" s="138">
        <v>25212748733</v>
      </c>
      <c r="D40" s="137">
        <v>10173183746.91</v>
      </c>
    </row>
    <row r="41" spans="2:6">
      <c r="B41" s="58" t="s">
        <v>617</v>
      </c>
      <c r="C41" s="138">
        <v>4175726215</v>
      </c>
      <c r="D41" s="137">
        <v>2204744411.1199999</v>
      </c>
    </row>
    <row r="42" spans="2:6">
      <c r="B42" s="58" t="s">
        <v>65</v>
      </c>
      <c r="C42" s="138">
        <v>362550018434</v>
      </c>
      <c r="D42" s="137">
        <v>190327663424.10999</v>
      </c>
    </row>
    <row r="43" spans="2:6">
      <c r="B43" s="58" t="s">
        <v>66</v>
      </c>
      <c r="C43" s="138">
        <v>152072486478</v>
      </c>
      <c r="D43" s="137">
        <v>102838600537.76999</v>
      </c>
    </row>
    <row r="44" spans="2:6">
      <c r="B44" s="56" t="s">
        <v>67</v>
      </c>
      <c r="C44" s="97">
        <f>C45</f>
        <v>12921593863</v>
      </c>
      <c r="D44" s="97">
        <f>D45</f>
        <v>7941910629</v>
      </c>
    </row>
    <row r="45" spans="2:6">
      <c r="B45" s="57" t="s">
        <v>68</v>
      </c>
      <c r="C45" s="137">
        <v>12921593863</v>
      </c>
      <c r="D45" s="137">
        <v>7941910629</v>
      </c>
    </row>
    <row r="46" spans="2:6">
      <c r="B46" s="56" t="s">
        <v>69</v>
      </c>
      <c r="C46" s="97">
        <f>C47</f>
        <v>10870891737</v>
      </c>
      <c r="D46" s="97">
        <f>D47</f>
        <v>6341353417</v>
      </c>
    </row>
    <row r="47" spans="2:6">
      <c r="B47" s="57" t="s">
        <v>70</v>
      </c>
      <c r="C47" s="137">
        <v>10870891737</v>
      </c>
      <c r="D47" s="137">
        <v>6341353417</v>
      </c>
      <c r="F47" s="47"/>
    </row>
    <row r="48" spans="2:6">
      <c r="B48" s="56" t="s">
        <v>71</v>
      </c>
      <c r="C48" s="97">
        <f>C49</f>
        <v>1524248087</v>
      </c>
      <c r="D48" s="97">
        <f>D49</f>
        <v>889144625.96999967</v>
      </c>
    </row>
    <row r="49" spans="2:6">
      <c r="B49" s="57" t="s">
        <v>72</v>
      </c>
      <c r="C49" s="137">
        <v>1524248087</v>
      </c>
      <c r="D49" s="137">
        <v>889144625.96999967</v>
      </c>
    </row>
    <row r="50" spans="2:6">
      <c r="B50" s="56" t="s">
        <v>73</v>
      </c>
      <c r="C50" s="97">
        <f>C51</f>
        <v>1975371875</v>
      </c>
      <c r="D50" s="97">
        <f>D51</f>
        <v>1152300174</v>
      </c>
      <c r="E50" s="47"/>
      <c r="F50" s="47"/>
    </row>
    <row r="51" spans="2:6">
      <c r="B51" s="57" t="s">
        <v>74</v>
      </c>
      <c r="C51" s="137">
        <v>1975371875</v>
      </c>
      <c r="D51" s="173">
        <v>1152300174</v>
      </c>
      <c r="E51" s="47"/>
    </row>
    <row r="52" spans="2:6">
      <c r="B52" s="56" t="s">
        <v>75</v>
      </c>
      <c r="C52" s="97">
        <f>C53</f>
        <v>400000000</v>
      </c>
      <c r="D52" s="97">
        <f>D53</f>
        <v>205885077.62999994</v>
      </c>
    </row>
    <row r="53" spans="2:6">
      <c r="B53" s="57" t="s">
        <v>76</v>
      </c>
      <c r="C53" s="137">
        <v>400000000</v>
      </c>
      <c r="D53" s="173">
        <v>205885077.62999994</v>
      </c>
    </row>
    <row r="54" spans="2:6">
      <c r="B54" s="56" t="s">
        <v>77</v>
      </c>
      <c r="C54" s="97">
        <f>C55</f>
        <v>1008000000</v>
      </c>
      <c r="D54" s="97">
        <f>D55</f>
        <v>587999920.63000011</v>
      </c>
    </row>
    <row r="55" spans="2:6">
      <c r="B55" s="57" t="s">
        <v>611</v>
      </c>
      <c r="C55" s="137">
        <v>1008000000</v>
      </c>
      <c r="D55" s="173">
        <v>587999920.63000011</v>
      </c>
      <c r="F55" s="47"/>
    </row>
    <row r="56" spans="2:6">
      <c r="B56" s="59" t="s">
        <v>78</v>
      </c>
      <c r="C56" s="97">
        <f>C57</f>
        <v>886669483</v>
      </c>
      <c r="D56" s="97">
        <f>D57</f>
        <v>364833046.24000007</v>
      </c>
    </row>
    <row r="57" spans="2:6">
      <c r="B57" s="57" t="s">
        <v>734</v>
      </c>
      <c r="C57" s="137">
        <v>886669483</v>
      </c>
      <c r="D57" s="173">
        <v>364833046.24000007</v>
      </c>
    </row>
    <row r="58" spans="2:6">
      <c r="B58" s="60" t="s">
        <v>35</v>
      </c>
      <c r="C58" s="136">
        <f>C59</f>
        <v>121192561989</v>
      </c>
      <c r="D58" s="136">
        <f>D59</f>
        <v>61973213455.720001</v>
      </c>
    </row>
    <row r="59" spans="2:6">
      <c r="B59" s="56" t="s">
        <v>44</v>
      </c>
      <c r="C59" s="97">
        <f>SUM(C60:C61)</f>
        <v>121192561989</v>
      </c>
      <c r="D59" s="97">
        <f>SUM(D60:D61)</f>
        <v>61973213455.720001</v>
      </c>
      <c r="F59" s="47"/>
    </row>
    <row r="60" spans="2:6">
      <c r="B60" s="57" t="s">
        <v>65</v>
      </c>
      <c r="C60" s="137">
        <v>101192561989</v>
      </c>
      <c r="D60" s="137">
        <v>56907172663.099998</v>
      </c>
    </row>
    <row r="61" spans="2:6">
      <c r="B61" s="57" t="s">
        <v>66</v>
      </c>
      <c r="C61" s="137">
        <v>20000000000</v>
      </c>
      <c r="D61" s="137">
        <v>5066040792.6199999</v>
      </c>
    </row>
    <row r="62" spans="2:6">
      <c r="B62" s="61" t="s">
        <v>79</v>
      </c>
      <c r="C62" s="103">
        <f>C14+C58</f>
        <v>1744025968276</v>
      </c>
      <c r="D62" s="103">
        <f>D14+D58</f>
        <v>885926135794.1394</v>
      </c>
      <c r="E62" s="46"/>
    </row>
    <row r="63" spans="2:6">
      <c r="B63" s="198" t="s">
        <v>720</v>
      </c>
      <c r="C63" s="198"/>
      <c r="D63" s="198"/>
    </row>
    <row r="64" spans="2:6" ht="15.6" customHeight="1">
      <c r="B64" s="116" t="s">
        <v>696</v>
      </c>
      <c r="C64" s="116"/>
      <c r="D64" s="116"/>
    </row>
    <row r="65" spans="2:4" ht="33.6" customHeight="1">
      <c r="B65" s="195" t="s">
        <v>2278</v>
      </c>
      <c r="C65" s="195"/>
      <c r="D65" s="195"/>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C76" sqref="C76"/>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8" t="s">
        <v>609</v>
      </c>
      <c r="B1" s="178"/>
      <c r="C1" s="178"/>
      <c r="D1" s="178"/>
      <c r="E1" s="178"/>
    </row>
    <row r="2" spans="1:5" ht="21" customHeight="1">
      <c r="A2" s="179" t="s">
        <v>0</v>
      </c>
      <c r="B2" s="179"/>
      <c r="C2" s="179"/>
      <c r="D2" s="179"/>
      <c r="E2" s="179"/>
    </row>
    <row r="3" spans="1:5" ht="14.45" customHeight="1">
      <c r="A3" s="191" t="s">
        <v>1</v>
      </c>
      <c r="B3" s="191"/>
      <c r="C3" s="191"/>
      <c r="D3" s="191"/>
      <c r="E3" s="191"/>
    </row>
    <row r="5" spans="1:5" ht="18" customHeight="1">
      <c r="A5" s="192" t="s">
        <v>22</v>
      </c>
      <c r="B5" s="192"/>
      <c r="C5" s="192"/>
      <c r="D5" s="192"/>
      <c r="E5" s="192"/>
    </row>
    <row r="6" spans="1:5" ht="18" customHeight="1">
      <c r="A6" s="192" t="s">
        <v>80</v>
      </c>
      <c r="B6" s="192"/>
      <c r="C6" s="192"/>
      <c r="D6" s="192"/>
      <c r="E6" s="192"/>
    </row>
    <row r="7" spans="1:5" ht="18.75">
      <c r="A7" s="197" t="s">
        <v>2277</v>
      </c>
      <c r="B7" s="197"/>
      <c r="C7" s="197"/>
      <c r="D7" s="197"/>
      <c r="E7" s="197"/>
    </row>
    <row r="8" spans="1:5" ht="18.75">
      <c r="A8" s="177" t="s">
        <v>608</v>
      </c>
      <c r="B8" s="177"/>
      <c r="C8" s="177"/>
      <c r="D8" s="177"/>
      <c r="E8" s="177"/>
    </row>
    <row r="9" spans="1:5" ht="15.75">
      <c r="A9" s="190" t="s">
        <v>4</v>
      </c>
      <c r="B9" s="190"/>
      <c r="C9" s="190"/>
      <c r="D9" s="190"/>
      <c r="E9" s="190"/>
    </row>
    <row r="13" spans="1:5">
      <c r="B13" s="193" t="s">
        <v>5</v>
      </c>
      <c r="C13" s="42" t="s">
        <v>781</v>
      </c>
      <c r="D13" s="193" t="s">
        <v>698</v>
      </c>
    </row>
    <row r="14" spans="1:5">
      <c r="B14" s="193"/>
      <c r="C14" s="15" t="s">
        <v>608</v>
      </c>
      <c r="D14" s="193"/>
    </row>
    <row r="15" spans="1:5">
      <c r="B15" s="50" t="s">
        <v>238</v>
      </c>
      <c r="C15" s="139">
        <f>C16+C39+C74+C103+C148</f>
        <v>1622833406287</v>
      </c>
      <c r="D15" s="139">
        <f>D16+D39+D74+D103+D148</f>
        <v>823952922338.42004</v>
      </c>
    </row>
    <row r="16" spans="1:5">
      <c r="B16" s="94" t="s">
        <v>612</v>
      </c>
      <c r="C16" s="140">
        <f>C17+C23+C26+C31</f>
        <v>256969074361</v>
      </c>
      <c r="D16" s="140">
        <f>D17+D23+D26+D31</f>
        <v>129689907305.33005</v>
      </c>
    </row>
    <row r="17" spans="2:4">
      <c r="B17" s="95" t="s">
        <v>81</v>
      </c>
      <c r="C17" s="140">
        <f>SUM(C18:C22)</f>
        <v>102151484178</v>
      </c>
      <c r="D17" s="140">
        <f>SUM(D18:D22)</f>
        <v>52037253390.650017</v>
      </c>
    </row>
    <row r="18" spans="2:4">
      <c r="B18" s="48" t="s">
        <v>82</v>
      </c>
      <c r="C18" s="141">
        <v>8027164129</v>
      </c>
      <c r="D18" s="137">
        <v>4806319804.5800028</v>
      </c>
    </row>
    <row r="19" spans="2:4">
      <c r="B19" s="48" t="s">
        <v>83</v>
      </c>
      <c r="C19" s="141">
        <v>52957815438</v>
      </c>
      <c r="D19" s="141">
        <v>22572540700.06002</v>
      </c>
    </row>
    <row r="20" spans="2:4">
      <c r="B20" s="48" t="s">
        <v>84</v>
      </c>
      <c r="C20" s="141">
        <v>29452658980</v>
      </c>
      <c r="D20" s="141">
        <v>17957418974.869995</v>
      </c>
    </row>
    <row r="21" spans="2:4">
      <c r="B21" s="48" t="s">
        <v>85</v>
      </c>
      <c r="C21" s="141">
        <v>10858756737</v>
      </c>
      <c r="D21" s="141">
        <v>6334274674</v>
      </c>
    </row>
    <row r="22" spans="2:4">
      <c r="B22" s="48" t="s">
        <v>86</v>
      </c>
      <c r="C22" s="141">
        <v>855088894</v>
      </c>
      <c r="D22" s="141">
        <v>366699237.14000016</v>
      </c>
    </row>
    <row r="23" spans="2:4">
      <c r="B23" s="95" t="s">
        <v>87</v>
      </c>
      <c r="C23" s="140">
        <f>SUM(C24:C25)</f>
        <v>15009549215</v>
      </c>
      <c r="D23" s="140">
        <f>SUM(D24:D25)</f>
        <v>5872829435.0799999</v>
      </c>
    </row>
    <row r="24" spans="2:4">
      <c r="B24" s="48" t="s">
        <v>88</v>
      </c>
      <c r="C24" s="141">
        <v>5102968644</v>
      </c>
      <c r="D24" s="141">
        <v>1578269800.6000004</v>
      </c>
    </row>
    <row r="25" spans="2:4">
      <c r="B25" s="48" t="s">
        <v>89</v>
      </c>
      <c r="C25" s="141">
        <v>9906580571</v>
      </c>
      <c r="D25" s="141">
        <v>4294559634.4799995</v>
      </c>
    </row>
    <row r="26" spans="2:4">
      <c r="B26" s="95" t="s">
        <v>90</v>
      </c>
      <c r="C26" s="140">
        <f>SUM(C27:C30)</f>
        <v>55750231755</v>
      </c>
      <c r="D26" s="140">
        <f>SUM(D27:D30)</f>
        <v>27778186185.500046</v>
      </c>
    </row>
    <row r="27" spans="2:4">
      <c r="B27" s="48" t="s">
        <v>91</v>
      </c>
      <c r="C27" s="141">
        <v>51534148443</v>
      </c>
      <c r="D27" s="141">
        <v>25274611667.420044</v>
      </c>
    </row>
    <row r="28" spans="2:4">
      <c r="B28" s="48" t="s">
        <v>92</v>
      </c>
      <c r="C28" s="141">
        <v>3838533234</v>
      </c>
      <c r="D28" s="141">
        <v>2311105171.2900004</v>
      </c>
    </row>
    <row r="29" spans="2:4">
      <c r="B29" s="48" t="s">
        <v>461</v>
      </c>
      <c r="C29" s="141">
        <v>296441158</v>
      </c>
      <c r="D29" s="141">
        <v>149204991.41</v>
      </c>
    </row>
    <row r="30" spans="2:4">
      <c r="B30" s="48" t="s">
        <v>93</v>
      </c>
      <c r="C30" s="141">
        <v>81108920</v>
      </c>
      <c r="D30" s="141">
        <v>43264355.380000018</v>
      </c>
    </row>
    <row r="31" spans="2:4">
      <c r="B31" s="95" t="s">
        <v>94</v>
      </c>
      <c r="C31" s="140">
        <f>SUM(C32:C38)</f>
        <v>84057809213</v>
      </c>
      <c r="D31" s="140">
        <f>SUM(D32:D38)</f>
        <v>44001638294.099983</v>
      </c>
    </row>
    <row r="32" spans="2:4">
      <c r="B32" s="48" t="s">
        <v>95</v>
      </c>
      <c r="C32" s="141">
        <v>39543819862</v>
      </c>
      <c r="D32" s="141">
        <v>17466722385.119984</v>
      </c>
    </row>
    <row r="33" spans="2:4">
      <c r="B33" s="48" t="s">
        <v>96</v>
      </c>
      <c r="C33" s="141">
        <v>1394684725</v>
      </c>
      <c r="D33" s="141">
        <v>517207222.39999998</v>
      </c>
    </row>
    <row r="34" spans="2:4">
      <c r="B34" s="48" t="s">
        <v>97</v>
      </c>
      <c r="C34" s="141">
        <v>29123951403</v>
      </c>
      <c r="D34" s="141">
        <v>16666571662.629997</v>
      </c>
    </row>
    <row r="35" spans="2:4">
      <c r="B35" s="48" t="s">
        <v>98</v>
      </c>
      <c r="C35" s="141">
        <v>3220295124</v>
      </c>
      <c r="D35" s="141">
        <v>4100909069.3599997</v>
      </c>
    </row>
    <row r="36" spans="2:4">
      <c r="B36" s="48" t="s">
        <v>99</v>
      </c>
      <c r="C36" s="141">
        <v>5672580954</v>
      </c>
      <c r="D36" s="141">
        <v>2674744599.54</v>
      </c>
    </row>
    <row r="37" spans="2:4">
      <c r="B37" s="48" t="s">
        <v>100</v>
      </c>
      <c r="C37" s="141">
        <v>68949757</v>
      </c>
      <c r="D37" s="141">
        <v>40220691</v>
      </c>
    </row>
    <row r="38" spans="2:4">
      <c r="B38" s="48" t="s">
        <v>101</v>
      </c>
      <c r="C38" s="141">
        <v>5033527388</v>
      </c>
      <c r="D38" s="141">
        <v>2535262664.0499997</v>
      </c>
    </row>
    <row r="39" spans="2:4">
      <c r="B39" s="94" t="s">
        <v>495</v>
      </c>
      <c r="C39" s="140">
        <f>C40+C44+C50+C52+C58+C61+C67+C69+C71</f>
        <v>249200443837</v>
      </c>
      <c r="D39" s="140">
        <f>D40+D44+D50+D52+D58+D61+D67+D69+D71</f>
        <v>155911236878.04996</v>
      </c>
    </row>
    <row r="40" spans="2:4">
      <c r="B40" s="95" t="s">
        <v>102</v>
      </c>
      <c r="C40" s="140">
        <f>SUM(C41:C43)</f>
        <v>22840302147</v>
      </c>
      <c r="D40" s="140">
        <f>SUM(D41:D43)</f>
        <v>23968996131.629997</v>
      </c>
    </row>
    <row r="41" spans="2:4">
      <c r="B41" s="48" t="s">
        <v>103</v>
      </c>
      <c r="C41" s="141">
        <v>20922831438</v>
      </c>
      <c r="D41" s="141">
        <v>23148829915.769997</v>
      </c>
    </row>
    <row r="42" spans="2:4">
      <c r="B42" s="48" t="s">
        <v>104</v>
      </c>
      <c r="C42" s="141">
        <v>1670312352</v>
      </c>
      <c r="D42" s="141">
        <v>711513734.33000004</v>
      </c>
    </row>
    <row r="43" spans="2:4">
      <c r="B43" s="48" t="s">
        <v>105</v>
      </c>
      <c r="C43" s="141">
        <v>247158357</v>
      </c>
      <c r="D43" s="141">
        <v>108652481.53</v>
      </c>
    </row>
    <row r="44" spans="2:4">
      <c r="B44" s="95" t="s">
        <v>106</v>
      </c>
      <c r="C44" s="140">
        <f>SUM(C45:C49)</f>
        <v>19229327493</v>
      </c>
      <c r="D44" s="140">
        <f>SUM(D45:D49)</f>
        <v>8876272439.3899994</v>
      </c>
    </row>
    <row r="45" spans="2:4">
      <c r="B45" s="48" t="s">
        <v>107</v>
      </c>
      <c r="C45" s="141">
        <v>10225165399</v>
      </c>
      <c r="D45" s="141">
        <v>4245052984.2100005</v>
      </c>
    </row>
    <row r="46" spans="2:4">
      <c r="B46" s="48" t="s">
        <v>108</v>
      </c>
      <c r="C46" s="141">
        <v>144925000</v>
      </c>
      <c r="D46" s="141">
        <v>101676486.63</v>
      </c>
    </row>
    <row r="47" spans="2:4">
      <c r="B47" s="48" t="s">
        <v>462</v>
      </c>
      <c r="C47" s="141">
        <v>100000000</v>
      </c>
      <c r="D47" s="141">
        <v>0</v>
      </c>
    </row>
    <row r="48" spans="2:4">
      <c r="B48" s="48" t="s">
        <v>109</v>
      </c>
      <c r="C48" s="141">
        <v>977523771</v>
      </c>
      <c r="D48" s="141">
        <v>276057845.64999998</v>
      </c>
    </row>
    <row r="49" spans="2:4">
      <c r="B49" s="48" t="s">
        <v>110</v>
      </c>
      <c r="C49" s="141">
        <v>7781713323</v>
      </c>
      <c r="D49" s="141">
        <v>4253485122.8999996</v>
      </c>
    </row>
    <row r="50" spans="2:4">
      <c r="B50" s="95" t="s">
        <v>111</v>
      </c>
      <c r="C50" s="140">
        <f>SUM(C51)</f>
        <v>6975321990</v>
      </c>
      <c r="D50" s="140">
        <f>SUM(D51)</f>
        <v>2970163165.5</v>
      </c>
    </row>
    <row r="51" spans="2:4">
      <c r="B51" s="48" t="s">
        <v>112</v>
      </c>
      <c r="C51" s="141">
        <v>6975321990</v>
      </c>
      <c r="D51" s="141">
        <v>2970163165.5</v>
      </c>
    </row>
    <row r="52" spans="2:4">
      <c r="B52" s="95" t="s">
        <v>113</v>
      </c>
      <c r="C52" s="140">
        <f>SUM(C53:C57)</f>
        <v>95599385504</v>
      </c>
      <c r="D52" s="140">
        <f>SUM(D53:D57)</f>
        <v>70008998863.089996</v>
      </c>
    </row>
    <row r="53" spans="2:4">
      <c r="B53" s="48" t="s">
        <v>114</v>
      </c>
      <c r="C53" s="141">
        <v>581376265</v>
      </c>
      <c r="D53" s="141">
        <v>247946149.48000005</v>
      </c>
    </row>
    <row r="54" spans="2:4">
      <c r="B54" s="48" t="s">
        <v>115</v>
      </c>
      <c r="C54" s="141">
        <v>92475769241</v>
      </c>
      <c r="D54" s="141">
        <v>68750257226.889999</v>
      </c>
    </row>
    <row r="55" spans="2:4">
      <c r="B55" s="48" t="s">
        <v>615</v>
      </c>
      <c r="C55" s="141">
        <v>288905038</v>
      </c>
      <c r="D55" s="141">
        <v>0</v>
      </c>
    </row>
    <row r="56" spans="2:4">
      <c r="B56" s="48" t="s">
        <v>116</v>
      </c>
      <c r="C56" s="141">
        <v>19334653</v>
      </c>
      <c r="D56" s="141">
        <v>16432453.059999999</v>
      </c>
    </row>
    <row r="57" spans="2:4">
      <c r="B57" s="48" t="s">
        <v>117</v>
      </c>
      <c r="C57" s="141">
        <v>2234000307</v>
      </c>
      <c r="D57" s="141">
        <v>994363033.65999961</v>
      </c>
    </row>
    <row r="58" spans="2:4">
      <c r="B58" s="95" t="s">
        <v>118</v>
      </c>
      <c r="C58" s="140">
        <f>SUM(C59:C60)</f>
        <v>984650259</v>
      </c>
      <c r="D58" s="140">
        <f>SUM(D59:D60)</f>
        <v>459132239.40999997</v>
      </c>
    </row>
    <row r="59" spans="2:4">
      <c r="B59" s="48" t="s">
        <v>119</v>
      </c>
      <c r="C59" s="141">
        <v>983650259</v>
      </c>
      <c r="D59" s="141">
        <v>459132239.40999997</v>
      </c>
    </row>
    <row r="60" spans="2:4">
      <c r="B60" s="48" t="s">
        <v>376</v>
      </c>
      <c r="C60" s="141">
        <v>1000000</v>
      </c>
      <c r="D60" s="141">
        <v>0</v>
      </c>
    </row>
    <row r="61" spans="2:4">
      <c r="B61" s="95" t="s">
        <v>120</v>
      </c>
      <c r="C61" s="140">
        <f>SUM(C62:C66)</f>
        <v>89860675127</v>
      </c>
      <c r="D61" s="140">
        <f>SUM(D62:D66)</f>
        <v>45374836552.43</v>
      </c>
    </row>
    <row r="62" spans="2:4">
      <c r="B62" s="48" t="s">
        <v>121</v>
      </c>
      <c r="C62" s="141">
        <v>48883353511</v>
      </c>
      <c r="D62" s="141">
        <v>27691529926.27</v>
      </c>
    </row>
    <row r="63" spans="2:4">
      <c r="B63" s="48" t="s">
        <v>122</v>
      </c>
      <c r="C63" s="141">
        <v>7846034</v>
      </c>
      <c r="D63" s="141">
        <v>114922695.58</v>
      </c>
    </row>
    <row r="64" spans="2:4">
      <c r="B64" s="48" t="s">
        <v>123</v>
      </c>
      <c r="C64" s="141">
        <v>35043058783</v>
      </c>
      <c r="D64" s="141">
        <v>14244281420.249998</v>
      </c>
    </row>
    <row r="65" spans="2:4">
      <c r="B65" s="48" t="s">
        <v>124</v>
      </c>
      <c r="C65" s="141">
        <v>1250000000</v>
      </c>
      <c r="D65" s="141">
        <v>1717795699.3200009</v>
      </c>
    </row>
    <row r="66" spans="2:4">
      <c r="B66" s="48" t="s">
        <v>125</v>
      </c>
      <c r="C66" s="141">
        <v>4676416799</v>
      </c>
      <c r="D66" s="141">
        <v>1606306811.0100002</v>
      </c>
    </row>
    <row r="67" spans="2:4">
      <c r="B67" s="95" t="s">
        <v>126</v>
      </c>
      <c r="C67" s="140">
        <f>C68</f>
        <v>4386380395</v>
      </c>
      <c r="D67" s="140">
        <f>D68</f>
        <v>1403448963.8299997</v>
      </c>
    </row>
    <row r="68" spans="2:4">
      <c r="B68" s="48" t="s">
        <v>127</v>
      </c>
      <c r="C68" s="141">
        <v>4386380395</v>
      </c>
      <c r="D68" s="141">
        <v>1403448963.8299997</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2849388522.7699986</v>
      </c>
    </row>
    <row r="72" spans="2:4">
      <c r="B72" s="48" t="s">
        <v>340</v>
      </c>
      <c r="C72" s="141">
        <v>28275430</v>
      </c>
      <c r="D72" s="141">
        <v>27275091.829999998</v>
      </c>
    </row>
    <row r="73" spans="2:4">
      <c r="B73" s="48" t="s">
        <v>131</v>
      </c>
      <c r="C73" s="141">
        <v>9146422472</v>
      </c>
      <c r="D73" s="141">
        <v>2822113430.9399986</v>
      </c>
    </row>
    <row r="74" spans="2:4">
      <c r="B74" s="94" t="s">
        <v>502</v>
      </c>
      <c r="C74" s="140">
        <f>C75+C80+C94</f>
        <v>15653220062</v>
      </c>
      <c r="D74" s="140">
        <f>D75+D80+D94</f>
        <v>4517636282.3700008</v>
      </c>
    </row>
    <row r="75" spans="2:4">
      <c r="B75" s="95" t="s">
        <v>132</v>
      </c>
      <c r="C75" s="140">
        <f>SUM(C76:C79)</f>
        <v>1159849100</v>
      </c>
      <c r="D75" s="140">
        <f>SUM(D76:D79)</f>
        <v>392717185.26999992</v>
      </c>
    </row>
    <row r="76" spans="2:4">
      <c r="B76" s="48" t="s">
        <v>133</v>
      </c>
      <c r="C76" s="141">
        <v>228885000</v>
      </c>
      <c r="D76" s="141">
        <v>109922249.77999999</v>
      </c>
    </row>
    <row r="77" spans="2:4">
      <c r="B77" s="48" t="s">
        <v>134</v>
      </c>
      <c r="C77" s="141">
        <v>583707266</v>
      </c>
      <c r="D77" s="141">
        <v>162115269.07999998</v>
      </c>
    </row>
    <row r="78" spans="2:4">
      <c r="B78" s="48" t="s">
        <v>432</v>
      </c>
      <c r="C78" s="141">
        <v>14083521</v>
      </c>
      <c r="D78" s="141">
        <v>6660764.1400000006</v>
      </c>
    </row>
    <row r="79" spans="2:4">
      <c r="B79" s="48" t="s">
        <v>135</v>
      </c>
      <c r="C79" s="141">
        <v>333173313</v>
      </c>
      <c r="D79" s="141">
        <v>114018902.27</v>
      </c>
    </row>
    <row r="80" spans="2:4">
      <c r="B80" s="95" t="s">
        <v>136</v>
      </c>
      <c r="C80" s="140">
        <f>SUM(C81:C93)</f>
        <v>8167588808</v>
      </c>
      <c r="D80" s="140">
        <f>SUM(D81:D93)</f>
        <v>2708558235.6800003</v>
      </c>
    </row>
    <row r="81" spans="2:4">
      <c r="B81" s="48" t="s">
        <v>137</v>
      </c>
      <c r="C81" s="141">
        <v>1430788520</v>
      </c>
      <c r="D81" s="141">
        <v>21037355.68</v>
      </c>
    </row>
    <row r="82" spans="2:4">
      <c r="B82" s="48" t="s">
        <v>138</v>
      </c>
      <c r="C82" s="141">
        <v>402894786</v>
      </c>
      <c r="D82" s="141">
        <v>170070364.85000002</v>
      </c>
    </row>
    <row r="83" spans="2:4">
      <c r="B83" s="48" t="s">
        <v>139</v>
      </c>
      <c r="C83" s="141">
        <v>10000000</v>
      </c>
      <c r="D83" s="141">
        <v>6967445.8599999994</v>
      </c>
    </row>
    <row r="84" spans="2:4">
      <c r="B84" s="48" t="s">
        <v>140</v>
      </c>
      <c r="C84" s="141">
        <v>5800000</v>
      </c>
      <c r="D84" s="141">
        <v>2708343.95</v>
      </c>
    </row>
    <row r="85" spans="2:4">
      <c r="B85" s="48" t="s">
        <v>141</v>
      </c>
      <c r="C85" s="141">
        <v>166300000</v>
      </c>
      <c r="D85" s="141">
        <v>78844999.980000004</v>
      </c>
    </row>
    <row r="86" spans="2:4">
      <c r="B86" s="48" t="s">
        <v>463</v>
      </c>
      <c r="C86" s="141">
        <v>99295178</v>
      </c>
      <c r="D86" s="141">
        <v>44666584.650000006</v>
      </c>
    </row>
    <row r="87" spans="2:4">
      <c r="B87" s="48" t="s">
        <v>142</v>
      </c>
      <c r="C87" s="141">
        <v>1341832252</v>
      </c>
      <c r="D87" s="141">
        <v>521010196.01999992</v>
      </c>
    </row>
    <row r="88" spans="2:4">
      <c r="B88" s="48" t="s">
        <v>143</v>
      </c>
      <c r="C88" s="141">
        <v>1205895920</v>
      </c>
      <c r="D88" s="141">
        <v>387443364.55000055</v>
      </c>
    </row>
    <row r="89" spans="2:4">
      <c r="B89" s="48" t="s">
        <v>144</v>
      </c>
      <c r="C89" s="141">
        <v>96423204</v>
      </c>
      <c r="D89" s="141">
        <v>39434756.229999989</v>
      </c>
    </row>
    <row r="90" spans="2:4">
      <c r="B90" s="48" t="s">
        <v>145</v>
      </c>
      <c r="C90" s="141">
        <v>1300000</v>
      </c>
      <c r="D90" s="141">
        <v>341691.76</v>
      </c>
    </row>
    <row r="91" spans="2:4">
      <c r="B91" s="48" t="s">
        <v>464</v>
      </c>
      <c r="C91" s="141">
        <v>48847564</v>
      </c>
      <c r="D91" s="141">
        <v>13736408.85</v>
      </c>
    </row>
    <row r="92" spans="2:4">
      <c r="B92" s="48" t="s">
        <v>613</v>
      </c>
      <c r="C92" s="141">
        <v>21670500</v>
      </c>
      <c r="D92" s="141">
        <v>15227184.529999999</v>
      </c>
    </row>
    <row r="93" spans="2:4">
      <c r="B93" s="48" t="s">
        <v>146</v>
      </c>
      <c r="C93" s="141">
        <v>3336540884</v>
      </c>
      <c r="D93" s="141">
        <v>1407069538.7699997</v>
      </c>
    </row>
    <row r="94" spans="2:4">
      <c r="B94" s="95" t="s">
        <v>147</v>
      </c>
      <c r="C94" s="140">
        <f>SUM(C95:C102)</f>
        <v>6325782154</v>
      </c>
      <c r="D94" s="140">
        <f>SUM(D95:D102)</f>
        <v>1416360861.4200001</v>
      </c>
    </row>
    <row r="95" spans="2:4">
      <c r="B95" s="48" t="s">
        <v>148</v>
      </c>
      <c r="C95" s="141">
        <v>353570167</v>
      </c>
      <c r="D95" s="141">
        <v>174482023.24000001</v>
      </c>
    </row>
    <row r="96" spans="2:4">
      <c r="B96" s="48" t="s">
        <v>149</v>
      </c>
      <c r="C96" s="141">
        <v>5549769</v>
      </c>
      <c r="D96" s="141">
        <v>2480803.9499999997</v>
      </c>
    </row>
    <row r="97" spans="2:4">
      <c r="B97" s="48" t="s">
        <v>150</v>
      </c>
      <c r="C97" s="141">
        <v>147468421</v>
      </c>
      <c r="D97" s="141">
        <v>60926565.079999983</v>
      </c>
    </row>
    <row r="98" spans="2:4">
      <c r="B98" s="48" t="s">
        <v>151</v>
      </c>
      <c r="C98" s="141">
        <v>31680000</v>
      </c>
      <c r="D98" s="141">
        <v>8541104.3400000017</v>
      </c>
    </row>
    <row r="99" spans="2:4">
      <c r="B99" s="48" t="s">
        <v>465</v>
      </c>
      <c r="C99" s="141">
        <v>5262147142</v>
      </c>
      <c r="D99" s="141">
        <v>929028987.3900001</v>
      </c>
    </row>
    <row r="100" spans="2:4">
      <c r="B100" s="48" t="s">
        <v>466</v>
      </c>
      <c r="C100" s="141">
        <v>330078958</v>
      </c>
      <c r="D100" s="141">
        <v>155130324.22999999</v>
      </c>
    </row>
    <row r="101" spans="2:4">
      <c r="B101" s="48" t="s">
        <v>152</v>
      </c>
      <c r="C101" s="141">
        <v>4539681</v>
      </c>
      <c r="D101" s="141">
        <v>2250470.7400000002</v>
      </c>
    </row>
    <row r="102" spans="2:4">
      <c r="B102" s="48" t="s">
        <v>153</v>
      </c>
      <c r="C102" s="141">
        <v>190748016</v>
      </c>
      <c r="D102" s="141">
        <v>83520582.449999988</v>
      </c>
    </row>
    <row r="103" spans="2:4">
      <c r="B103" s="94" t="s">
        <v>496</v>
      </c>
      <c r="C103" s="140">
        <f>C104+C108+C115+C122+C134+C143</f>
        <v>738460649593</v>
      </c>
      <c r="D103" s="140">
        <f>D104+D108+D115+D122+D134+D143</f>
        <v>343506478448.56</v>
      </c>
    </row>
    <row r="104" spans="2:4">
      <c r="B104" s="95" t="s">
        <v>154</v>
      </c>
      <c r="C104" s="140">
        <f>SUM(C105:C107)</f>
        <v>31370841423</v>
      </c>
      <c r="D104" s="140">
        <f>SUM(D105:D107)</f>
        <v>14871420079.719999</v>
      </c>
    </row>
    <row r="105" spans="2:4">
      <c r="B105" s="48" t="s">
        <v>155</v>
      </c>
      <c r="C105" s="141">
        <v>4317176505</v>
      </c>
      <c r="D105" s="141">
        <v>1716270776.5900002</v>
      </c>
    </row>
    <row r="106" spans="2:4">
      <c r="B106" s="48" t="s">
        <v>156</v>
      </c>
      <c r="C106" s="141">
        <v>817412450</v>
      </c>
      <c r="D106" s="141">
        <v>252532220.33999997</v>
      </c>
    </row>
    <row r="107" spans="2:4">
      <c r="B107" s="48" t="s">
        <v>157</v>
      </c>
      <c r="C107" s="141">
        <v>26236252468</v>
      </c>
      <c r="D107" s="141">
        <v>12902617082.789999</v>
      </c>
    </row>
    <row r="108" spans="2:4">
      <c r="B108" s="95" t="s">
        <v>158</v>
      </c>
      <c r="C108" s="140">
        <f>SUM(C109:C114)</f>
        <v>168782842806</v>
      </c>
      <c r="D108" s="140">
        <f>SUM(D109:D114)</f>
        <v>83074954610.049988</v>
      </c>
    </row>
    <row r="109" spans="2:4">
      <c r="B109" s="48" t="s">
        <v>467</v>
      </c>
      <c r="C109" s="141">
        <v>284169222</v>
      </c>
      <c r="D109" s="141">
        <v>132037248.36</v>
      </c>
    </row>
    <row r="110" spans="2:4">
      <c r="B110" s="48" t="s">
        <v>159</v>
      </c>
      <c r="C110" s="141">
        <v>18541245058</v>
      </c>
      <c r="D110" s="141">
        <v>8340462252.0500002</v>
      </c>
    </row>
    <row r="111" spans="2:4">
      <c r="B111" s="48" t="s">
        <v>160</v>
      </c>
      <c r="C111" s="141">
        <v>16622756919</v>
      </c>
      <c r="D111" s="141">
        <v>6520237436.3300009</v>
      </c>
    </row>
    <row r="112" spans="2:4">
      <c r="B112" s="48" t="s">
        <v>161</v>
      </c>
      <c r="C112" s="141">
        <v>26513048</v>
      </c>
      <c r="D112" s="141">
        <v>5305874.05</v>
      </c>
    </row>
    <row r="113" spans="2:4">
      <c r="B113" s="48" t="s">
        <v>162</v>
      </c>
      <c r="C113" s="141">
        <v>104221716</v>
      </c>
      <c r="D113" s="141">
        <v>49100749.749999993</v>
      </c>
    </row>
    <row r="114" spans="2:4">
      <c r="B114" s="48" t="s">
        <v>163</v>
      </c>
      <c r="C114" s="141">
        <v>133203936843</v>
      </c>
      <c r="D114" s="141">
        <v>68027811049.509979</v>
      </c>
    </row>
    <row r="115" spans="2:4">
      <c r="B115" s="95" t="s">
        <v>164</v>
      </c>
      <c r="C115" s="140">
        <f>SUM(C116:C121)</f>
        <v>16923613014</v>
      </c>
      <c r="D115" s="140">
        <f>SUM(D116:D121)</f>
        <v>9922422581.2700005</v>
      </c>
    </row>
    <row r="116" spans="2:4">
      <c r="B116" s="48" t="s">
        <v>165</v>
      </c>
      <c r="C116" s="141">
        <v>5590763341</v>
      </c>
      <c r="D116" s="141">
        <v>3259997734.7600002</v>
      </c>
    </row>
    <row r="117" spans="2:4">
      <c r="B117" s="48" t="s">
        <v>166</v>
      </c>
      <c r="C117" s="141">
        <v>3732043759</v>
      </c>
      <c r="D117" s="141">
        <v>2982209057.7999997</v>
      </c>
    </row>
    <row r="118" spans="2:4">
      <c r="B118" s="48" t="s">
        <v>167</v>
      </c>
      <c r="C118" s="141">
        <v>4583392499</v>
      </c>
      <c r="D118" s="141">
        <v>2188589956.0199995</v>
      </c>
    </row>
    <row r="119" spans="2:4">
      <c r="B119" s="48" t="s">
        <v>339</v>
      </c>
      <c r="C119" s="141">
        <v>2338581</v>
      </c>
      <c r="D119" s="141">
        <v>0</v>
      </c>
    </row>
    <row r="120" spans="2:4">
      <c r="B120" s="48" t="s">
        <v>168</v>
      </c>
      <c r="C120" s="141">
        <v>320504954</v>
      </c>
      <c r="D120" s="141">
        <v>558103592.17000008</v>
      </c>
    </row>
    <row r="121" spans="2:4">
      <c r="B121" s="48" t="s">
        <v>169</v>
      </c>
      <c r="C121" s="141">
        <v>2694569880</v>
      </c>
      <c r="D121" s="141">
        <v>933522240.51999974</v>
      </c>
    </row>
    <row r="122" spans="2:4">
      <c r="B122" s="95" t="s">
        <v>568</v>
      </c>
      <c r="C122" s="140">
        <f>SUM(C123:C133)</f>
        <v>328145067506</v>
      </c>
      <c r="D122" s="140">
        <f>SUM(D123:D133)</f>
        <v>150908658638.24997</v>
      </c>
    </row>
    <row r="123" spans="2:4">
      <c r="B123" s="48" t="s">
        <v>170</v>
      </c>
      <c r="C123" s="141">
        <v>18249523531</v>
      </c>
      <c r="D123" s="141">
        <v>8205940897.1900082</v>
      </c>
    </row>
    <row r="124" spans="2:4">
      <c r="B124" s="48" t="s">
        <v>377</v>
      </c>
      <c r="C124" s="141">
        <v>114193390419</v>
      </c>
      <c r="D124" s="141">
        <v>58698246204.859947</v>
      </c>
    </row>
    <row r="125" spans="2:4">
      <c r="B125" s="48" t="s">
        <v>378</v>
      </c>
      <c r="C125" s="141">
        <v>32063116830</v>
      </c>
      <c r="D125" s="141">
        <v>15237977747.689997</v>
      </c>
    </row>
    <row r="126" spans="2:4">
      <c r="B126" s="48" t="s">
        <v>171</v>
      </c>
      <c r="C126" s="141">
        <v>28055242863</v>
      </c>
      <c r="D126" s="141">
        <v>12662018838.509996</v>
      </c>
    </row>
    <row r="127" spans="2:4">
      <c r="B127" s="48" t="s">
        <v>172</v>
      </c>
      <c r="C127" s="141">
        <v>3512042323</v>
      </c>
      <c r="D127" s="141">
        <v>1789055025.3899999</v>
      </c>
    </row>
    <row r="128" spans="2:4">
      <c r="B128" s="48" t="s">
        <v>173</v>
      </c>
      <c r="C128" s="141">
        <v>13019392840</v>
      </c>
      <c r="D128" s="141">
        <v>6982644852.8800001</v>
      </c>
    </row>
    <row r="129" spans="2:4">
      <c r="B129" s="48" t="s">
        <v>174</v>
      </c>
      <c r="C129" s="141">
        <v>1695003508</v>
      </c>
      <c r="D129" s="141">
        <v>730643963.33999968</v>
      </c>
    </row>
    <row r="130" spans="2:4">
      <c r="B130" s="48" t="s">
        <v>175</v>
      </c>
      <c r="C130" s="141">
        <v>646540838</v>
      </c>
      <c r="D130" s="141">
        <v>348622410.98000008</v>
      </c>
    </row>
    <row r="131" spans="2:4">
      <c r="B131" s="48" t="s">
        <v>176</v>
      </c>
      <c r="C131" s="141">
        <v>563130187</v>
      </c>
      <c r="D131" s="141">
        <v>185807206.09</v>
      </c>
    </row>
    <row r="132" spans="2:4">
      <c r="B132" s="48" t="s">
        <v>177</v>
      </c>
      <c r="C132" s="141">
        <v>1179299646</v>
      </c>
      <c r="D132" s="141">
        <v>638793281.87000012</v>
      </c>
    </row>
    <row r="133" spans="2:4">
      <c r="B133" s="48" t="s">
        <v>178</v>
      </c>
      <c r="C133" s="141">
        <v>114968384521</v>
      </c>
      <c r="D133" s="141">
        <v>45428908209.450035</v>
      </c>
    </row>
    <row r="134" spans="2:4">
      <c r="B134" s="95" t="s">
        <v>497</v>
      </c>
      <c r="C134" s="140">
        <f>SUM(C135:C142)</f>
        <v>191985997254</v>
      </c>
      <c r="D134" s="140">
        <f>SUM(D135:D142)</f>
        <v>84278846198.179993</v>
      </c>
    </row>
    <row r="135" spans="2:4">
      <c r="B135" s="48" t="s">
        <v>179</v>
      </c>
      <c r="C135" s="141">
        <v>103220714561</v>
      </c>
      <c r="D135" s="141">
        <v>46041477268.839996</v>
      </c>
    </row>
    <row r="136" spans="2:4">
      <c r="B136" s="48" t="s">
        <v>429</v>
      </c>
      <c r="C136" s="141">
        <v>6033490</v>
      </c>
      <c r="D136" s="141">
        <v>0</v>
      </c>
    </row>
    <row r="137" spans="2:4">
      <c r="B137" s="48" t="s">
        <v>180</v>
      </c>
      <c r="C137" s="141">
        <v>200000000</v>
      </c>
      <c r="D137" s="141">
        <v>0</v>
      </c>
    </row>
    <row r="138" spans="2:4">
      <c r="B138" s="48" t="s">
        <v>181</v>
      </c>
      <c r="C138" s="141">
        <v>8781348035</v>
      </c>
      <c r="D138" s="141">
        <v>1221469970.51</v>
      </c>
    </row>
    <row r="139" spans="2:4">
      <c r="B139" s="48" t="s">
        <v>182</v>
      </c>
      <c r="C139" s="141">
        <v>1576472756</v>
      </c>
      <c r="D139" s="141">
        <v>609493580.23000026</v>
      </c>
    </row>
    <row r="140" spans="2:4">
      <c r="B140" s="48" t="s">
        <v>183</v>
      </c>
      <c r="C140" s="141">
        <v>74140062258</v>
      </c>
      <c r="D140" s="141">
        <v>34726152763.479996</v>
      </c>
    </row>
    <row r="141" spans="2:4">
      <c r="B141" s="48" t="s">
        <v>468</v>
      </c>
      <c r="C141" s="141">
        <v>1600000</v>
      </c>
      <c r="D141" s="141">
        <v>0</v>
      </c>
    </row>
    <row r="142" spans="2:4">
      <c r="B142" s="48" t="s">
        <v>184</v>
      </c>
      <c r="C142" s="141">
        <v>4059766154</v>
      </c>
      <c r="D142" s="141">
        <v>1680252615.1199999</v>
      </c>
    </row>
    <row r="143" spans="2:4">
      <c r="B143" s="95" t="s">
        <v>185</v>
      </c>
      <c r="C143" s="140">
        <f>SUM(C144:C147)</f>
        <v>1252287590</v>
      </c>
      <c r="D143" s="140">
        <f>SUM(D144:D147)</f>
        <v>450176341.08999997</v>
      </c>
    </row>
    <row r="144" spans="2:4">
      <c r="B144" s="48" t="s">
        <v>186</v>
      </c>
      <c r="C144" s="141">
        <v>298552955</v>
      </c>
      <c r="D144" s="141">
        <v>87007219.700000003</v>
      </c>
    </row>
    <row r="145" spans="2:4">
      <c r="B145" s="48" t="s">
        <v>469</v>
      </c>
      <c r="C145" s="141">
        <v>112471764</v>
      </c>
      <c r="D145" s="141">
        <v>11718358.65</v>
      </c>
    </row>
    <row r="146" spans="2:4">
      <c r="B146" s="48" t="s">
        <v>187</v>
      </c>
      <c r="C146" s="141">
        <v>314754182</v>
      </c>
      <c r="D146" s="141">
        <v>62227104.06000001</v>
      </c>
    </row>
    <row r="147" spans="2:4">
      <c r="B147" s="48" t="s">
        <v>188</v>
      </c>
      <c r="C147" s="141">
        <v>526508689</v>
      </c>
      <c r="D147" s="141">
        <v>289223658.67999995</v>
      </c>
    </row>
    <row r="148" spans="2:4">
      <c r="B148" s="94" t="s">
        <v>569</v>
      </c>
      <c r="C148" s="140">
        <f>C149</f>
        <v>362550018434</v>
      </c>
      <c r="D148" s="140">
        <f>D149</f>
        <v>190327663424.10999</v>
      </c>
    </row>
    <row r="149" spans="2:4">
      <c r="B149" s="95" t="s">
        <v>570</v>
      </c>
      <c r="C149" s="140">
        <f>C150</f>
        <v>362550018434</v>
      </c>
      <c r="D149" s="140">
        <f>D150</f>
        <v>190327663424.10999</v>
      </c>
    </row>
    <row r="150" spans="2:4">
      <c r="B150" s="48" t="s">
        <v>571</v>
      </c>
      <c r="C150" s="141">
        <v>362550018434</v>
      </c>
      <c r="D150" s="141">
        <v>190327663424.10999</v>
      </c>
    </row>
    <row r="151" spans="2:4">
      <c r="B151" s="50" t="s">
        <v>338</v>
      </c>
      <c r="C151" s="139">
        <f t="shared" ref="C151:D153" si="0">C152</f>
        <v>121192561989</v>
      </c>
      <c r="D151" s="139">
        <f t="shared" si="0"/>
        <v>61973213455.720001</v>
      </c>
    </row>
    <row r="152" spans="2:4">
      <c r="B152" s="94" t="s">
        <v>572</v>
      </c>
      <c r="C152" s="140">
        <f t="shared" si="0"/>
        <v>121192561989</v>
      </c>
      <c r="D152" s="140">
        <f t="shared" si="0"/>
        <v>61973213455.720001</v>
      </c>
    </row>
    <row r="153" spans="2:4">
      <c r="B153" s="95" t="s">
        <v>573</v>
      </c>
      <c r="C153" s="140">
        <f t="shared" si="0"/>
        <v>121192561989</v>
      </c>
      <c r="D153" s="140">
        <f t="shared" si="0"/>
        <v>61973213455.720001</v>
      </c>
    </row>
    <row r="154" spans="2:4">
      <c r="B154" s="48" t="s">
        <v>574</v>
      </c>
      <c r="C154" s="141">
        <v>121192561989</v>
      </c>
      <c r="D154" s="141">
        <v>61973213455.720001</v>
      </c>
    </row>
    <row r="155" spans="2:4">
      <c r="B155" s="44" t="s">
        <v>337</v>
      </c>
      <c r="C155" s="51">
        <f>C151+C15</f>
        <v>1744025968276</v>
      </c>
      <c r="D155" s="51">
        <f>D151+D15</f>
        <v>885926135794.14001</v>
      </c>
    </row>
    <row r="156" spans="2:4">
      <c r="B156" s="130" t="s">
        <v>720</v>
      </c>
      <c r="C156" s="49"/>
    </row>
    <row r="157" spans="2:4">
      <c r="B157" s="116" t="s">
        <v>696</v>
      </c>
      <c r="C157" s="116"/>
      <c r="D157" s="116"/>
    </row>
    <row r="158" spans="2:4" ht="25.9" customHeight="1">
      <c r="B158" s="195" t="s">
        <v>2278</v>
      </c>
      <c r="C158" s="195"/>
      <c r="D158" s="195"/>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C76" sqref="C76"/>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8" t="s">
        <v>609</v>
      </c>
      <c r="B1" s="178"/>
      <c r="C1" s="178"/>
      <c r="D1" s="178"/>
      <c r="E1" s="178"/>
      <c r="F1" s="178"/>
    </row>
    <row r="2" spans="1:6" ht="21" customHeight="1">
      <c r="A2" s="179" t="s">
        <v>0</v>
      </c>
      <c r="B2" s="179"/>
      <c r="C2" s="179"/>
      <c r="D2" s="179"/>
      <c r="E2" s="179"/>
      <c r="F2" s="179"/>
    </row>
    <row r="3" spans="1:6" ht="14.45" customHeight="1">
      <c r="A3" s="191" t="s">
        <v>1</v>
      </c>
      <c r="B3" s="191"/>
      <c r="C3" s="191"/>
      <c r="D3" s="191"/>
      <c r="E3" s="191"/>
      <c r="F3" s="191"/>
    </row>
    <row r="5" spans="1:6" ht="18" customHeight="1">
      <c r="A5" s="192" t="s">
        <v>22</v>
      </c>
      <c r="B5" s="192"/>
      <c r="C5" s="192"/>
      <c r="D5" s="192"/>
      <c r="E5" s="192"/>
      <c r="F5" s="192"/>
    </row>
    <row r="6" spans="1:6" ht="18.75">
      <c r="A6" s="196" t="s">
        <v>189</v>
      </c>
      <c r="B6" s="196"/>
      <c r="C6" s="196"/>
      <c r="D6" s="196"/>
      <c r="E6" s="196"/>
      <c r="F6" s="196"/>
    </row>
    <row r="7" spans="1:6" ht="18.75">
      <c r="A7" s="182" t="s">
        <v>2277</v>
      </c>
      <c r="B7" s="182"/>
      <c r="C7" s="182"/>
      <c r="D7" s="182"/>
      <c r="E7" s="182"/>
      <c r="F7" s="182"/>
    </row>
    <row r="8" spans="1:6" ht="18.75">
      <c r="A8" s="177" t="s">
        <v>608</v>
      </c>
      <c r="B8" s="177"/>
      <c r="C8" s="177"/>
      <c r="D8" s="177"/>
      <c r="E8" s="177"/>
      <c r="F8" s="177"/>
    </row>
    <row r="9" spans="1:6" ht="15.75">
      <c r="A9" s="190" t="s">
        <v>4</v>
      </c>
      <c r="B9" s="190"/>
      <c r="C9" s="190"/>
      <c r="D9" s="190"/>
      <c r="E9" s="190"/>
      <c r="F9" s="190"/>
    </row>
    <row r="11" spans="1:6">
      <c r="C11" s="199" t="s">
        <v>5</v>
      </c>
      <c r="D11" s="53" t="s">
        <v>781</v>
      </c>
      <c r="E11" s="199" t="s">
        <v>698</v>
      </c>
    </row>
    <row r="12" spans="1:6">
      <c r="C12" s="199"/>
      <c r="D12" s="54" t="s">
        <v>608</v>
      </c>
      <c r="E12" s="199"/>
    </row>
    <row r="13" spans="1:6">
      <c r="C13" s="96" t="s">
        <v>238</v>
      </c>
      <c r="D13" s="97">
        <f>SUM(D14,D20,D30,D40,D49,D56,D66,D71)</f>
        <v>1622833406287</v>
      </c>
      <c r="E13" s="97">
        <f>SUM(E14,E20,E30,E40,E49,E56,E66,E71)</f>
        <v>823952922338.42017</v>
      </c>
    </row>
    <row r="14" spans="1:6">
      <c r="C14" s="98" t="s">
        <v>575</v>
      </c>
      <c r="D14" s="99">
        <f>SUM(D15:D19)</f>
        <v>377772703498</v>
      </c>
      <c r="E14" s="99">
        <f>SUM(E15:E19)</f>
        <v>177965616048.12</v>
      </c>
    </row>
    <row r="15" spans="1:6">
      <c r="C15" s="100" t="s">
        <v>190</v>
      </c>
      <c r="D15" s="101">
        <v>309943604911</v>
      </c>
      <c r="E15" s="101">
        <v>144729930097.49002</v>
      </c>
    </row>
    <row r="16" spans="1:6">
      <c r="C16" s="100" t="s">
        <v>191</v>
      </c>
      <c r="D16" s="101">
        <v>26271320885</v>
      </c>
      <c r="E16" s="101">
        <v>11991862279.109991</v>
      </c>
    </row>
    <row r="17" spans="3:5">
      <c r="C17" s="100" t="s">
        <v>192</v>
      </c>
      <c r="D17" s="101">
        <v>668027539</v>
      </c>
      <c r="E17" s="101">
        <v>374209886.64999992</v>
      </c>
    </row>
    <row r="18" spans="3:5">
      <c r="C18" s="100" t="s">
        <v>486</v>
      </c>
      <c r="D18" s="101">
        <v>2706133367</v>
      </c>
      <c r="E18" s="101">
        <v>1001851199.6999999</v>
      </c>
    </row>
    <row r="19" spans="3:5">
      <c r="C19" s="100" t="s">
        <v>193</v>
      </c>
      <c r="D19" s="101">
        <v>38183616796</v>
      </c>
      <c r="E19" s="101">
        <v>19867762585.169998</v>
      </c>
    </row>
    <row r="20" spans="3:5">
      <c r="C20" s="98" t="s">
        <v>576</v>
      </c>
      <c r="D20" s="99">
        <f>SUM(D21:D29)</f>
        <v>110169756792</v>
      </c>
      <c r="E20" s="99">
        <f>SUM(E21:E29)</f>
        <v>52060689914.850014</v>
      </c>
    </row>
    <row r="21" spans="3:5">
      <c r="C21" s="100" t="s">
        <v>194</v>
      </c>
      <c r="D21" s="101">
        <v>11443137328</v>
      </c>
      <c r="E21" s="101">
        <v>7188641775.7199993</v>
      </c>
    </row>
    <row r="22" spans="3:5">
      <c r="C22" s="100" t="s">
        <v>195</v>
      </c>
      <c r="D22" s="101">
        <v>11025261284</v>
      </c>
      <c r="E22" s="101">
        <v>4241773761.9000006</v>
      </c>
    </row>
    <row r="23" spans="3:5">
      <c r="C23" s="100" t="s">
        <v>196</v>
      </c>
      <c r="D23" s="101">
        <v>5430213176</v>
      </c>
      <c r="E23" s="101">
        <v>2161532289.1000023</v>
      </c>
    </row>
    <row r="24" spans="3:5">
      <c r="C24" s="100" t="s">
        <v>197</v>
      </c>
      <c r="D24" s="101">
        <v>3335613293</v>
      </c>
      <c r="E24" s="101">
        <v>1148167093.9299998</v>
      </c>
    </row>
    <row r="25" spans="3:5">
      <c r="C25" s="100" t="s">
        <v>198</v>
      </c>
      <c r="D25" s="101">
        <v>10669404203</v>
      </c>
      <c r="E25" s="101">
        <v>5982383343.9899988</v>
      </c>
    </row>
    <row r="26" spans="3:5">
      <c r="C26" s="100" t="s">
        <v>199</v>
      </c>
      <c r="D26" s="101">
        <v>9660946458</v>
      </c>
      <c r="E26" s="101">
        <v>5276365204.9100018</v>
      </c>
    </row>
    <row r="27" spans="3:5">
      <c r="C27" s="100" t="s">
        <v>200</v>
      </c>
      <c r="D27" s="101">
        <v>6526168737</v>
      </c>
      <c r="E27" s="101">
        <v>2434065698.6599998</v>
      </c>
    </row>
    <row r="28" spans="3:5">
      <c r="C28" s="100" t="s">
        <v>201</v>
      </c>
      <c r="D28" s="101">
        <v>22811971167</v>
      </c>
      <c r="E28" s="101">
        <v>6163491246.5000019</v>
      </c>
    </row>
    <row r="29" spans="3:5">
      <c r="C29" s="100" t="s">
        <v>202</v>
      </c>
      <c r="D29" s="101">
        <v>29267041146</v>
      </c>
      <c r="E29" s="101">
        <v>17464269500.140007</v>
      </c>
    </row>
    <row r="30" spans="3:5">
      <c r="C30" s="98" t="s">
        <v>577</v>
      </c>
      <c r="D30" s="99">
        <f>SUM(D31:D39)</f>
        <v>65411381413</v>
      </c>
      <c r="E30" s="99">
        <f>SUM(E31:E39)</f>
        <v>20486799258.18</v>
      </c>
    </row>
    <row r="31" spans="3:5">
      <c r="C31" s="100" t="s">
        <v>203</v>
      </c>
      <c r="D31" s="101">
        <v>11702447899</v>
      </c>
      <c r="E31" s="101">
        <v>3217467632.7999997</v>
      </c>
    </row>
    <row r="32" spans="3:5">
      <c r="C32" s="100" t="s">
        <v>204</v>
      </c>
      <c r="D32" s="101">
        <v>5611935809</v>
      </c>
      <c r="E32" s="101">
        <v>2372934842.2399998</v>
      </c>
    </row>
    <row r="33" spans="3:5">
      <c r="C33" s="100" t="s">
        <v>205</v>
      </c>
      <c r="D33" s="101">
        <v>4059350557</v>
      </c>
      <c r="E33" s="101">
        <v>979417240.80999959</v>
      </c>
    </row>
    <row r="34" spans="3:5">
      <c r="C34" s="100" t="s">
        <v>206</v>
      </c>
      <c r="D34" s="101">
        <v>15158879690</v>
      </c>
      <c r="E34" s="101">
        <v>4518831377.6300011</v>
      </c>
    </row>
    <row r="35" spans="3:5">
      <c r="C35" s="100" t="s">
        <v>207</v>
      </c>
      <c r="D35" s="101">
        <v>591440202</v>
      </c>
      <c r="E35" s="101">
        <v>158313136.07000002</v>
      </c>
    </row>
    <row r="36" spans="3:5">
      <c r="C36" s="100" t="s">
        <v>208</v>
      </c>
      <c r="D36" s="101">
        <v>3092772923</v>
      </c>
      <c r="E36" s="101">
        <v>1817534669.6599994</v>
      </c>
    </row>
    <row r="37" spans="3:5">
      <c r="C37" s="100" t="s">
        <v>209</v>
      </c>
      <c r="D37" s="101">
        <v>10275200554</v>
      </c>
      <c r="E37" s="101">
        <v>3728248462.6299963</v>
      </c>
    </row>
    <row r="38" spans="3:5">
      <c r="C38" s="100" t="s">
        <v>210</v>
      </c>
      <c r="D38" s="101">
        <v>3801497018</v>
      </c>
      <c r="E38" s="101">
        <v>0</v>
      </c>
    </row>
    <row r="39" spans="3:5">
      <c r="C39" s="100" t="s">
        <v>211</v>
      </c>
      <c r="D39" s="101">
        <v>11117856761</v>
      </c>
      <c r="E39" s="101">
        <v>3694051896.3400035</v>
      </c>
    </row>
    <row r="40" spans="3:5">
      <c r="C40" s="98" t="s">
        <v>578</v>
      </c>
      <c r="D40" s="99">
        <f>SUM(D41:D48)</f>
        <v>540356079892</v>
      </c>
      <c r="E40" s="99">
        <f>SUM(E41:E48)</f>
        <v>324287000029.35004</v>
      </c>
    </row>
    <row r="41" spans="3:5">
      <c r="C41" s="100" t="s">
        <v>212</v>
      </c>
      <c r="D41" s="101">
        <v>167780996005</v>
      </c>
      <c r="E41" s="101">
        <v>79765603491.080017</v>
      </c>
    </row>
    <row r="42" spans="3:5">
      <c r="C42" s="100" t="s">
        <v>614</v>
      </c>
      <c r="D42" s="101">
        <v>181942892117</v>
      </c>
      <c r="E42" s="101">
        <v>99402264769.139969</v>
      </c>
    </row>
    <row r="43" spans="3:5">
      <c r="C43" s="100" t="s">
        <v>213</v>
      </c>
      <c r="D43" s="101">
        <v>19945483206</v>
      </c>
      <c r="E43" s="101">
        <v>11383922521.849997</v>
      </c>
    </row>
    <row r="44" spans="3:5">
      <c r="C44" s="100" t="s">
        <v>214</v>
      </c>
      <c r="D44" s="101">
        <v>101150073871</v>
      </c>
      <c r="E44" s="101">
        <v>78439492756.050003</v>
      </c>
    </row>
    <row r="45" spans="3:5">
      <c r="C45" s="100" t="s">
        <v>215</v>
      </c>
      <c r="D45" s="101">
        <v>39130651083</v>
      </c>
      <c r="E45" s="101">
        <v>25944389730.07</v>
      </c>
    </row>
    <row r="46" spans="3:5">
      <c r="C46" s="100" t="s">
        <v>216</v>
      </c>
      <c r="D46" s="101">
        <v>13786016885</v>
      </c>
      <c r="E46" s="101">
        <v>21618697889.220001</v>
      </c>
    </row>
    <row r="47" spans="3:5">
      <c r="C47" s="100" t="s">
        <v>217</v>
      </c>
      <c r="D47" s="101">
        <v>955120864</v>
      </c>
      <c r="E47" s="101">
        <v>395467912.43999994</v>
      </c>
    </row>
    <row r="48" spans="3:5">
      <c r="C48" s="100" t="s">
        <v>218</v>
      </c>
      <c r="D48" s="101">
        <v>15664845861</v>
      </c>
      <c r="E48" s="101">
        <v>7337160959.5000019</v>
      </c>
    </row>
    <row r="49" spans="3:5">
      <c r="C49" s="98" t="s">
        <v>579</v>
      </c>
      <c r="D49" s="99">
        <f>SUM(D50:D55)</f>
        <v>72988962348</v>
      </c>
      <c r="E49" s="99">
        <f>SUM(E50:E55)</f>
        <v>30363520026.060001</v>
      </c>
    </row>
    <row r="50" spans="3:5">
      <c r="C50" s="100" t="s">
        <v>219</v>
      </c>
      <c r="D50" s="101">
        <v>174800000</v>
      </c>
      <c r="E50" s="101">
        <v>867165453.73999989</v>
      </c>
    </row>
    <row r="51" spans="3:5">
      <c r="C51" s="100" t="s">
        <v>783</v>
      </c>
      <c r="D51" s="101">
        <v>9545030188</v>
      </c>
      <c r="E51" s="101">
        <v>4285544501.29</v>
      </c>
    </row>
    <row r="52" spans="3:5">
      <c r="C52" s="100" t="s">
        <v>220</v>
      </c>
      <c r="D52" s="101">
        <v>8923828232</v>
      </c>
      <c r="E52" s="101">
        <v>6194996904.7399998</v>
      </c>
    </row>
    <row r="53" spans="3:5">
      <c r="C53" s="100" t="s">
        <v>784</v>
      </c>
      <c r="D53" s="101">
        <v>49901315868</v>
      </c>
      <c r="E53" s="101">
        <v>18502128953.300003</v>
      </c>
    </row>
    <row r="54" spans="3:5">
      <c r="C54" s="100" t="s">
        <v>221</v>
      </c>
      <c r="D54" s="101">
        <v>4443988060</v>
      </c>
      <c r="E54" s="101">
        <v>512715078.31999999</v>
      </c>
    </row>
    <row r="55" spans="3:5">
      <c r="C55" s="156" t="s">
        <v>2087</v>
      </c>
      <c r="D55" s="101">
        <v>0</v>
      </c>
      <c r="E55" s="101">
        <v>969134.67</v>
      </c>
    </row>
    <row r="56" spans="3:5">
      <c r="C56" s="98" t="s">
        <v>580</v>
      </c>
      <c r="D56" s="99">
        <f>SUM(D57:D65)</f>
        <v>33654087324</v>
      </c>
      <c r="E56" s="99">
        <f>SUM(E57:E65)</f>
        <v>13436849989.879999</v>
      </c>
    </row>
    <row r="57" spans="3:5">
      <c r="C57" s="100" t="s">
        <v>222</v>
      </c>
      <c r="D57" s="101">
        <v>6643236801</v>
      </c>
      <c r="E57" s="101">
        <v>3730704996.8299994</v>
      </c>
    </row>
    <row r="58" spans="3:5">
      <c r="C58" s="100" t="s">
        <v>223</v>
      </c>
      <c r="D58" s="101">
        <v>1353386376</v>
      </c>
      <c r="E58" s="101">
        <v>791491563.07999957</v>
      </c>
    </row>
    <row r="59" spans="3:5">
      <c r="C59" s="100" t="s">
        <v>224</v>
      </c>
      <c r="D59" s="101">
        <v>3447411652</v>
      </c>
      <c r="E59" s="101">
        <v>256197148.39000002</v>
      </c>
    </row>
    <row r="60" spans="3:5">
      <c r="C60" s="100" t="s">
        <v>225</v>
      </c>
      <c r="D60" s="101">
        <v>3370833704</v>
      </c>
      <c r="E60" s="101">
        <v>2778006518.25</v>
      </c>
    </row>
    <row r="61" spans="3:5">
      <c r="C61" s="100" t="s">
        <v>226</v>
      </c>
      <c r="D61" s="101">
        <v>11238571175</v>
      </c>
      <c r="E61" s="101">
        <v>1127340415.9000003</v>
      </c>
    </row>
    <row r="62" spans="3:5">
      <c r="C62" s="100" t="s">
        <v>227</v>
      </c>
      <c r="D62" s="101">
        <v>2479828116</v>
      </c>
      <c r="E62" s="101">
        <v>1297837149.0900002</v>
      </c>
    </row>
    <row r="63" spans="3:5">
      <c r="C63" s="100" t="s">
        <v>228</v>
      </c>
      <c r="D63" s="101">
        <v>696384278</v>
      </c>
      <c r="E63" s="101">
        <v>155783820.81999996</v>
      </c>
    </row>
    <row r="64" spans="3:5">
      <c r="C64" s="100" t="s">
        <v>229</v>
      </c>
      <c r="D64" s="101">
        <v>1450384039</v>
      </c>
      <c r="E64" s="101">
        <v>133637968.34000003</v>
      </c>
    </row>
    <row r="65" spans="3:5">
      <c r="C65" s="100" t="s">
        <v>230</v>
      </c>
      <c r="D65" s="101">
        <v>2974051183</v>
      </c>
      <c r="E65" s="101">
        <v>3165850409.1800008</v>
      </c>
    </row>
    <row r="66" spans="3:5">
      <c r="C66" s="98" t="s">
        <v>581</v>
      </c>
      <c r="D66" s="99">
        <f>SUM(D67:D70)</f>
        <v>98223319456</v>
      </c>
      <c r="E66" s="99">
        <f>SUM(E67:E70)</f>
        <v>40624303432.169991</v>
      </c>
    </row>
    <row r="67" spans="3:5">
      <c r="C67" s="100" t="s">
        <v>231</v>
      </c>
      <c r="D67" s="101">
        <v>40520299875</v>
      </c>
      <c r="E67" s="101">
        <v>13641005232.379992</v>
      </c>
    </row>
    <row r="68" spans="3:5">
      <c r="C68" s="100" t="s">
        <v>232</v>
      </c>
      <c r="D68" s="101">
        <v>55104645921</v>
      </c>
      <c r="E68" s="101">
        <v>26983298199.789997</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164728143639.81003</v>
      </c>
    </row>
    <row r="72" spans="3:5">
      <c r="C72" s="100" t="s">
        <v>234</v>
      </c>
      <c r="D72" s="101">
        <v>115480602004</v>
      </c>
      <c r="E72" s="101">
        <v>54390486019.790001</v>
      </c>
    </row>
    <row r="73" spans="3:5">
      <c r="C73" s="100" t="s">
        <v>235</v>
      </c>
      <c r="D73" s="101">
        <v>207303121140</v>
      </c>
      <c r="E73" s="101">
        <v>109443957438.29001</v>
      </c>
    </row>
    <row r="74" spans="3:5">
      <c r="C74" s="100" t="s">
        <v>236</v>
      </c>
      <c r="D74" s="101">
        <v>1473392420</v>
      </c>
      <c r="E74" s="101">
        <v>893219966.02999997</v>
      </c>
    </row>
    <row r="75" spans="3:5">
      <c r="C75" s="100" t="s">
        <v>723</v>
      </c>
      <c r="D75" s="101">
        <v>0</v>
      </c>
      <c r="E75" s="101">
        <v>480215.7</v>
      </c>
    </row>
    <row r="76" spans="3:5">
      <c r="C76" s="96" t="s">
        <v>338</v>
      </c>
      <c r="D76" s="102">
        <f>D77+D79</f>
        <v>121192561989</v>
      </c>
      <c r="E76" s="102">
        <f>E77+E79</f>
        <v>61973213455.719994</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61600903113.519997</v>
      </c>
    </row>
    <row r="80" spans="3:5">
      <c r="C80" s="100" t="s">
        <v>586</v>
      </c>
      <c r="D80" s="101">
        <v>116074840107</v>
      </c>
      <c r="E80" s="101">
        <v>61600903113.519997</v>
      </c>
    </row>
    <row r="81" spans="3:6">
      <c r="C81" s="61" t="s">
        <v>337</v>
      </c>
      <c r="D81" s="103">
        <f>D76+D13</f>
        <v>1744025968276</v>
      </c>
      <c r="E81" s="103">
        <f>E76+E13</f>
        <v>885926135794.14014</v>
      </c>
    </row>
    <row r="82" spans="3:6">
      <c r="C82" s="129" t="s">
        <v>720</v>
      </c>
      <c r="D82" s="62"/>
      <c r="E82" s="63"/>
      <c r="F82" s="62"/>
    </row>
    <row r="83" spans="3:6">
      <c r="C83" s="116" t="s">
        <v>696</v>
      </c>
      <c r="D83" s="116"/>
      <c r="E83" s="116"/>
    </row>
    <row r="84" spans="3:6" ht="26.45" customHeight="1">
      <c r="C84" s="195" t="s">
        <v>2278</v>
      </c>
      <c r="D84" s="195"/>
      <c r="E84" s="195"/>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089"/>
  <sheetViews>
    <sheetView showGridLines="0" zoomScale="90" zoomScaleNormal="90" workbookViewId="0">
      <selection activeCell="C76" sqref="C76"/>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7" width="11.5703125" style="11"/>
    <col min="8" max="9" width="14.7109375" style="11" bestFit="1" customWidth="1"/>
    <col min="10" max="16384" width="11.5703125" style="11"/>
  </cols>
  <sheetData>
    <row r="1" spans="1:5" ht="27.75">
      <c r="A1" s="203" t="s">
        <v>609</v>
      </c>
      <c r="B1" s="203"/>
      <c r="C1" s="203"/>
      <c r="D1" s="203"/>
      <c r="E1" s="203"/>
    </row>
    <row r="2" spans="1:5" ht="20.25">
      <c r="A2" s="204" t="s">
        <v>0</v>
      </c>
      <c r="B2" s="204"/>
      <c r="C2" s="204"/>
      <c r="D2" s="204"/>
      <c r="E2" s="204"/>
    </row>
    <row r="3" spans="1:5">
      <c r="A3" s="205" t="s">
        <v>1</v>
      </c>
      <c r="B3" s="205"/>
      <c r="C3" s="205"/>
      <c r="D3" s="205"/>
      <c r="E3" s="205"/>
    </row>
    <row r="4" spans="1:5">
      <c r="A4" s="64"/>
      <c r="B4" s="64"/>
      <c r="C4" s="64"/>
      <c r="D4" s="64"/>
      <c r="E4" s="64"/>
    </row>
    <row r="5" spans="1:5" ht="18.75">
      <c r="A5" s="206" t="s">
        <v>22</v>
      </c>
      <c r="B5" s="206"/>
      <c r="C5" s="206"/>
      <c r="D5" s="206"/>
      <c r="E5" s="206"/>
    </row>
    <row r="6" spans="1:5" ht="18.75">
      <c r="A6" s="207" t="s">
        <v>237</v>
      </c>
      <c r="B6" s="207"/>
      <c r="C6" s="207"/>
      <c r="D6" s="207"/>
      <c r="E6" s="207"/>
    </row>
    <row r="7" spans="1:5" ht="18.75">
      <c r="A7" s="209" t="s">
        <v>2277</v>
      </c>
      <c r="B7" s="209"/>
      <c r="C7" s="209"/>
      <c r="D7" s="209"/>
      <c r="E7" s="209"/>
    </row>
    <row r="8" spans="1:5" ht="18.75">
      <c r="A8" s="177" t="s">
        <v>608</v>
      </c>
      <c r="B8" s="177"/>
      <c r="C8" s="177"/>
      <c r="D8" s="177"/>
      <c r="E8" s="177"/>
    </row>
    <row r="9" spans="1:5" ht="15.75">
      <c r="A9" s="208" t="s">
        <v>4</v>
      </c>
      <c r="B9" s="208"/>
      <c r="C9" s="208"/>
      <c r="D9" s="208"/>
      <c r="E9" s="208"/>
    </row>
    <row r="10" spans="1:5">
      <c r="A10" s="64"/>
      <c r="B10" s="64"/>
      <c r="C10" s="64"/>
      <c r="D10" s="64"/>
      <c r="E10" s="64"/>
    </row>
    <row r="12" spans="1:5">
      <c r="C12" s="200" t="s">
        <v>5</v>
      </c>
      <c r="D12" s="65" t="s">
        <v>781</v>
      </c>
      <c r="E12" s="201" t="s">
        <v>698</v>
      </c>
    </row>
    <row r="13" spans="1:5">
      <c r="C13" s="200"/>
      <c r="D13" s="120" t="s">
        <v>608</v>
      </c>
      <c r="E13" s="201"/>
    </row>
    <row r="14" spans="1:5">
      <c r="C14" s="171" t="s">
        <v>238</v>
      </c>
      <c r="D14" s="172">
        <v>96543478243</v>
      </c>
      <c r="E14" s="172">
        <v>43792475674.759949</v>
      </c>
    </row>
    <row r="15" spans="1:5">
      <c r="C15" s="157" t="s">
        <v>239</v>
      </c>
      <c r="D15" s="158">
        <v>11233558074</v>
      </c>
      <c r="E15" s="158">
        <v>7045022395.5099993</v>
      </c>
    </row>
    <row r="16" spans="1:5">
      <c r="C16" s="159" t="s">
        <v>240</v>
      </c>
      <c r="D16" s="160">
        <v>7222922235</v>
      </c>
      <c r="E16" s="160">
        <v>5370330237.039999</v>
      </c>
    </row>
    <row r="17" spans="3:5">
      <c r="C17" s="161" t="s">
        <v>587</v>
      </c>
      <c r="D17" s="160">
        <v>40000000</v>
      </c>
      <c r="E17" s="160">
        <v>48739107.68</v>
      </c>
    </row>
    <row r="18" spans="3:5">
      <c r="C18" s="161" t="s">
        <v>619</v>
      </c>
      <c r="D18" s="160">
        <v>11961356</v>
      </c>
      <c r="E18" s="160">
        <v>44241920.920000002</v>
      </c>
    </row>
    <row r="19" spans="3:5">
      <c r="C19" s="161" t="s">
        <v>620</v>
      </c>
      <c r="D19" s="160">
        <v>404611876</v>
      </c>
      <c r="E19" s="160">
        <v>125395580.27000001</v>
      </c>
    </row>
    <row r="20" spans="3:5">
      <c r="C20" s="161" t="s">
        <v>566</v>
      </c>
      <c r="D20" s="160">
        <v>250000000</v>
      </c>
      <c r="E20" s="160">
        <v>93742590.480000004</v>
      </c>
    </row>
    <row r="21" spans="3:5">
      <c r="C21" s="161" t="s">
        <v>850</v>
      </c>
      <c r="D21" s="160">
        <v>74617343</v>
      </c>
      <c r="E21" s="160">
        <v>40056556.789999999</v>
      </c>
    </row>
    <row r="22" spans="3:5">
      <c r="C22" s="161" t="s">
        <v>588</v>
      </c>
      <c r="D22" s="160">
        <v>20321906</v>
      </c>
      <c r="E22" s="160">
        <v>2703844.04</v>
      </c>
    </row>
    <row r="23" spans="3:5">
      <c r="C23" s="161" t="s">
        <v>621</v>
      </c>
      <c r="D23" s="160">
        <v>50000000</v>
      </c>
      <c r="E23" s="160">
        <v>45438052.840000004</v>
      </c>
    </row>
    <row r="24" spans="3:5">
      <c r="C24" s="161" t="s">
        <v>851</v>
      </c>
      <c r="D24" s="160">
        <v>30904487</v>
      </c>
      <c r="E24" s="160">
        <v>0</v>
      </c>
    </row>
    <row r="25" spans="3:5">
      <c r="C25" s="161" t="s">
        <v>785</v>
      </c>
      <c r="D25" s="160">
        <v>150000001</v>
      </c>
      <c r="E25" s="160">
        <v>101499436.56999999</v>
      </c>
    </row>
    <row r="26" spans="3:5">
      <c r="C26" s="161" t="s">
        <v>786</v>
      </c>
      <c r="D26" s="160">
        <v>11090100</v>
      </c>
      <c r="E26" s="160">
        <v>1811015.74</v>
      </c>
    </row>
    <row r="27" spans="3:5">
      <c r="C27" s="161" t="s">
        <v>787</v>
      </c>
      <c r="D27" s="160">
        <v>7515600</v>
      </c>
      <c r="E27" s="160">
        <v>6501970.6399999997</v>
      </c>
    </row>
    <row r="28" spans="3:5">
      <c r="C28" s="161" t="s">
        <v>589</v>
      </c>
      <c r="D28" s="160">
        <v>22368258</v>
      </c>
      <c r="E28" s="160">
        <v>25820811.98</v>
      </c>
    </row>
    <row r="29" spans="3:5">
      <c r="C29" s="161" t="s">
        <v>789</v>
      </c>
      <c r="D29" s="160">
        <v>10380060</v>
      </c>
      <c r="E29" s="160">
        <v>2619173.54</v>
      </c>
    </row>
    <row r="30" spans="3:5">
      <c r="C30" s="161" t="s">
        <v>852</v>
      </c>
      <c r="D30" s="160">
        <v>800000000</v>
      </c>
      <c r="E30" s="160">
        <v>434850836.00999999</v>
      </c>
    </row>
    <row r="31" spans="3:5">
      <c r="C31" s="161" t="s">
        <v>622</v>
      </c>
      <c r="D31" s="160">
        <v>10432313</v>
      </c>
      <c r="E31" s="160">
        <v>6904670.3300000001</v>
      </c>
    </row>
    <row r="32" spans="3:5">
      <c r="C32" s="161" t="s">
        <v>853</v>
      </c>
      <c r="D32" s="160">
        <v>1895778</v>
      </c>
      <c r="E32" s="160">
        <v>1742046.11</v>
      </c>
    </row>
    <row r="33" spans="3:5">
      <c r="C33" s="161" t="s">
        <v>854</v>
      </c>
      <c r="D33" s="160">
        <v>1000000</v>
      </c>
      <c r="E33" s="160">
        <v>0</v>
      </c>
    </row>
    <row r="34" spans="3:5">
      <c r="C34" s="161" t="s">
        <v>790</v>
      </c>
      <c r="D34" s="160">
        <v>9536540</v>
      </c>
      <c r="E34" s="160">
        <v>0</v>
      </c>
    </row>
    <row r="35" spans="3:5">
      <c r="C35" s="161" t="s">
        <v>565</v>
      </c>
      <c r="D35" s="160">
        <v>1751736</v>
      </c>
      <c r="E35" s="160">
        <v>0</v>
      </c>
    </row>
    <row r="36" spans="3:5">
      <c r="C36" s="161" t="s">
        <v>791</v>
      </c>
      <c r="D36" s="160">
        <v>9507126</v>
      </c>
      <c r="E36" s="160">
        <v>2484944.6800000002</v>
      </c>
    </row>
    <row r="37" spans="3:5">
      <c r="C37" s="161" t="s">
        <v>778</v>
      </c>
      <c r="D37" s="160">
        <v>0</v>
      </c>
      <c r="E37" s="160">
        <v>0</v>
      </c>
    </row>
    <row r="38" spans="3:5">
      <c r="C38" s="161" t="s">
        <v>2193</v>
      </c>
      <c r="D38" s="160">
        <v>0</v>
      </c>
      <c r="E38" s="160">
        <v>0</v>
      </c>
    </row>
    <row r="39" spans="3:5">
      <c r="C39" s="161" t="s">
        <v>855</v>
      </c>
      <c r="D39" s="160">
        <v>125650113</v>
      </c>
      <c r="E39" s="160">
        <v>11153169.07</v>
      </c>
    </row>
    <row r="40" spans="3:5">
      <c r="C40" s="161" t="s">
        <v>856</v>
      </c>
      <c r="D40" s="160">
        <v>3526957</v>
      </c>
      <c r="E40" s="160">
        <v>0</v>
      </c>
    </row>
    <row r="41" spans="3:5">
      <c r="C41" s="161" t="s">
        <v>857</v>
      </c>
      <c r="D41" s="160">
        <v>73808208</v>
      </c>
      <c r="E41" s="160">
        <v>0</v>
      </c>
    </row>
    <row r="42" spans="3:5">
      <c r="C42" s="161" t="s">
        <v>623</v>
      </c>
      <c r="D42" s="160">
        <v>8480045</v>
      </c>
      <c r="E42" s="160">
        <v>10871229.800000001</v>
      </c>
    </row>
    <row r="43" spans="3:5">
      <c r="C43" s="161" t="s">
        <v>2194</v>
      </c>
      <c r="D43" s="160">
        <v>0</v>
      </c>
      <c r="E43" s="160">
        <v>0</v>
      </c>
    </row>
    <row r="44" spans="3:5">
      <c r="C44" s="161" t="s">
        <v>858</v>
      </c>
      <c r="D44" s="160">
        <v>247267400</v>
      </c>
      <c r="E44" s="160">
        <v>45583135.100000001</v>
      </c>
    </row>
    <row r="45" spans="3:5">
      <c r="C45" s="161" t="s">
        <v>859</v>
      </c>
      <c r="D45" s="160">
        <v>65275889</v>
      </c>
      <c r="E45" s="160">
        <v>88793062.989999995</v>
      </c>
    </row>
    <row r="46" spans="3:5">
      <c r="C46" s="161" t="s">
        <v>564</v>
      </c>
      <c r="D46" s="160">
        <v>12862214</v>
      </c>
      <c r="E46" s="160">
        <v>507682214</v>
      </c>
    </row>
    <row r="47" spans="3:5">
      <c r="C47" s="161" t="s">
        <v>860</v>
      </c>
      <c r="D47" s="160">
        <v>50413002</v>
      </c>
      <c r="E47" s="160">
        <v>0</v>
      </c>
    </row>
    <row r="48" spans="3:5">
      <c r="C48" s="161" t="s">
        <v>509</v>
      </c>
      <c r="D48" s="160">
        <v>262219700</v>
      </c>
      <c r="E48" s="160">
        <v>121765205.42</v>
      </c>
    </row>
    <row r="49" spans="3:5">
      <c r="C49" s="161" t="s">
        <v>793</v>
      </c>
      <c r="D49" s="160">
        <v>7527313</v>
      </c>
      <c r="E49" s="160">
        <v>0</v>
      </c>
    </row>
    <row r="50" spans="3:5">
      <c r="C50" s="161" t="s">
        <v>861</v>
      </c>
      <c r="D50" s="160">
        <v>80000000</v>
      </c>
      <c r="E50" s="160">
        <v>0</v>
      </c>
    </row>
    <row r="51" spans="3:5">
      <c r="C51" s="161" t="s">
        <v>567</v>
      </c>
      <c r="D51" s="160">
        <v>692180519</v>
      </c>
      <c r="E51" s="160">
        <v>745381214.73000002</v>
      </c>
    </row>
    <row r="52" spans="3:5">
      <c r="C52" s="161" t="s">
        <v>2088</v>
      </c>
      <c r="D52" s="160">
        <v>44308027</v>
      </c>
      <c r="E52" s="160">
        <v>44308027</v>
      </c>
    </row>
    <row r="53" spans="3:5">
      <c r="C53" s="161" t="s">
        <v>862</v>
      </c>
      <c r="D53" s="160">
        <v>9730024</v>
      </c>
      <c r="E53" s="160">
        <v>0</v>
      </c>
    </row>
    <row r="54" spans="3:5">
      <c r="C54" s="161" t="s">
        <v>590</v>
      </c>
      <c r="D54" s="160">
        <v>296302682</v>
      </c>
      <c r="E54" s="160">
        <v>168818417.63999999</v>
      </c>
    </row>
    <row r="55" spans="3:5">
      <c r="C55" s="161" t="s">
        <v>2136</v>
      </c>
      <c r="D55" s="160">
        <v>0</v>
      </c>
      <c r="E55" s="160">
        <v>0</v>
      </c>
    </row>
    <row r="56" spans="3:5">
      <c r="C56" s="161" t="s">
        <v>863</v>
      </c>
      <c r="D56" s="160">
        <v>1000000</v>
      </c>
      <c r="E56" s="160">
        <v>0</v>
      </c>
    </row>
    <row r="57" spans="3:5">
      <c r="C57" s="161" t="s">
        <v>864</v>
      </c>
      <c r="D57" s="160">
        <v>0</v>
      </c>
      <c r="E57" s="160">
        <v>278836372.24000001</v>
      </c>
    </row>
    <row r="58" spans="3:5">
      <c r="C58" s="161" t="s">
        <v>2137</v>
      </c>
      <c r="D58" s="160">
        <v>0</v>
      </c>
      <c r="E58" s="160">
        <v>0</v>
      </c>
    </row>
    <row r="59" spans="3:5">
      <c r="C59" s="161" t="s">
        <v>865</v>
      </c>
      <c r="D59" s="160">
        <v>0</v>
      </c>
      <c r="E59" s="160">
        <v>251584356.34999999</v>
      </c>
    </row>
    <row r="60" spans="3:5">
      <c r="C60" s="161" t="s">
        <v>866</v>
      </c>
      <c r="D60" s="160">
        <v>12842317</v>
      </c>
      <c r="E60" s="160">
        <v>0</v>
      </c>
    </row>
    <row r="61" spans="3:5">
      <c r="C61" s="161" t="s">
        <v>867</v>
      </c>
      <c r="D61" s="160">
        <v>0</v>
      </c>
      <c r="E61" s="160">
        <v>2912280</v>
      </c>
    </row>
    <row r="62" spans="3:5">
      <c r="C62" s="161" t="s">
        <v>624</v>
      </c>
      <c r="D62" s="160">
        <v>9334540</v>
      </c>
      <c r="E62" s="160">
        <v>0</v>
      </c>
    </row>
    <row r="63" spans="3:5">
      <c r="C63" s="161" t="s">
        <v>625</v>
      </c>
      <c r="D63" s="160">
        <v>15197105</v>
      </c>
      <c r="E63" s="160">
        <v>4093851.96</v>
      </c>
    </row>
    <row r="64" spans="3:5">
      <c r="C64" s="161" t="s">
        <v>443</v>
      </c>
      <c r="D64" s="160">
        <v>4298065</v>
      </c>
      <c r="E64" s="160">
        <v>11935200.060000001</v>
      </c>
    </row>
    <row r="65" spans="3:5">
      <c r="C65" s="161" t="s">
        <v>626</v>
      </c>
      <c r="D65" s="160">
        <v>9125326</v>
      </c>
      <c r="E65" s="160">
        <v>0</v>
      </c>
    </row>
    <row r="66" spans="3:5">
      <c r="C66" s="161" t="s">
        <v>627</v>
      </c>
      <c r="D66" s="160">
        <v>8116071</v>
      </c>
      <c r="E66" s="160">
        <v>0</v>
      </c>
    </row>
    <row r="67" spans="3:5">
      <c r="C67" s="161" t="s">
        <v>628</v>
      </c>
      <c r="D67" s="160">
        <v>365000353</v>
      </c>
      <c r="E67" s="160">
        <v>269984300.39999998</v>
      </c>
    </row>
    <row r="68" spans="3:5">
      <c r="C68" s="161" t="s">
        <v>629</v>
      </c>
      <c r="D68" s="160">
        <v>6000000</v>
      </c>
      <c r="E68" s="160">
        <v>97841068.430000007</v>
      </c>
    </row>
    <row r="69" spans="3:5">
      <c r="C69" s="161" t="s">
        <v>868</v>
      </c>
      <c r="D69" s="160">
        <v>73761343</v>
      </c>
      <c r="E69" s="160">
        <v>23296837.73</v>
      </c>
    </row>
    <row r="70" spans="3:5">
      <c r="C70" s="161" t="s">
        <v>559</v>
      </c>
      <c r="D70" s="160">
        <v>550727334</v>
      </c>
      <c r="E70" s="160">
        <v>499363022.42000002</v>
      </c>
    </row>
    <row r="71" spans="3:5">
      <c r="C71" s="161" t="s">
        <v>563</v>
      </c>
      <c r="D71" s="160">
        <v>12252984</v>
      </c>
      <c r="E71" s="160">
        <v>10166643.33</v>
      </c>
    </row>
    <row r="72" spans="3:5">
      <c r="C72" s="161" t="s">
        <v>869</v>
      </c>
      <c r="D72" s="160">
        <v>19017301</v>
      </c>
      <c r="E72" s="160">
        <v>0</v>
      </c>
    </row>
    <row r="73" spans="3:5">
      <c r="C73" s="161" t="s">
        <v>870</v>
      </c>
      <c r="D73" s="160">
        <v>4629558</v>
      </c>
      <c r="E73" s="160">
        <v>28156643.5</v>
      </c>
    </row>
    <row r="74" spans="3:5">
      <c r="C74" s="161" t="s">
        <v>871</v>
      </c>
      <c r="D74" s="160">
        <v>4358515</v>
      </c>
      <c r="E74" s="160">
        <v>4358515</v>
      </c>
    </row>
    <row r="75" spans="3:5">
      <c r="C75" s="161" t="s">
        <v>794</v>
      </c>
      <c r="D75" s="160">
        <v>113318935</v>
      </c>
      <c r="E75" s="160">
        <v>0</v>
      </c>
    </row>
    <row r="76" spans="3:5">
      <c r="C76" s="161" t="s">
        <v>872</v>
      </c>
      <c r="D76" s="160">
        <v>100000</v>
      </c>
      <c r="E76" s="160">
        <v>104987023.80000001</v>
      </c>
    </row>
    <row r="77" spans="3:5">
      <c r="C77" s="161" t="s">
        <v>795</v>
      </c>
      <c r="D77" s="160">
        <v>83908702</v>
      </c>
      <c r="E77" s="160">
        <v>55412922.609999999</v>
      </c>
    </row>
    <row r="78" spans="3:5">
      <c r="C78" s="161" t="s">
        <v>873</v>
      </c>
      <c r="D78" s="160">
        <v>165478160</v>
      </c>
      <c r="E78" s="160">
        <v>17732060.030000001</v>
      </c>
    </row>
    <row r="79" spans="3:5">
      <c r="C79" s="161" t="s">
        <v>874</v>
      </c>
      <c r="D79" s="160">
        <v>45109788</v>
      </c>
      <c r="E79" s="160">
        <v>0</v>
      </c>
    </row>
    <row r="80" spans="3:5">
      <c r="C80" s="161" t="s">
        <v>2173</v>
      </c>
      <c r="D80" s="160">
        <v>0</v>
      </c>
      <c r="E80" s="160">
        <v>125873817.29000001</v>
      </c>
    </row>
    <row r="81" spans="3:5">
      <c r="C81" s="161" t="s">
        <v>875</v>
      </c>
      <c r="D81" s="160">
        <v>0</v>
      </c>
      <c r="E81" s="160">
        <v>0</v>
      </c>
    </row>
    <row r="82" spans="3:5">
      <c r="C82" s="161" t="s">
        <v>876</v>
      </c>
      <c r="D82" s="160">
        <v>2945047</v>
      </c>
      <c r="E82" s="160">
        <v>0</v>
      </c>
    </row>
    <row r="83" spans="3:5">
      <c r="C83" s="161" t="s">
        <v>877</v>
      </c>
      <c r="D83" s="160">
        <v>5585530</v>
      </c>
      <c r="E83" s="160">
        <v>636950.11</v>
      </c>
    </row>
    <row r="84" spans="3:5">
      <c r="C84" s="161" t="s">
        <v>878</v>
      </c>
      <c r="D84" s="160">
        <v>181782167</v>
      </c>
      <c r="E84" s="160">
        <v>74088367.75</v>
      </c>
    </row>
    <row r="85" spans="3:5">
      <c r="C85" s="161" t="s">
        <v>258</v>
      </c>
      <c r="D85" s="160">
        <v>149999990</v>
      </c>
      <c r="E85" s="160">
        <v>111717179.31</v>
      </c>
    </row>
    <row r="86" spans="3:5">
      <c r="C86" s="161" t="s">
        <v>2176</v>
      </c>
      <c r="D86" s="160">
        <v>0</v>
      </c>
      <c r="E86" s="160">
        <v>0</v>
      </c>
    </row>
    <row r="87" spans="3:5">
      <c r="C87" s="161" t="s">
        <v>796</v>
      </c>
      <c r="D87" s="160">
        <v>587130926</v>
      </c>
      <c r="E87" s="160">
        <v>18437894.68</v>
      </c>
    </row>
    <row r="88" spans="3:5">
      <c r="C88" s="161" t="s">
        <v>879</v>
      </c>
      <c r="D88" s="160">
        <v>1510244</v>
      </c>
      <c r="E88" s="160">
        <v>0</v>
      </c>
    </row>
    <row r="89" spans="3:5">
      <c r="C89" s="161" t="s">
        <v>880</v>
      </c>
      <c r="D89" s="160">
        <v>8913591</v>
      </c>
      <c r="E89" s="160">
        <v>0</v>
      </c>
    </row>
    <row r="90" spans="3:5">
      <c r="C90" s="161" t="s">
        <v>562</v>
      </c>
      <c r="D90" s="160">
        <v>225001054</v>
      </c>
      <c r="E90" s="160">
        <v>224401414.19999999</v>
      </c>
    </row>
    <row r="91" spans="3:5">
      <c r="C91" s="161" t="s">
        <v>350</v>
      </c>
      <c r="D91" s="160">
        <v>1751736</v>
      </c>
      <c r="E91" s="160">
        <v>4895610.6100000003</v>
      </c>
    </row>
    <row r="92" spans="3:5">
      <c r="C92" s="161" t="s">
        <v>881</v>
      </c>
      <c r="D92" s="160">
        <v>9721548</v>
      </c>
      <c r="E92" s="160">
        <v>0</v>
      </c>
    </row>
    <row r="93" spans="3:5">
      <c r="C93" s="161" t="s">
        <v>561</v>
      </c>
      <c r="D93" s="160">
        <v>1751736</v>
      </c>
      <c r="E93" s="160">
        <v>0</v>
      </c>
    </row>
    <row r="94" spans="3:5">
      <c r="C94" s="161" t="s">
        <v>882</v>
      </c>
      <c r="D94" s="160">
        <v>7166189</v>
      </c>
      <c r="E94" s="160">
        <v>0</v>
      </c>
    </row>
    <row r="95" spans="3:5">
      <c r="C95" s="161" t="s">
        <v>883</v>
      </c>
      <c r="D95" s="160">
        <v>1823763</v>
      </c>
      <c r="E95" s="160">
        <v>0</v>
      </c>
    </row>
    <row r="96" spans="3:5">
      <c r="C96" s="161" t="s">
        <v>430</v>
      </c>
      <c r="D96" s="160">
        <v>636815744</v>
      </c>
      <c r="E96" s="160">
        <v>420709670.86000001</v>
      </c>
    </row>
    <row r="97" spans="3:5">
      <c r="C97" s="161" t="s">
        <v>2195</v>
      </c>
      <c r="D97" s="160">
        <v>0</v>
      </c>
      <c r="E97" s="160">
        <v>0</v>
      </c>
    </row>
    <row r="98" spans="3:5">
      <c r="C98" s="161" t="s">
        <v>2196</v>
      </c>
      <c r="D98" s="160">
        <v>0</v>
      </c>
      <c r="E98" s="160">
        <v>0</v>
      </c>
    </row>
    <row r="99" spans="3:5">
      <c r="C99" s="161" t="s">
        <v>2197</v>
      </c>
      <c r="D99" s="160">
        <v>0</v>
      </c>
      <c r="E99" s="160">
        <v>0</v>
      </c>
    </row>
    <row r="100" spans="3:5">
      <c r="C100" s="159" t="s">
        <v>242</v>
      </c>
      <c r="D100" s="160">
        <v>388060363</v>
      </c>
      <c r="E100" s="160">
        <v>14036374.030000001</v>
      </c>
    </row>
    <row r="101" spans="3:5">
      <c r="C101" s="161" t="s">
        <v>630</v>
      </c>
      <c r="D101" s="160">
        <v>4617718</v>
      </c>
      <c r="E101" s="160">
        <v>8869686.1400000006</v>
      </c>
    </row>
    <row r="102" spans="3:5">
      <c r="C102" s="161" t="s">
        <v>560</v>
      </c>
      <c r="D102" s="160">
        <v>364907209</v>
      </c>
      <c r="E102" s="160">
        <v>0</v>
      </c>
    </row>
    <row r="103" spans="3:5">
      <c r="C103" s="161" t="s">
        <v>631</v>
      </c>
      <c r="D103" s="160">
        <v>18535436</v>
      </c>
      <c r="E103" s="160">
        <v>5166687.8900000006</v>
      </c>
    </row>
    <row r="104" spans="3:5">
      <c r="C104" s="161" t="s">
        <v>779</v>
      </c>
      <c r="D104" s="160">
        <v>0</v>
      </c>
      <c r="E104" s="160">
        <v>0</v>
      </c>
    </row>
    <row r="105" spans="3:5">
      <c r="C105" s="161" t="s">
        <v>2241</v>
      </c>
      <c r="D105" s="160">
        <v>0</v>
      </c>
      <c r="E105" s="160">
        <v>0</v>
      </c>
    </row>
    <row r="106" spans="3:5">
      <c r="C106" s="159" t="s">
        <v>243</v>
      </c>
      <c r="D106" s="160">
        <v>3622575476</v>
      </c>
      <c r="E106" s="160">
        <v>1660655784.4400001</v>
      </c>
    </row>
    <row r="107" spans="3:5">
      <c r="C107" s="161" t="s">
        <v>259</v>
      </c>
      <c r="D107" s="160">
        <v>875699815</v>
      </c>
      <c r="E107" s="160">
        <v>164901646.86000001</v>
      </c>
    </row>
    <row r="108" spans="3:5">
      <c r="C108" s="161" t="s">
        <v>564</v>
      </c>
      <c r="D108" s="160">
        <v>0</v>
      </c>
      <c r="E108" s="160">
        <v>0</v>
      </c>
    </row>
    <row r="109" spans="3:5">
      <c r="C109" s="161" t="s">
        <v>567</v>
      </c>
      <c r="D109" s="160">
        <v>0</v>
      </c>
      <c r="E109" s="160">
        <v>0</v>
      </c>
    </row>
    <row r="110" spans="3:5">
      <c r="C110" s="161" t="s">
        <v>864</v>
      </c>
      <c r="D110" s="160">
        <v>2746875661</v>
      </c>
      <c r="E110" s="160">
        <v>1495754137.5799999</v>
      </c>
    </row>
    <row r="111" spans="3:5">
      <c r="C111" s="157" t="s">
        <v>260</v>
      </c>
      <c r="D111" s="158">
        <v>2556203508</v>
      </c>
      <c r="E111" s="158">
        <v>1456087887.98</v>
      </c>
    </row>
    <row r="112" spans="3:5">
      <c r="C112" s="159" t="s">
        <v>240</v>
      </c>
      <c r="D112" s="160">
        <v>1091905086</v>
      </c>
      <c r="E112" s="160">
        <v>666666356.64999998</v>
      </c>
    </row>
    <row r="113" spans="3:5">
      <c r="C113" s="161" t="s">
        <v>884</v>
      </c>
      <c r="D113" s="160">
        <v>20000000</v>
      </c>
      <c r="E113" s="160">
        <v>0</v>
      </c>
    </row>
    <row r="114" spans="3:5">
      <c r="C114" s="161" t="s">
        <v>885</v>
      </c>
      <c r="D114" s="160">
        <v>27300136</v>
      </c>
      <c r="E114" s="160">
        <v>33501571.789999999</v>
      </c>
    </row>
    <row r="115" spans="3:5">
      <c r="C115" s="161" t="s">
        <v>788</v>
      </c>
      <c r="D115" s="160">
        <v>10029688</v>
      </c>
      <c r="E115" s="160">
        <v>0</v>
      </c>
    </row>
    <row r="116" spans="3:5">
      <c r="C116" s="161" t="s">
        <v>886</v>
      </c>
      <c r="D116" s="160">
        <v>3977039</v>
      </c>
      <c r="E116" s="160">
        <v>0</v>
      </c>
    </row>
    <row r="117" spans="3:5">
      <c r="C117" s="161" t="s">
        <v>558</v>
      </c>
      <c r="D117" s="160">
        <v>15662710</v>
      </c>
      <c r="E117" s="160">
        <v>0</v>
      </c>
    </row>
    <row r="118" spans="3:5">
      <c r="C118" s="161" t="s">
        <v>887</v>
      </c>
      <c r="D118" s="160">
        <v>17228026</v>
      </c>
      <c r="E118" s="160">
        <v>0</v>
      </c>
    </row>
    <row r="119" spans="3:5">
      <c r="C119" s="161" t="s">
        <v>888</v>
      </c>
      <c r="D119" s="160">
        <v>6758426</v>
      </c>
      <c r="E119" s="160">
        <v>0</v>
      </c>
    </row>
    <row r="120" spans="3:5">
      <c r="C120" s="161" t="s">
        <v>2089</v>
      </c>
      <c r="D120" s="160">
        <v>12609788</v>
      </c>
      <c r="E120" s="160">
        <v>0</v>
      </c>
    </row>
    <row r="121" spans="3:5">
      <c r="C121" s="161" t="s">
        <v>379</v>
      </c>
      <c r="D121" s="160">
        <v>1148800</v>
      </c>
      <c r="E121" s="160">
        <v>0</v>
      </c>
    </row>
    <row r="122" spans="3:5">
      <c r="C122" s="161" t="s">
        <v>889</v>
      </c>
      <c r="D122" s="160">
        <v>12609788</v>
      </c>
      <c r="E122" s="160">
        <v>0</v>
      </c>
    </row>
    <row r="123" spans="3:5">
      <c r="C123" s="161" t="s">
        <v>890</v>
      </c>
      <c r="D123" s="160">
        <v>7572995</v>
      </c>
      <c r="E123" s="160">
        <v>0</v>
      </c>
    </row>
    <row r="124" spans="3:5">
      <c r="C124" s="161" t="s">
        <v>891</v>
      </c>
      <c r="D124" s="160">
        <v>1514599</v>
      </c>
      <c r="E124" s="160">
        <v>0</v>
      </c>
    </row>
    <row r="125" spans="3:5">
      <c r="C125" s="161" t="s">
        <v>2279</v>
      </c>
      <c r="D125" s="160">
        <v>0</v>
      </c>
      <c r="E125" s="160">
        <v>0</v>
      </c>
    </row>
    <row r="126" spans="3:5">
      <c r="C126" s="161" t="s">
        <v>892</v>
      </c>
      <c r="D126" s="160">
        <v>1128036</v>
      </c>
      <c r="E126" s="160">
        <v>0</v>
      </c>
    </row>
    <row r="127" spans="3:5">
      <c r="C127" s="161" t="s">
        <v>893</v>
      </c>
      <c r="D127" s="160">
        <v>12501268</v>
      </c>
      <c r="E127" s="160">
        <v>0</v>
      </c>
    </row>
    <row r="128" spans="3:5">
      <c r="C128" s="161" t="s">
        <v>2138</v>
      </c>
      <c r="D128" s="160">
        <v>0</v>
      </c>
      <c r="E128" s="160">
        <v>0</v>
      </c>
    </row>
    <row r="129" spans="3:5">
      <c r="C129" s="161" t="s">
        <v>894</v>
      </c>
      <c r="D129" s="160">
        <v>2552835</v>
      </c>
      <c r="E129" s="160">
        <v>0</v>
      </c>
    </row>
    <row r="130" spans="3:5">
      <c r="C130" s="161" t="s">
        <v>895</v>
      </c>
      <c r="D130" s="160">
        <v>13752270</v>
      </c>
      <c r="E130" s="160">
        <v>0</v>
      </c>
    </row>
    <row r="131" spans="3:5">
      <c r="C131" s="161" t="s">
        <v>896</v>
      </c>
      <c r="D131" s="160">
        <v>2552835</v>
      </c>
      <c r="E131" s="160">
        <v>0</v>
      </c>
    </row>
    <row r="132" spans="3:5">
      <c r="C132" s="161" t="s">
        <v>897</v>
      </c>
      <c r="D132" s="160">
        <v>1511940</v>
      </c>
      <c r="E132" s="160">
        <v>0</v>
      </c>
    </row>
    <row r="133" spans="3:5">
      <c r="C133" s="161" t="s">
        <v>898</v>
      </c>
      <c r="D133" s="160">
        <v>7572993</v>
      </c>
      <c r="E133" s="160">
        <v>0</v>
      </c>
    </row>
    <row r="134" spans="3:5">
      <c r="C134" s="161" t="s">
        <v>899</v>
      </c>
      <c r="D134" s="160">
        <v>2521958</v>
      </c>
      <c r="E134" s="160">
        <v>3072138.07</v>
      </c>
    </row>
    <row r="135" spans="3:5">
      <c r="C135" s="161" t="s">
        <v>900</v>
      </c>
      <c r="D135" s="160">
        <v>7572992</v>
      </c>
      <c r="E135" s="160">
        <v>1256459.98</v>
      </c>
    </row>
    <row r="136" spans="3:5">
      <c r="C136" s="161" t="s">
        <v>901</v>
      </c>
      <c r="D136" s="160">
        <v>12609788</v>
      </c>
      <c r="E136" s="160">
        <v>1893255.62</v>
      </c>
    </row>
    <row r="137" spans="3:5">
      <c r="C137" s="161" t="s">
        <v>902</v>
      </c>
      <c r="D137" s="160">
        <v>2207595</v>
      </c>
      <c r="E137" s="160">
        <v>0</v>
      </c>
    </row>
    <row r="138" spans="3:5">
      <c r="C138" s="161" t="s">
        <v>903</v>
      </c>
      <c r="D138" s="160">
        <v>3539457</v>
      </c>
      <c r="E138" s="160">
        <v>0</v>
      </c>
    </row>
    <row r="139" spans="3:5">
      <c r="C139" s="161" t="s">
        <v>904</v>
      </c>
      <c r="D139" s="160">
        <v>310431326</v>
      </c>
      <c r="E139" s="160">
        <v>0</v>
      </c>
    </row>
    <row r="140" spans="3:5">
      <c r="C140" s="161" t="s">
        <v>905</v>
      </c>
      <c r="D140" s="160">
        <v>2438632</v>
      </c>
      <c r="E140" s="160">
        <v>0</v>
      </c>
    </row>
    <row r="141" spans="3:5">
      <c r="C141" s="161" t="s">
        <v>906</v>
      </c>
      <c r="D141" s="160">
        <v>1513028</v>
      </c>
      <c r="E141" s="160">
        <v>0</v>
      </c>
    </row>
    <row r="142" spans="3:5">
      <c r="C142" s="161" t="s">
        <v>907</v>
      </c>
      <c r="D142" s="160">
        <v>2554706</v>
      </c>
      <c r="E142" s="160">
        <v>0</v>
      </c>
    </row>
    <row r="143" spans="3:5">
      <c r="C143" s="161" t="s">
        <v>908</v>
      </c>
      <c r="D143" s="160">
        <v>8652964</v>
      </c>
      <c r="E143" s="160">
        <v>31629545.82</v>
      </c>
    </row>
    <row r="144" spans="3:5">
      <c r="C144" s="161" t="s">
        <v>433</v>
      </c>
      <c r="D144" s="160">
        <v>75001372</v>
      </c>
      <c r="E144" s="160">
        <v>60000914.480000004</v>
      </c>
    </row>
    <row r="145" spans="3:5">
      <c r="C145" s="161" t="s">
        <v>909</v>
      </c>
      <c r="D145" s="160">
        <v>7800000</v>
      </c>
      <c r="E145" s="160">
        <v>0</v>
      </c>
    </row>
    <row r="146" spans="3:5">
      <c r="C146" s="161" t="s">
        <v>2139</v>
      </c>
      <c r="D146" s="160">
        <v>0</v>
      </c>
      <c r="E146" s="160">
        <v>0</v>
      </c>
    </row>
    <row r="147" spans="3:5">
      <c r="C147" s="161" t="s">
        <v>910</v>
      </c>
      <c r="D147" s="160">
        <v>22539134</v>
      </c>
      <c r="E147" s="160">
        <v>18000000</v>
      </c>
    </row>
    <row r="148" spans="3:5">
      <c r="C148" s="161" t="s">
        <v>591</v>
      </c>
      <c r="D148" s="160">
        <v>1000000</v>
      </c>
      <c r="E148" s="160">
        <v>0</v>
      </c>
    </row>
    <row r="149" spans="3:5">
      <c r="C149" s="161" t="s">
        <v>911</v>
      </c>
      <c r="D149" s="160">
        <v>37500001</v>
      </c>
      <c r="E149" s="160">
        <v>30000000</v>
      </c>
    </row>
    <row r="150" spans="3:5">
      <c r="C150" s="161" t="s">
        <v>912</v>
      </c>
      <c r="D150" s="160">
        <v>3955517</v>
      </c>
      <c r="E150" s="160">
        <v>0</v>
      </c>
    </row>
    <row r="151" spans="3:5">
      <c r="C151" s="161" t="s">
        <v>913</v>
      </c>
      <c r="D151" s="160">
        <v>0</v>
      </c>
      <c r="E151" s="160">
        <v>165592767.88</v>
      </c>
    </row>
    <row r="152" spans="3:5">
      <c r="C152" s="161" t="s">
        <v>914</v>
      </c>
      <c r="D152" s="160">
        <v>15112947</v>
      </c>
      <c r="E152" s="160">
        <v>12000000</v>
      </c>
    </row>
    <row r="153" spans="3:5">
      <c r="C153" s="161" t="s">
        <v>915</v>
      </c>
      <c r="D153" s="160">
        <v>30000000</v>
      </c>
      <c r="E153" s="160">
        <v>24000000</v>
      </c>
    </row>
    <row r="154" spans="3:5">
      <c r="C154" s="161" t="s">
        <v>916</v>
      </c>
      <c r="D154" s="160">
        <v>37500001</v>
      </c>
      <c r="E154" s="160">
        <v>29246799.850000001</v>
      </c>
    </row>
    <row r="155" spans="3:5">
      <c r="C155" s="161" t="s">
        <v>557</v>
      </c>
      <c r="D155" s="160">
        <v>18939334</v>
      </c>
      <c r="E155" s="160">
        <v>0</v>
      </c>
    </row>
    <row r="156" spans="3:5">
      <c r="C156" s="161" t="s">
        <v>917</v>
      </c>
      <c r="D156" s="160">
        <v>1824625</v>
      </c>
      <c r="E156" s="160">
        <v>0</v>
      </c>
    </row>
    <row r="157" spans="3:5">
      <c r="C157" s="161" t="s">
        <v>735</v>
      </c>
      <c r="D157" s="160">
        <v>0</v>
      </c>
      <c r="E157" s="160">
        <v>0</v>
      </c>
    </row>
    <row r="158" spans="3:5">
      <c r="C158" s="161" t="s">
        <v>736</v>
      </c>
      <c r="D158" s="160">
        <v>0</v>
      </c>
      <c r="E158" s="160">
        <v>0</v>
      </c>
    </row>
    <row r="159" spans="3:5">
      <c r="C159" s="161" t="s">
        <v>737</v>
      </c>
      <c r="D159" s="160">
        <v>0</v>
      </c>
      <c r="E159" s="160">
        <v>0</v>
      </c>
    </row>
    <row r="160" spans="3:5">
      <c r="C160" s="161" t="s">
        <v>918</v>
      </c>
      <c r="D160" s="160">
        <v>0</v>
      </c>
      <c r="E160" s="160">
        <v>0</v>
      </c>
    </row>
    <row r="161" spans="3:5">
      <c r="C161" s="161" t="s">
        <v>738</v>
      </c>
      <c r="D161" s="160">
        <v>0</v>
      </c>
      <c r="E161" s="160">
        <v>0</v>
      </c>
    </row>
    <row r="162" spans="3:5">
      <c r="C162" s="161" t="s">
        <v>261</v>
      </c>
      <c r="D162" s="160">
        <v>112500117</v>
      </c>
      <c r="E162" s="160">
        <v>103553629.45999999</v>
      </c>
    </row>
    <row r="163" spans="3:5">
      <c r="C163" s="161" t="s">
        <v>739</v>
      </c>
      <c r="D163" s="160">
        <v>0</v>
      </c>
      <c r="E163" s="160">
        <v>0</v>
      </c>
    </row>
    <row r="164" spans="3:5">
      <c r="C164" s="161" t="s">
        <v>262</v>
      </c>
      <c r="D164" s="160">
        <v>112500000</v>
      </c>
      <c r="E164" s="160">
        <v>88515633.670000002</v>
      </c>
    </row>
    <row r="165" spans="3:5">
      <c r="C165" s="161" t="s">
        <v>919</v>
      </c>
      <c r="D165" s="160">
        <v>1204728</v>
      </c>
      <c r="E165" s="160">
        <v>4403640.03</v>
      </c>
    </row>
    <row r="166" spans="3:5">
      <c r="C166" s="161" t="s">
        <v>920</v>
      </c>
      <c r="D166" s="160">
        <v>7500002</v>
      </c>
      <c r="E166" s="160">
        <v>0</v>
      </c>
    </row>
    <row r="167" spans="3:5">
      <c r="C167" s="161" t="s">
        <v>352</v>
      </c>
      <c r="D167" s="160">
        <v>75000690</v>
      </c>
      <c r="E167" s="160">
        <v>60000000</v>
      </c>
    </row>
    <row r="168" spans="3:5">
      <c r="C168" s="159" t="s">
        <v>242</v>
      </c>
      <c r="D168" s="160">
        <v>0</v>
      </c>
      <c r="E168" s="160">
        <v>64072151.439999998</v>
      </c>
    </row>
    <row r="169" spans="3:5">
      <c r="C169" s="161" t="s">
        <v>740</v>
      </c>
      <c r="D169" s="160">
        <v>0</v>
      </c>
      <c r="E169" s="160">
        <v>11055166.16</v>
      </c>
    </row>
    <row r="170" spans="3:5">
      <c r="C170" s="161" t="s">
        <v>780</v>
      </c>
      <c r="D170" s="160">
        <v>0</v>
      </c>
      <c r="E170" s="160">
        <v>53016985.279999994</v>
      </c>
    </row>
    <row r="171" spans="3:5">
      <c r="C171" s="159" t="s">
        <v>243</v>
      </c>
      <c r="D171" s="160">
        <v>1464298422</v>
      </c>
      <c r="E171" s="160">
        <v>725349379.8900001</v>
      </c>
    </row>
    <row r="172" spans="3:5">
      <c r="C172" s="161" t="s">
        <v>263</v>
      </c>
      <c r="D172" s="160">
        <v>958524574</v>
      </c>
      <c r="E172" s="160">
        <v>292975397.84000003</v>
      </c>
    </row>
    <row r="173" spans="3:5">
      <c r="C173" s="161" t="s">
        <v>921</v>
      </c>
      <c r="D173" s="160">
        <v>505773848</v>
      </c>
      <c r="E173" s="160">
        <v>432373982.05000001</v>
      </c>
    </row>
    <row r="174" spans="3:5">
      <c r="C174" s="157" t="s">
        <v>264</v>
      </c>
      <c r="D174" s="158">
        <v>629260886</v>
      </c>
      <c r="E174" s="158">
        <v>158235863.28</v>
      </c>
    </row>
    <row r="175" spans="3:5">
      <c r="C175" s="159" t="s">
        <v>240</v>
      </c>
      <c r="D175" s="160">
        <v>613907623</v>
      </c>
      <c r="E175" s="160">
        <v>143858190.34</v>
      </c>
    </row>
    <row r="176" spans="3:5">
      <c r="C176" s="161" t="s">
        <v>922</v>
      </c>
      <c r="D176" s="160">
        <v>1157222</v>
      </c>
      <c r="E176" s="160">
        <v>0</v>
      </c>
    </row>
    <row r="177" spans="3:5">
      <c r="C177" s="161" t="s">
        <v>923</v>
      </c>
      <c r="D177" s="160">
        <v>29890837</v>
      </c>
      <c r="E177" s="160">
        <v>6193832.7300000004</v>
      </c>
    </row>
    <row r="178" spans="3:5">
      <c r="C178" s="161" t="s">
        <v>924</v>
      </c>
      <c r="D178" s="160">
        <v>1157222</v>
      </c>
      <c r="E178" s="160">
        <v>967193.24</v>
      </c>
    </row>
    <row r="179" spans="3:5">
      <c r="C179" s="161" t="s">
        <v>925</v>
      </c>
      <c r="D179" s="160">
        <v>1226851</v>
      </c>
      <c r="E179" s="160">
        <v>0</v>
      </c>
    </row>
    <row r="180" spans="3:5">
      <c r="C180" s="161" t="s">
        <v>926</v>
      </c>
      <c r="D180" s="160">
        <v>3507580</v>
      </c>
      <c r="E180" s="160">
        <v>0</v>
      </c>
    </row>
    <row r="181" spans="3:5">
      <c r="C181" s="161" t="s">
        <v>556</v>
      </c>
      <c r="D181" s="160">
        <v>30000017</v>
      </c>
      <c r="E181" s="160">
        <v>14011219.73</v>
      </c>
    </row>
    <row r="182" spans="3:5">
      <c r="C182" s="161" t="s">
        <v>927</v>
      </c>
      <c r="D182" s="160">
        <v>8222423</v>
      </c>
      <c r="E182" s="160">
        <v>2150270.0299999998</v>
      </c>
    </row>
    <row r="183" spans="3:5">
      <c r="C183" s="161" t="s">
        <v>928</v>
      </c>
      <c r="D183" s="160">
        <v>30000000</v>
      </c>
      <c r="E183" s="160">
        <v>0</v>
      </c>
    </row>
    <row r="184" spans="3:5">
      <c r="C184" s="161" t="s">
        <v>929</v>
      </c>
      <c r="D184" s="160">
        <v>21004245</v>
      </c>
      <c r="E184" s="160">
        <v>16424424.73</v>
      </c>
    </row>
    <row r="185" spans="3:5">
      <c r="C185" s="161" t="s">
        <v>2140</v>
      </c>
      <c r="D185" s="160">
        <v>0</v>
      </c>
      <c r="E185" s="160">
        <v>0</v>
      </c>
    </row>
    <row r="186" spans="3:5">
      <c r="C186" s="161" t="s">
        <v>930</v>
      </c>
      <c r="D186" s="160">
        <v>1136823</v>
      </c>
      <c r="E186" s="160">
        <v>5684116.5199999996</v>
      </c>
    </row>
    <row r="187" spans="3:5">
      <c r="C187" s="161" t="s">
        <v>2141</v>
      </c>
      <c r="D187" s="160">
        <v>0</v>
      </c>
      <c r="E187" s="160">
        <v>0</v>
      </c>
    </row>
    <row r="188" spans="3:5">
      <c r="C188" s="161" t="s">
        <v>931</v>
      </c>
      <c r="D188" s="160">
        <v>2822494</v>
      </c>
      <c r="E188" s="160">
        <v>2822494</v>
      </c>
    </row>
    <row r="189" spans="3:5">
      <c r="C189" s="161" t="s">
        <v>932</v>
      </c>
      <c r="D189" s="160">
        <v>1066744</v>
      </c>
      <c r="E189" s="160">
        <v>1066744</v>
      </c>
    </row>
    <row r="190" spans="3:5">
      <c r="C190" s="161" t="s">
        <v>933</v>
      </c>
      <c r="D190" s="160">
        <v>4964252</v>
      </c>
      <c r="E190" s="160">
        <v>4964252</v>
      </c>
    </row>
    <row r="191" spans="3:5">
      <c r="C191" s="161" t="s">
        <v>2142</v>
      </c>
      <c r="D191" s="160">
        <v>0</v>
      </c>
      <c r="E191" s="160">
        <v>0</v>
      </c>
    </row>
    <row r="192" spans="3:5">
      <c r="C192" s="161" t="s">
        <v>934</v>
      </c>
      <c r="D192" s="160">
        <v>4881403</v>
      </c>
      <c r="E192" s="160">
        <v>0</v>
      </c>
    </row>
    <row r="193" spans="3:5">
      <c r="C193" s="161" t="s">
        <v>935</v>
      </c>
      <c r="D193" s="160">
        <v>1147210</v>
      </c>
      <c r="E193" s="160">
        <v>0</v>
      </c>
    </row>
    <row r="194" spans="3:5">
      <c r="C194" s="161" t="s">
        <v>936</v>
      </c>
      <c r="D194" s="160">
        <v>2520504</v>
      </c>
      <c r="E194" s="160">
        <v>0</v>
      </c>
    </row>
    <row r="195" spans="3:5">
      <c r="C195" s="161" t="s">
        <v>937</v>
      </c>
      <c r="D195" s="160">
        <v>24466094</v>
      </c>
      <c r="E195" s="160">
        <v>1658519.17</v>
      </c>
    </row>
    <row r="196" spans="3:5">
      <c r="C196" s="161" t="s">
        <v>938</v>
      </c>
      <c r="D196" s="160">
        <v>9005866</v>
      </c>
      <c r="E196" s="160">
        <v>0</v>
      </c>
    </row>
    <row r="197" spans="3:5">
      <c r="C197" s="161" t="s">
        <v>939</v>
      </c>
      <c r="D197" s="160">
        <v>0</v>
      </c>
      <c r="E197" s="160">
        <v>67105896.770000003</v>
      </c>
    </row>
    <row r="198" spans="3:5">
      <c r="C198" s="161" t="s">
        <v>265</v>
      </c>
      <c r="D198" s="160">
        <v>97357823</v>
      </c>
      <c r="E198" s="160">
        <v>0</v>
      </c>
    </row>
    <row r="199" spans="3:5">
      <c r="C199" s="161" t="s">
        <v>940</v>
      </c>
      <c r="D199" s="160">
        <v>3140743</v>
      </c>
      <c r="E199" s="160">
        <v>317890.46000000002</v>
      </c>
    </row>
    <row r="200" spans="3:5">
      <c r="C200" s="161" t="s">
        <v>941</v>
      </c>
      <c r="D200" s="160">
        <v>2779218</v>
      </c>
      <c r="E200" s="160">
        <v>0</v>
      </c>
    </row>
    <row r="201" spans="3:5">
      <c r="C201" s="161" t="s">
        <v>741</v>
      </c>
      <c r="D201" s="160">
        <v>0</v>
      </c>
      <c r="E201" s="160">
        <v>0</v>
      </c>
    </row>
    <row r="202" spans="3:5">
      <c r="C202" s="161" t="s">
        <v>942</v>
      </c>
      <c r="D202" s="160">
        <v>7245649</v>
      </c>
      <c r="E202" s="160">
        <v>0</v>
      </c>
    </row>
    <row r="203" spans="3:5">
      <c r="C203" s="161" t="s">
        <v>943</v>
      </c>
      <c r="D203" s="160">
        <v>34836443</v>
      </c>
      <c r="E203" s="160">
        <v>0</v>
      </c>
    </row>
    <row r="204" spans="3:5">
      <c r="C204" s="161" t="s">
        <v>944</v>
      </c>
      <c r="D204" s="160">
        <v>10338573</v>
      </c>
      <c r="E204" s="160">
        <v>0</v>
      </c>
    </row>
    <row r="205" spans="3:5">
      <c r="C205" s="161" t="s">
        <v>945</v>
      </c>
      <c r="D205" s="160">
        <v>0</v>
      </c>
      <c r="E205" s="160">
        <v>4721992.09</v>
      </c>
    </row>
    <row r="206" spans="3:5">
      <c r="C206" s="161" t="s">
        <v>946</v>
      </c>
      <c r="D206" s="160">
        <v>56757953</v>
      </c>
      <c r="E206" s="160">
        <v>0</v>
      </c>
    </row>
    <row r="207" spans="3:5">
      <c r="C207" s="161" t="s">
        <v>947</v>
      </c>
      <c r="D207" s="160">
        <v>5882044</v>
      </c>
      <c r="E207" s="160">
        <v>3247235.33</v>
      </c>
    </row>
    <row r="208" spans="3:5">
      <c r="C208" s="161" t="s">
        <v>632</v>
      </c>
      <c r="D208" s="160">
        <v>42518868</v>
      </c>
      <c r="E208" s="160">
        <v>2034358.88</v>
      </c>
    </row>
    <row r="209" spans="3:5">
      <c r="C209" s="161" t="s">
        <v>948</v>
      </c>
      <c r="D209" s="160">
        <v>37532576</v>
      </c>
      <c r="E209" s="160">
        <v>1967942.94</v>
      </c>
    </row>
    <row r="210" spans="3:5">
      <c r="C210" s="161" t="s">
        <v>949</v>
      </c>
      <c r="D210" s="160">
        <v>22500001</v>
      </c>
      <c r="E210" s="160">
        <v>0</v>
      </c>
    </row>
    <row r="211" spans="3:5">
      <c r="C211" s="161" t="s">
        <v>2198</v>
      </c>
      <c r="D211" s="160">
        <v>0</v>
      </c>
      <c r="E211" s="160">
        <v>0</v>
      </c>
    </row>
    <row r="212" spans="3:5">
      <c r="C212" s="161" t="s">
        <v>353</v>
      </c>
      <c r="D212" s="160">
        <v>30001015</v>
      </c>
      <c r="E212" s="160">
        <v>0</v>
      </c>
    </row>
    <row r="213" spans="3:5">
      <c r="C213" s="161" t="s">
        <v>950</v>
      </c>
      <c r="D213" s="160">
        <v>77963381</v>
      </c>
      <c r="E213" s="160">
        <v>0</v>
      </c>
    </row>
    <row r="214" spans="3:5">
      <c r="C214" s="161" t="s">
        <v>592</v>
      </c>
      <c r="D214" s="160">
        <v>6875549</v>
      </c>
      <c r="E214" s="160">
        <v>8519807.7199999988</v>
      </c>
    </row>
    <row r="215" spans="3:5">
      <c r="C215" s="159" t="s">
        <v>242</v>
      </c>
      <c r="D215" s="160">
        <v>15353263</v>
      </c>
      <c r="E215" s="160">
        <v>14377672.939999999</v>
      </c>
    </row>
    <row r="216" spans="3:5">
      <c r="C216" s="161" t="s">
        <v>742</v>
      </c>
      <c r="D216" s="160">
        <v>0</v>
      </c>
      <c r="E216" s="160">
        <v>14377672.939999999</v>
      </c>
    </row>
    <row r="217" spans="3:5">
      <c r="C217" s="161" t="s">
        <v>950</v>
      </c>
      <c r="D217" s="160">
        <v>15353263</v>
      </c>
      <c r="E217" s="160">
        <v>0</v>
      </c>
    </row>
    <row r="218" spans="3:5">
      <c r="C218" s="159" t="s">
        <v>243</v>
      </c>
      <c r="D218" s="160">
        <v>0</v>
      </c>
      <c r="E218" s="160">
        <v>0</v>
      </c>
    </row>
    <row r="219" spans="3:5">
      <c r="C219" s="161" t="s">
        <v>939</v>
      </c>
      <c r="D219" s="160">
        <v>0</v>
      </c>
      <c r="E219" s="160">
        <v>0</v>
      </c>
    </row>
    <row r="220" spans="3:5">
      <c r="C220" s="157" t="s">
        <v>245</v>
      </c>
      <c r="D220" s="158">
        <v>2154789967</v>
      </c>
      <c r="E220" s="158">
        <v>587835954.18000007</v>
      </c>
    </row>
    <row r="221" spans="3:5">
      <c r="C221" s="159" t="s">
        <v>240</v>
      </c>
      <c r="D221" s="160">
        <v>1812383704</v>
      </c>
      <c r="E221" s="160">
        <v>568998869.81000006</v>
      </c>
    </row>
    <row r="222" spans="3:5">
      <c r="C222" s="161" t="s">
        <v>951</v>
      </c>
      <c r="D222" s="160">
        <v>70729961</v>
      </c>
      <c r="E222" s="160">
        <v>19561727.859999999</v>
      </c>
    </row>
    <row r="223" spans="3:5">
      <c r="C223" s="161" t="s">
        <v>952</v>
      </c>
      <c r="D223" s="160">
        <v>80027982</v>
      </c>
      <c r="E223" s="160">
        <v>24585196.870000001</v>
      </c>
    </row>
    <row r="224" spans="3:5">
      <c r="C224" s="161" t="s">
        <v>953</v>
      </c>
      <c r="D224" s="160">
        <v>7500000</v>
      </c>
      <c r="E224" s="160">
        <v>6000000</v>
      </c>
    </row>
    <row r="225" spans="3:5">
      <c r="C225" s="161" t="s">
        <v>954</v>
      </c>
      <c r="D225" s="160">
        <v>5990582</v>
      </c>
      <c r="E225" s="160">
        <v>0</v>
      </c>
    </row>
    <row r="226" spans="3:5">
      <c r="C226" s="161" t="s">
        <v>555</v>
      </c>
      <c r="D226" s="160">
        <v>106500000</v>
      </c>
      <c r="E226" s="160">
        <v>106393363.5</v>
      </c>
    </row>
    <row r="227" spans="3:5">
      <c r="C227" s="161" t="s">
        <v>955</v>
      </c>
      <c r="D227" s="160">
        <v>82480910</v>
      </c>
      <c r="E227" s="160">
        <v>18414783.439999998</v>
      </c>
    </row>
    <row r="228" spans="3:5">
      <c r="C228" s="161" t="s">
        <v>444</v>
      </c>
      <c r="D228" s="160">
        <v>25009724</v>
      </c>
      <c r="E228" s="160">
        <v>0</v>
      </c>
    </row>
    <row r="229" spans="3:5">
      <c r="C229" s="161" t="s">
        <v>956</v>
      </c>
      <c r="D229" s="160">
        <v>36826601</v>
      </c>
      <c r="E229" s="160">
        <v>0</v>
      </c>
    </row>
    <row r="230" spans="3:5">
      <c r="C230" s="161" t="s">
        <v>957</v>
      </c>
      <c r="D230" s="160">
        <v>15604233</v>
      </c>
      <c r="E230" s="160">
        <v>0</v>
      </c>
    </row>
    <row r="231" spans="3:5">
      <c r="C231" s="161" t="s">
        <v>958</v>
      </c>
      <c r="D231" s="160">
        <v>6846774</v>
      </c>
      <c r="E231" s="160">
        <v>1128785.95</v>
      </c>
    </row>
    <row r="232" spans="3:5">
      <c r="C232" s="161" t="s">
        <v>959</v>
      </c>
      <c r="D232" s="160">
        <v>2779045</v>
      </c>
      <c r="E232" s="160">
        <v>0</v>
      </c>
    </row>
    <row r="233" spans="3:5">
      <c r="C233" s="161" t="s">
        <v>960</v>
      </c>
      <c r="D233" s="160">
        <v>2779045</v>
      </c>
      <c r="E233" s="160">
        <v>0</v>
      </c>
    </row>
    <row r="234" spans="3:5">
      <c r="C234" s="161" t="s">
        <v>961</v>
      </c>
      <c r="D234" s="160">
        <v>2779043</v>
      </c>
      <c r="E234" s="160">
        <v>0</v>
      </c>
    </row>
    <row r="235" spans="3:5">
      <c r="C235" s="161" t="s">
        <v>962</v>
      </c>
      <c r="D235" s="160">
        <v>6487327</v>
      </c>
      <c r="E235" s="160">
        <v>3390770.5</v>
      </c>
    </row>
    <row r="236" spans="3:5">
      <c r="C236" s="161" t="s">
        <v>963</v>
      </c>
      <c r="D236" s="160">
        <v>1390220</v>
      </c>
      <c r="E236" s="160">
        <v>0</v>
      </c>
    </row>
    <row r="237" spans="3:5">
      <c r="C237" s="161" t="s">
        <v>964</v>
      </c>
      <c r="D237" s="160">
        <v>3475551</v>
      </c>
      <c r="E237" s="160">
        <v>1825748.23</v>
      </c>
    </row>
    <row r="238" spans="3:5">
      <c r="C238" s="161" t="s">
        <v>965</v>
      </c>
      <c r="D238" s="160">
        <v>1266283</v>
      </c>
      <c r="E238" s="160">
        <v>0</v>
      </c>
    </row>
    <row r="239" spans="3:5">
      <c r="C239" s="161" t="s">
        <v>966</v>
      </c>
      <c r="D239" s="160">
        <v>5490542</v>
      </c>
      <c r="E239" s="160">
        <v>0</v>
      </c>
    </row>
    <row r="240" spans="3:5">
      <c r="C240" s="161" t="s">
        <v>967</v>
      </c>
      <c r="D240" s="160">
        <v>1539962</v>
      </c>
      <c r="E240" s="160">
        <v>0</v>
      </c>
    </row>
    <row r="241" spans="3:5">
      <c r="C241" s="161" t="s">
        <v>968</v>
      </c>
      <c r="D241" s="160">
        <v>12410285</v>
      </c>
      <c r="E241" s="160">
        <v>0</v>
      </c>
    </row>
    <row r="242" spans="3:5">
      <c r="C242" s="161" t="s">
        <v>266</v>
      </c>
      <c r="D242" s="160">
        <v>3001000</v>
      </c>
      <c r="E242" s="160">
        <v>2400000</v>
      </c>
    </row>
    <row r="243" spans="3:5">
      <c r="C243" s="161" t="s">
        <v>969</v>
      </c>
      <c r="D243" s="160">
        <v>1778073</v>
      </c>
      <c r="E243" s="160">
        <v>0</v>
      </c>
    </row>
    <row r="244" spans="3:5">
      <c r="C244" s="161" t="s">
        <v>970</v>
      </c>
      <c r="D244" s="160">
        <v>2540104</v>
      </c>
      <c r="E244" s="160">
        <v>0</v>
      </c>
    </row>
    <row r="245" spans="3:5">
      <c r="C245" s="161" t="s">
        <v>267</v>
      </c>
      <c r="D245" s="160">
        <v>4500000</v>
      </c>
      <c r="E245" s="160">
        <v>1544076.82</v>
      </c>
    </row>
    <row r="246" spans="3:5">
      <c r="C246" s="161" t="s">
        <v>387</v>
      </c>
      <c r="D246" s="160">
        <v>2540104</v>
      </c>
      <c r="E246" s="160">
        <v>0</v>
      </c>
    </row>
    <row r="247" spans="3:5">
      <c r="C247" s="161" t="s">
        <v>388</v>
      </c>
      <c r="D247" s="160">
        <v>2540104</v>
      </c>
      <c r="E247" s="160">
        <v>0</v>
      </c>
    </row>
    <row r="248" spans="3:5">
      <c r="C248" s="161" t="s">
        <v>971</v>
      </c>
      <c r="D248" s="160">
        <v>1087290</v>
      </c>
      <c r="E248" s="160">
        <v>0</v>
      </c>
    </row>
    <row r="249" spans="3:5">
      <c r="C249" s="161" t="s">
        <v>268</v>
      </c>
      <c r="D249" s="160">
        <v>9096288</v>
      </c>
      <c r="E249" s="160">
        <v>0</v>
      </c>
    </row>
    <row r="250" spans="3:5">
      <c r="C250" s="161" t="s">
        <v>972</v>
      </c>
      <c r="D250" s="160">
        <v>6219972</v>
      </c>
      <c r="E250" s="160">
        <v>0</v>
      </c>
    </row>
    <row r="251" spans="3:5">
      <c r="C251" s="161" t="s">
        <v>554</v>
      </c>
      <c r="D251" s="160">
        <v>1294237</v>
      </c>
      <c r="E251" s="160">
        <v>0</v>
      </c>
    </row>
    <row r="252" spans="3:5">
      <c r="C252" s="161" t="s">
        <v>973</v>
      </c>
      <c r="D252" s="160">
        <v>1697132</v>
      </c>
      <c r="E252" s="160">
        <v>0</v>
      </c>
    </row>
    <row r="253" spans="3:5">
      <c r="C253" s="161" t="s">
        <v>553</v>
      </c>
      <c r="D253" s="160">
        <v>4348252</v>
      </c>
      <c r="E253" s="160">
        <v>0</v>
      </c>
    </row>
    <row r="254" spans="3:5">
      <c r="C254" s="161" t="s">
        <v>974</v>
      </c>
      <c r="D254" s="160">
        <v>1000000</v>
      </c>
      <c r="E254" s="160">
        <v>14345615.52</v>
      </c>
    </row>
    <row r="255" spans="3:5">
      <c r="C255" s="161" t="s">
        <v>389</v>
      </c>
      <c r="D255" s="160">
        <v>2209319</v>
      </c>
      <c r="E255" s="160">
        <v>0</v>
      </c>
    </row>
    <row r="256" spans="3:5">
      <c r="C256" s="161" t="s">
        <v>975</v>
      </c>
      <c r="D256" s="160">
        <v>0</v>
      </c>
      <c r="E256" s="160">
        <v>185037170.34999999</v>
      </c>
    </row>
    <row r="257" spans="3:5">
      <c r="C257" s="161" t="s">
        <v>2242</v>
      </c>
      <c r="D257" s="160">
        <v>0</v>
      </c>
      <c r="E257" s="160">
        <v>899817.12</v>
      </c>
    </row>
    <row r="258" spans="3:5">
      <c r="C258" s="161" t="s">
        <v>2243</v>
      </c>
      <c r="D258" s="160">
        <v>0</v>
      </c>
      <c r="E258" s="160">
        <v>1109812.19</v>
      </c>
    </row>
    <row r="259" spans="3:5">
      <c r="C259" s="161" t="s">
        <v>976</v>
      </c>
      <c r="D259" s="160">
        <v>150000000</v>
      </c>
      <c r="E259" s="160">
        <v>149054485.79000002</v>
      </c>
    </row>
    <row r="260" spans="3:5">
      <c r="C260" s="161" t="s">
        <v>977</v>
      </c>
      <c r="D260" s="160">
        <v>56087877</v>
      </c>
      <c r="E260" s="160">
        <v>0</v>
      </c>
    </row>
    <row r="261" spans="3:5">
      <c r="C261" s="161" t="s">
        <v>978</v>
      </c>
      <c r="D261" s="160">
        <v>450068</v>
      </c>
      <c r="E261" s="160">
        <v>0</v>
      </c>
    </row>
    <row r="262" spans="3:5">
      <c r="C262" s="161" t="s">
        <v>743</v>
      </c>
      <c r="D262" s="160">
        <v>0</v>
      </c>
      <c r="E262" s="160">
        <v>0</v>
      </c>
    </row>
    <row r="263" spans="3:5">
      <c r="C263" s="161" t="s">
        <v>269</v>
      </c>
      <c r="D263" s="160">
        <v>985000000</v>
      </c>
      <c r="E263" s="160">
        <v>0</v>
      </c>
    </row>
    <row r="264" spans="3:5">
      <c r="C264" s="161" t="s">
        <v>979</v>
      </c>
      <c r="D264" s="160">
        <v>3000000</v>
      </c>
      <c r="E264" s="160">
        <v>2400000</v>
      </c>
    </row>
    <row r="265" spans="3:5">
      <c r="C265" s="161" t="s">
        <v>798</v>
      </c>
      <c r="D265" s="160">
        <v>18131803</v>
      </c>
      <c r="E265" s="160">
        <v>0</v>
      </c>
    </row>
    <row r="266" spans="3:5">
      <c r="C266" s="161" t="s">
        <v>980</v>
      </c>
      <c r="D266" s="160">
        <v>4114300</v>
      </c>
      <c r="E266" s="160">
        <v>2932950.96</v>
      </c>
    </row>
    <row r="267" spans="3:5">
      <c r="C267" s="161" t="s">
        <v>744</v>
      </c>
      <c r="D267" s="160">
        <v>0</v>
      </c>
      <c r="E267" s="160">
        <v>0</v>
      </c>
    </row>
    <row r="268" spans="3:5">
      <c r="C268" s="161" t="s">
        <v>981</v>
      </c>
      <c r="D268" s="160">
        <v>4500000</v>
      </c>
      <c r="E268" s="160">
        <v>2572902.69</v>
      </c>
    </row>
    <row r="269" spans="3:5">
      <c r="C269" s="161" t="s">
        <v>982</v>
      </c>
      <c r="D269" s="160">
        <v>5000000</v>
      </c>
      <c r="E269" s="160">
        <v>0</v>
      </c>
    </row>
    <row r="270" spans="3:5">
      <c r="C270" s="161" t="s">
        <v>983</v>
      </c>
      <c r="D270" s="160">
        <v>16842797</v>
      </c>
      <c r="E270" s="160">
        <v>0</v>
      </c>
    </row>
    <row r="271" spans="3:5">
      <c r="C271" s="161" t="s">
        <v>984</v>
      </c>
      <c r="D271" s="160">
        <v>20594048</v>
      </c>
      <c r="E271" s="160">
        <v>8892662.0199999996</v>
      </c>
    </row>
    <row r="272" spans="3:5">
      <c r="C272" s="161" t="s">
        <v>270</v>
      </c>
      <c r="D272" s="160">
        <v>7500000</v>
      </c>
      <c r="E272" s="160">
        <v>6000000</v>
      </c>
    </row>
    <row r="273" spans="3:5">
      <c r="C273" s="161" t="s">
        <v>745</v>
      </c>
      <c r="D273" s="160">
        <v>0</v>
      </c>
      <c r="E273" s="160">
        <v>0</v>
      </c>
    </row>
    <row r="274" spans="3:5">
      <c r="C274" s="161" t="s">
        <v>271</v>
      </c>
      <c r="D274" s="160">
        <v>3000000</v>
      </c>
      <c r="E274" s="160">
        <v>0</v>
      </c>
    </row>
    <row r="275" spans="3:5">
      <c r="C275" s="161" t="s">
        <v>354</v>
      </c>
      <c r="D275" s="160">
        <v>7500000</v>
      </c>
      <c r="E275" s="160">
        <v>6000000</v>
      </c>
    </row>
    <row r="276" spans="3:5">
      <c r="C276" s="161" t="s">
        <v>985</v>
      </c>
      <c r="D276" s="160">
        <v>5109366</v>
      </c>
      <c r="E276" s="160">
        <v>4509000</v>
      </c>
    </row>
    <row r="277" spans="3:5">
      <c r="C277" s="161" t="s">
        <v>2199</v>
      </c>
      <c r="D277" s="160">
        <v>0</v>
      </c>
      <c r="E277" s="160">
        <v>0</v>
      </c>
    </row>
    <row r="278" spans="3:5">
      <c r="C278" s="161" t="s">
        <v>919</v>
      </c>
      <c r="D278" s="160">
        <v>3787500</v>
      </c>
      <c r="E278" s="160">
        <v>0</v>
      </c>
    </row>
    <row r="279" spans="3:5">
      <c r="C279" s="161" t="s">
        <v>2200</v>
      </c>
      <c r="D279" s="160">
        <v>0</v>
      </c>
      <c r="E279" s="160">
        <v>0</v>
      </c>
    </row>
    <row r="280" spans="3:5">
      <c r="C280" s="159" t="s">
        <v>242</v>
      </c>
      <c r="D280" s="160">
        <v>342406263</v>
      </c>
      <c r="E280" s="160">
        <v>18837084.370000001</v>
      </c>
    </row>
    <row r="281" spans="3:5">
      <c r="C281" s="161" t="s">
        <v>269</v>
      </c>
      <c r="D281" s="160">
        <v>15000000</v>
      </c>
      <c r="E281" s="160">
        <v>0</v>
      </c>
    </row>
    <row r="282" spans="3:5">
      <c r="C282" s="161" t="s">
        <v>487</v>
      </c>
      <c r="D282" s="160">
        <v>327406263</v>
      </c>
      <c r="E282" s="160">
        <v>13743481.550000001</v>
      </c>
    </row>
    <row r="283" spans="3:5">
      <c r="C283" s="161" t="s">
        <v>746</v>
      </c>
      <c r="D283" s="160">
        <v>0</v>
      </c>
      <c r="E283" s="160">
        <v>5093602.82</v>
      </c>
    </row>
    <row r="284" spans="3:5">
      <c r="C284" s="159" t="s">
        <v>243</v>
      </c>
      <c r="D284" s="160">
        <v>0</v>
      </c>
      <c r="E284" s="160">
        <v>0</v>
      </c>
    </row>
    <row r="285" spans="3:5">
      <c r="C285" s="161" t="s">
        <v>975</v>
      </c>
      <c r="D285" s="160">
        <v>0</v>
      </c>
      <c r="E285" s="160">
        <v>0</v>
      </c>
    </row>
    <row r="286" spans="3:5">
      <c r="C286" s="161" t="s">
        <v>2280</v>
      </c>
      <c r="D286" s="160">
        <v>0</v>
      </c>
      <c r="E286" s="160">
        <v>0</v>
      </c>
    </row>
    <row r="287" spans="3:5">
      <c r="C287" s="157" t="s">
        <v>272</v>
      </c>
      <c r="D287" s="158">
        <v>3238249486</v>
      </c>
      <c r="E287" s="158">
        <v>628626687.36000001</v>
      </c>
    </row>
    <row r="288" spans="3:5">
      <c r="C288" s="159" t="s">
        <v>240</v>
      </c>
      <c r="D288" s="160">
        <v>2962249486</v>
      </c>
      <c r="E288" s="160">
        <v>538662271.47000003</v>
      </c>
    </row>
    <row r="289" spans="3:5">
      <c r="C289" s="161" t="s">
        <v>593</v>
      </c>
      <c r="D289" s="160">
        <v>1214590</v>
      </c>
      <c r="E289" s="160">
        <v>0</v>
      </c>
    </row>
    <row r="290" spans="3:5">
      <c r="C290" s="161" t="s">
        <v>445</v>
      </c>
      <c r="D290" s="160">
        <v>1500000000</v>
      </c>
      <c r="E290" s="160">
        <v>228624654.35000002</v>
      </c>
    </row>
    <row r="291" spans="3:5">
      <c r="C291" s="161" t="s">
        <v>633</v>
      </c>
      <c r="D291" s="160">
        <v>20487441</v>
      </c>
      <c r="E291" s="160">
        <v>30579502.780000001</v>
      </c>
    </row>
    <row r="292" spans="3:5">
      <c r="C292" s="161" t="s">
        <v>341</v>
      </c>
      <c r="D292" s="160">
        <v>1100000000</v>
      </c>
      <c r="E292" s="160">
        <v>0</v>
      </c>
    </row>
    <row r="293" spans="3:5">
      <c r="C293" s="161" t="s">
        <v>986</v>
      </c>
      <c r="D293" s="160">
        <v>44763887</v>
      </c>
      <c r="E293" s="160">
        <v>72852156.140000001</v>
      </c>
    </row>
    <row r="294" spans="3:5">
      <c r="C294" s="161" t="s">
        <v>987</v>
      </c>
      <c r="D294" s="160">
        <v>0</v>
      </c>
      <c r="E294" s="160">
        <v>5659730.3300000001</v>
      </c>
    </row>
    <row r="295" spans="3:5">
      <c r="C295" s="161" t="s">
        <v>988</v>
      </c>
      <c r="D295" s="160">
        <v>30000000</v>
      </c>
      <c r="E295" s="160">
        <v>24000000</v>
      </c>
    </row>
    <row r="296" spans="3:5">
      <c r="C296" s="161" t="s">
        <v>989</v>
      </c>
      <c r="D296" s="160">
        <v>0</v>
      </c>
      <c r="E296" s="160">
        <v>2837659.06</v>
      </c>
    </row>
    <row r="297" spans="3:5">
      <c r="C297" s="161" t="s">
        <v>990</v>
      </c>
      <c r="D297" s="160">
        <v>3337895</v>
      </c>
      <c r="E297" s="160">
        <v>2586995.63</v>
      </c>
    </row>
    <row r="298" spans="3:5">
      <c r="C298" s="161" t="s">
        <v>552</v>
      </c>
      <c r="D298" s="160">
        <v>52500001</v>
      </c>
      <c r="E298" s="160">
        <v>42000000</v>
      </c>
    </row>
    <row r="299" spans="3:5">
      <c r="C299" s="161" t="s">
        <v>991</v>
      </c>
      <c r="D299" s="160">
        <v>1200000</v>
      </c>
      <c r="E299" s="160">
        <v>0</v>
      </c>
    </row>
    <row r="300" spans="3:5">
      <c r="C300" s="161" t="s">
        <v>992</v>
      </c>
      <c r="D300" s="160">
        <v>3779637</v>
      </c>
      <c r="E300" s="160">
        <v>5168800.97</v>
      </c>
    </row>
    <row r="301" spans="3:5">
      <c r="C301" s="161" t="s">
        <v>993</v>
      </c>
      <c r="D301" s="160">
        <v>15021140</v>
      </c>
      <c r="E301" s="160">
        <v>12000000</v>
      </c>
    </row>
    <row r="302" spans="3:5">
      <c r="C302" s="161" t="s">
        <v>994</v>
      </c>
      <c r="D302" s="160">
        <v>22515376</v>
      </c>
      <c r="E302" s="160">
        <v>17648865.73</v>
      </c>
    </row>
    <row r="303" spans="3:5">
      <c r="C303" s="161" t="s">
        <v>995</v>
      </c>
      <c r="D303" s="160">
        <v>0</v>
      </c>
      <c r="E303" s="160">
        <v>2256361.58</v>
      </c>
    </row>
    <row r="304" spans="3:5">
      <c r="C304" s="161" t="s">
        <v>704</v>
      </c>
      <c r="D304" s="160">
        <v>0</v>
      </c>
      <c r="E304" s="160">
        <v>1769379.03</v>
      </c>
    </row>
    <row r="305" spans="3:5">
      <c r="C305" s="161" t="s">
        <v>705</v>
      </c>
      <c r="D305" s="160">
        <v>0</v>
      </c>
      <c r="E305" s="160">
        <v>1847695.58</v>
      </c>
    </row>
    <row r="306" spans="3:5">
      <c r="C306" s="161" t="s">
        <v>996</v>
      </c>
      <c r="D306" s="160">
        <v>5568297</v>
      </c>
      <c r="E306" s="160">
        <v>0</v>
      </c>
    </row>
    <row r="307" spans="3:5">
      <c r="C307" s="161" t="s">
        <v>799</v>
      </c>
      <c r="D307" s="160">
        <v>0</v>
      </c>
      <c r="E307" s="160">
        <v>1740034.41</v>
      </c>
    </row>
    <row r="308" spans="3:5">
      <c r="C308" s="161" t="s">
        <v>997</v>
      </c>
      <c r="D308" s="160">
        <v>5054925</v>
      </c>
      <c r="E308" s="160">
        <v>0</v>
      </c>
    </row>
    <row r="309" spans="3:5">
      <c r="C309" s="161" t="s">
        <v>2244</v>
      </c>
      <c r="D309" s="160">
        <v>0</v>
      </c>
      <c r="E309" s="160">
        <v>421987.5</v>
      </c>
    </row>
    <row r="310" spans="3:5">
      <c r="C310" s="161" t="s">
        <v>747</v>
      </c>
      <c r="D310" s="160">
        <v>0</v>
      </c>
      <c r="E310" s="160">
        <v>0</v>
      </c>
    </row>
    <row r="311" spans="3:5">
      <c r="C311" s="161" t="s">
        <v>998</v>
      </c>
      <c r="D311" s="160">
        <v>4228542</v>
      </c>
      <c r="E311" s="160">
        <v>0</v>
      </c>
    </row>
    <row r="312" spans="3:5">
      <c r="C312" s="161" t="s">
        <v>999</v>
      </c>
      <c r="D312" s="160">
        <v>10259585</v>
      </c>
      <c r="E312" s="160">
        <v>0</v>
      </c>
    </row>
    <row r="313" spans="3:5">
      <c r="C313" s="161" t="s">
        <v>1000</v>
      </c>
      <c r="D313" s="160">
        <v>4017656</v>
      </c>
      <c r="E313" s="160">
        <v>0</v>
      </c>
    </row>
    <row r="314" spans="3:5">
      <c r="C314" s="161" t="s">
        <v>1001</v>
      </c>
      <c r="D314" s="160">
        <v>2844650</v>
      </c>
      <c r="E314" s="160">
        <v>0</v>
      </c>
    </row>
    <row r="315" spans="3:5">
      <c r="C315" s="161" t="s">
        <v>1002</v>
      </c>
      <c r="D315" s="160">
        <v>1095012</v>
      </c>
      <c r="E315" s="160">
        <v>0</v>
      </c>
    </row>
    <row r="316" spans="3:5">
      <c r="C316" s="161" t="s">
        <v>1003</v>
      </c>
      <c r="D316" s="160">
        <v>39493497</v>
      </c>
      <c r="E316" s="160">
        <v>0</v>
      </c>
    </row>
    <row r="317" spans="3:5">
      <c r="C317" s="161" t="s">
        <v>470</v>
      </c>
      <c r="D317" s="160">
        <v>12480334</v>
      </c>
      <c r="E317" s="160">
        <v>12227177.779999999</v>
      </c>
    </row>
    <row r="318" spans="3:5">
      <c r="C318" s="161" t="s">
        <v>355</v>
      </c>
      <c r="D318" s="160">
        <v>29773058</v>
      </c>
      <c r="E318" s="160">
        <v>22000000</v>
      </c>
    </row>
    <row r="319" spans="3:5">
      <c r="C319" s="161" t="s">
        <v>2270</v>
      </c>
      <c r="D319" s="160">
        <v>0</v>
      </c>
      <c r="E319" s="160">
        <v>0</v>
      </c>
    </row>
    <row r="320" spans="3:5">
      <c r="C320" s="161" t="s">
        <v>273</v>
      </c>
      <c r="D320" s="160">
        <v>52613963</v>
      </c>
      <c r="E320" s="160">
        <v>52441270.600000001</v>
      </c>
    </row>
    <row r="321" spans="3:5">
      <c r="C321" s="159" t="s">
        <v>243</v>
      </c>
      <c r="D321" s="160">
        <v>276000000</v>
      </c>
      <c r="E321" s="160">
        <v>89964415.890000001</v>
      </c>
    </row>
    <row r="322" spans="3:5">
      <c r="C322" s="161" t="s">
        <v>921</v>
      </c>
      <c r="D322" s="160">
        <v>276000000</v>
      </c>
      <c r="E322" s="160">
        <v>89964415.890000001</v>
      </c>
    </row>
    <row r="323" spans="3:5">
      <c r="C323" s="157" t="s">
        <v>246</v>
      </c>
      <c r="D323" s="158">
        <v>3319558086</v>
      </c>
      <c r="E323" s="158">
        <v>1270629669.6099999</v>
      </c>
    </row>
    <row r="324" spans="3:5">
      <c r="C324" s="159" t="s">
        <v>240</v>
      </c>
      <c r="D324" s="160">
        <v>2270614511</v>
      </c>
      <c r="E324" s="160">
        <v>1270629669.6099999</v>
      </c>
    </row>
    <row r="325" spans="3:5">
      <c r="C325" s="161" t="s">
        <v>1004</v>
      </c>
      <c r="D325" s="160">
        <v>5740696</v>
      </c>
      <c r="E325" s="160">
        <v>0</v>
      </c>
    </row>
    <row r="326" spans="3:5">
      <c r="C326" s="161" t="s">
        <v>634</v>
      </c>
      <c r="D326" s="160">
        <v>2725489</v>
      </c>
      <c r="E326" s="160">
        <v>0</v>
      </c>
    </row>
    <row r="327" spans="3:5">
      <c r="C327" s="161" t="s">
        <v>1005</v>
      </c>
      <c r="D327" s="160">
        <v>25006973</v>
      </c>
      <c r="E327" s="160">
        <v>17872324.219999999</v>
      </c>
    </row>
    <row r="328" spans="3:5">
      <c r="C328" s="161" t="s">
        <v>1006</v>
      </c>
      <c r="D328" s="160">
        <v>1931173</v>
      </c>
      <c r="E328" s="160">
        <v>0</v>
      </c>
    </row>
    <row r="329" spans="3:5">
      <c r="C329" s="161" t="s">
        <v>1007</v>
      </c>
      <c r="D329" s="160">
        <v>10945349</v>
      </c>
      <c r="E329" s="160">
        <v>26519880.740000002</v>
      </c>
    </row>
    <row r="330" spans="3:5">
      <c r="C330" s="161" t="s">
        <v>1008</v>
      </c>
      <c r="D330" s="160">
        <v>5744000</v>
      </c>
      <c r="E330" s="160">
        <v>0</v>
      </c>
    </row>
    <row r="331" spans="3:5">
      <c r="C331" s="161" t="s">
        <v>1009</v>
      </c>
      <c r="D331" s="160">
        <v>12640275</v>
      </c>
      <c r="E331" s="160">
        <v>0</v>
      </c>
    </row>
    <row r="332" spans="3:5">
      <c r="C332" s="161" t="s">
        <v>1075</v>
      </c>
      <c r="D332" s="160">
        <v>0</v>
      </c>
      <c r="E332" s="160">
        <v>143651500.18000001</v>
      </c>
    </row>
    <row r="333" spans="3:5">
      <c r="C333" s="161" t="s">
        <v>446</v>
      </c>
      <c r="D333" s="160">
        <v>29237609</v>
      </c>
      <c r="E333" s="160">
        <v>0</v>
      </c>
    </row>
    <row r="334" spans="3:5">
      <c r="C334" s="161" t="s">
        <v>1010</v>
      </c>
      <c r="D334" s="160">
        <v>0</v>
      </c>
      <c r="E334" s="160">
        <v>2146185.3199999998</v>
      </c>
    </row>
    <row r="335" spans="3:5">
      <c r="C335" s="161" t="s">
        <v>1011</v>
      </c>
      <c r="D335" s="160">
        <v>33077394</v>
      </c>
      <c r="E335" s="160">
        <v>0</v>
      </c>
    </row>
    <row r="336" spans="3:5">
      <c r="C336" s="161" t="s">
        <v>2143</v>
      </c>
      <c r="D336" s="160">
        <v>0</v>
      </c>
      <c r="E336" s="160">
        <v>12823471.42</v>
      </c>
    </row>
    <row r="337" spans="3:5">
      <c r="C337" s="161" t="s">
        <v>1012</v>
      </c>
      <c r="D337" s="160">
        <v>21462414</v>
      </c>
      <c r="E337" s="160">
        <v>0</v>
      </c>
    </row>
    <row r="338" spans="3:5">
      <c r="C338" s="161" t="s">
        <v>724</v>
      </c>
      <c r="D338" s="160">
        <v>0</v>
      </c>
      <c r="E338" s="160">
        <v>0</v>
      </c>
    </row>
    <row r="339" spans="3:5">
      <c r="C339" s="161" t="s">
        <v>1013</v>
      </c>
      <c r="D339" s="160">
        <v>37510000</v>
      </c>
      <c r="E339" s="160">
        <v>37343431.140000001</v>
      </c>
    </row>
    <row r="340" spans="3:5">
      <c r="C340" s="161" t="s">
        <v>2090</v>
      </c>
      <c r="D340" s="160">
        <v>3700000</v>
      </c>
      <c r="E340" s="160">
        <v>0</v>
      </c>
    </row>
    <row r="341" spans="3:5">
      <c r="C341" s="161" t="s">
        <v>1014</v>
      </c>
      <c r="D341" s="160">
        <v>37500029</v>
      </c>
      <c r="E341" s="160">
        <v>37338572.189999998</v>
      </c>
    </row>
    <row r="342" spans="3:5">
      <c r="C342" s="161" t="s">
        <v>1015</v>
      </c>
      <c r="D342" s="160">
        <v>7596315</v>
      </c>
      <c r="E342" s="160">
        <v>2584156.96</v>
      </c>
    </row>
    <row r="343" spans="3:5">
      <c r="C343" s="161" t="s">
        <v>1016</v>
      </c>
      <c r="D343" s="160">
        <v>5645883</v>
      </c>
      <c r="E343" s="160">
        <v>0</v>
      </c>
    </row>
    <row r="344" spans="3:5">
      <c r="C344" s="161" t="s">
        <v>1017</v>
      </c>
      <c r="D344" s="160">
        <v>7656660</v>
      </c>
      <c r="E344" s="160">
        <v>4984473.38</v>
      </c>
    </row>
    <row r="345" spans="3:5">
      <c r="C345" s="161" t="s">
        <v>1018</v>
      </c>
      <c r="D345" s="160">
        <v>6917773</v>
      </c>
      <c r="E345" s="160">
        <v>4400647.2</v>
      </c>
    </row>
    <row r="346" spans="3:5">
      <c r="C346" s="161" t="s">
        <v>1019</v>
      </c>
      <c r="D346" s="160">
        <v>26204967</v>
      </c>
      <c r="E346" s="160">
        <v>12405900.880000001</v>
      </c>
    </row>
    <row r="347" spans="3:5">
      <c r="C347" s="161" t="s">
        <v>1020</v>
      </c>
      <c r="D347" s="160">
        <v>8273439</v>
      </c>
      <c r="E347" s="160">
        <v>6262209.6299999999</v>
      </c>
    </row>
    <row r="348" spans="3:5">
      <c r="C348" s="161" t="s">
        <v>1021</v>
      </c>
      <c r="D348" s="160">
        <v>4516773</v>
      </c>
      <c r="E348" s="160">
        <v>1875107.58</v>
      </c>
    </row>
    <row r="349" spans="3:5">
      <c r="C349" s="161" t="s">
        <v>1022</v>
      </c>
      <c r="D349" s="160">
        <v>1088833</v>
      </c>
      <c r="E349" s="160">
        <v>0</v>
      </c>
    </row>
    <row r="350" spans="3:5">
      <c r="C350" s="161" t="s">
        <v>1023</v>
      </c>
      <c r="D350" s="160">
        <v>1088833</v>
      </c>
      <c r="E350" s="160">
        <v>0</v>
      </c>
    </row>
    <row r="351" spans="3:5">
      <c r="C351" s="161" t="s">
        <v>1024</v>
      </c>
      <c r="D351" s="160">
        <v>2506068</v>
      </c>
      <c r="E351" s="160">
        <v>0</v>
      </c>
    </row>
    <row r="352" spans="3:5">
      <c r="C352" s="161" t="s">
        <v>1025</v>
      </c>
      <c r="D352" s="160">
        <v>6902575</v>
      </c>
      <c r="E352" s="160">
        <v>6504683.3700000001</v>
      </c>
    </row>
    <row r="353" spans="3:5">
      <c r="C353" s="161" t="s">
        <v>1026</v>
      </c>
      <c r="D353" s="160">
        <v>2506068</v>
      </c>
      <c r="E353" s="160">
        <v>0</v>
      </c>
    </row>
    <row r="354" spans="3:5">
      <c r="C354" s="161" t="s">
        <v>1027</v>
      </c>
      <c r="D354" s="160">
        <v>1519414</v>
      </c>
      <c r="E354" s="160">
        <v>0</v>
      </c>
    </row>
    <row r="355" spans="3:5">
      <c r="C355" s="161" t="s">
        <v>1028</v>
      </c>
      <c r="D355" s="160">
        <v>7597070</v>
      </c>
      <c r="E355" s="160">
        <v>0</v>
      </c>
    </row>
    <row r="356" spans="3:5">
      <c r="C356" s="161" t="s">
        <v>342</v>
      </c>
      <c r="D356" s="160">
        <v>196433820</v>
      </c>
      <c r="E356" s="160">
        <v>19435201.289999999</v>
      </c>
    </row>
    <row r="357" spans="3:5">
      <c r="C357" s="161" t="s">
        <v>2091</v>
      </c>
      <c r="D357" s="160">
        <v>2884427</v>
      </c>
      <c r="E357" s="160">
        <v>0</v>
      </c>
    </row>
    <row r="358" spans="3:5">
      <c r="C358" s="161" t="s">
        <v>1029</v>
      </c>
      <c r="D358" s="160">
        <v>1310000</v>
      </c>
      <c r="E358" s="160">
        <v>0</v>
      </c>
    </row>
    <row r="359" spans="3:5">
      <c r="C359" s="161" t="s">
        <v>2144</v>
      </c>
      <c r="D359" s="160">
        <v>0</v>
      </c>
      <c r="E359" s="160">
        <v>0</v>
      </c>
    </row>
    <row r="360" spans="3:5">
      <c r="C360" s="161" t="s">
        <v>1030</v>
      </c>
      <c r="D360" s="160">
        <v>2437449</v>
      </c>
      <c r="E360" s="160">
        <v>0</v>
      </c>
    </row>
    <row r="361" spans="3:5">
      <c r="C361" s="161" t="s">
        <v>2145</v>
      </c>
      <c r="D361" s="160">
        <v>0</v>
      </c>
      <c r="E361" s="160">
        <v>0</v>
      </c>
    </row>
    <row r="362" spans="3:5">
      <c r="C362" s="161" t="s">
        <v>1031</v>
      </c>
      <c r="D362" s="160">
        <v>1596112</v>
      </c>
      <c r="E362" s="160">
        <v>0</v>
      </c>
    </row>
    <row r="363" spans="3:5">
      <c r="C363" s="161" t="s">
        <v>1032</v>
      </c>
      <c r="D363" s="160">
        <v>3754097</v>
      </c>
      <c r="E363" s="160">
        <v>0</v>
      </c>
    </row>
    <row r="364" spans="3:5">
      <c r="C364" s="161" t="s">
        <v>1033</v>
      </c>
      <c r="D364" s="160">
        <v>1595760</v>
      </c>
      <c r="E364" s="160">
        <v>0</v>
      </c>
    </row>
    <row r="365" spans="3:5">
      <c r="C365" s="161" t="s">
        <v>1034</v>
      </c>
      <c r="D365" s="160">
        <v>1117032</v>
      </c>
      <c r="E365" s="160">
        <v>0</v>
      </c>
    </row>
    <row r="366" spans="3:5">
      <c r="C366" s="161" t="s">
        <v>343</v>
      </c>
      <c r="D366" s="160">
        <v>10850043</v>
      </c>
      <c r="E366" s="160">
        <v>0</v>
      </c>
    </row>
    <row r="367" spans="3:5">
      <c r="C367" s="161" t="s">
        <v>1035</v>
      </c>
      <c r="D367" s="160">
        <v>3401093</v>
      </c>
      <c r="E367" s="160">
        <v>0</v>
      </c>
    </row>
    <row r="368" spans="3:5">
      <c r="C368" s="161" t="s">
        <v>1036</v>
      </c>
      <c r="D368" s="160">
        <v>3059076</v>
      </c>
      <c r="E368" s="160">
        <v>0</v>
      </c>
    </row>
    <row r="369" spans="3:5">
      <c r="C369" s="161" t="s">
        <v>1037</v>
      </c>
      <c r="D369" s="160">
        <v>44901865</v>
      </c>
      <c r="E369" s="160">
        <v>0</v>
      </c>
    </row>
    <row r="370" spans="3:5">
      <c r="C370" s="161" t="s">
        <v>1038</v>
      </c>
      <c r="D370" s="160">
        <v>1559024</v>
      </c>
      <c r="E370" s="160">
        <v>0</v>
      </c>
    </row>
    <row r="371" spans="3:5">
      <c r="C371" s="161" t="s">
        <v>1039</v>
      </c>
      <c r="D371" s="160">
        <v>16509137</v>
      </c>
      <c r="E371" s="160">
        <v>0</v>
      </c>
    </row>
    <row r="372" spans="3:5">
      <c r="C372" s="161" t="s">
        <v>1040</v>
      </c>
      <c r="D372" s="160">
        <v>1559024</v>
      </c>
      <c r="E372" s="160">
        <v>0</v>
      </c>
    </row>
    <row r="373" spans="3:5">
      <c r="C373" s="161" t="s">
        <v>1041</v>
      </c>
      <c r="D373" s="160">
        <v>1989693</v>
      </c>
      <c r="E373" s="160">
        <v>0</v>
      </c>
    </row>
    <row r="374" spans="3:5">
      <c r="C374" s="161" t="s">
        <v>1042</v>
      </c>
      <c r="D374" s="160">
        <v>50121296</v>
      </c>
      <c r="E374" s="160">
        <v>0</v>
      </c>
    </row>
    <row r="375" spans="3:5">
      <c r="C375" s="161" t="s">
        <v>1043</v>
      </c>
      <c r="D375" s="160">
        <v>5295987</v>
      </c>
      <c r="E375" s="160">
        <v>0</v>
      </c>
    </row>
    <row r="376" spans="3:5">
      <c r="C376" s="161" t="s">
        <v>1044</v>
      </c>
      <c r="D376" s="160">
        <v>1072941</v>
      </c>
      <c r="E376" s="160">
        <v>0</v>
      </c>
    </row>
    <row r="377" spans="3:5">
      <c r="C377" s="161" t="s">
        <v>1045</v>
      </c>
      <c r="D377" s="160">
        <v>11597000</v>
      </c>
      <c r="E377" s="160">
        <v>0</v>
      </c>
    </row>
    <row r="378" spans="3:5">
      <c r="C378" s="161" t="s">
        <v>748</v>
      </c>
      <c r="D378" s="160">
        <v>0</v>
      </c>
      <c r="E378" s="160">
        <v>0</v>
      </c>
    </row>
    <row r="379" spans="3:5">
      <c r="C379" s="161" t="s">
        <v>1046</v>
      </c>
      <c r="D379" s="160">
        <v>1514599</v>
      </c>
      <c r="E379" s="160">
        <v>0</v>
      </c>
    </row>
    <row r="380" spans="3:5">
      <c r="C380" s="161" t="s">
        <v>1047</v>
      </c>
      <c r="D380" s="160">
        <v>1514599</v>
      </c>
      <c r="E380" s="160">
        <v>0</v>
      </c>
    </row>
    <row r="381" spans="3:5">
      <c r="C381" s="161" t="s">
        <v>1048</v>
      </c>
      <c r="D381" s="160">
        <v>0</v>
      </c>
      <c r="E381" s="160">
        <v>0</v>
      </c>
    </row>
    <row r="382" spans="3:5">
      <c r="C382" s="161" t="s">
        <v>1049</v>
      </c>
      <c r="D382" s="160">
        <v>1516038</v>
      </c>
      <c r="E382" s="160">
        <v>0</v>
      </c>
    </row>
    <row r="383" spans="3:5">
      <c r="C383" s="161" t="s">
        <v>1050</v>
      </c>
      <c r="D383" s="160">
        <v>1516038</v>
      </c>
      <c r="E383" s="160">
        <v>0</v>
      </c>
    </row>
    <row r="384" spans="3:5">
      <c r="C384" s="161" t="s">
        <v>1051</v>
      </c>
      <c r="D384" s="160">
        <v>5222496</v>
      </c>
      <c r="E384" s="160">
        <v>0</v>
      </c>
    </row>
    <row r="385" spans="3:5">
      <c r="C385" s="161" t="s">
        <v>1052</v>
      </c>
      <c r="D385" s="160">
        <v>1516038</v>
      </c>
      <c r="E385" s="160">
        <v>0</v>
      </c>
    </row>
    <row r="386" spans="3:5">
      <c r="C386" s="161" t="s">
        <v>1053</v>
      </c>
      <c r="D386" s="160">
        <v>8388626</v>
      </c>
      <c r="E386" s="160">
        <v>0</v>
      </c>
    </row>
    <row r="387" spans="3:5">
      <c r="C387" s="161" t="s">
        <v>1054</v>
      </c>
      <c r="D387" s="160">
        <v>2489491</v>
      </c>
      <c r="E387" s="160">
        <v>0</v>
      </c>
    </row>
    <row r="388" spans="3:5">
      <c r="C388" s="161" t="s">
        <v>1055</v>
      </c>
      <c r="D388" s="160">
        <v>5000000</v>
      </c>
      <c r="E388" s="160">
        <v>0</v>
      </c>
    </row>
    <row r="389" spans="3:5">
      <c r="C389" s="161" t="s">
        <v>1056</v>
      </c>
      <c r="D389" s="160">
        <v>2489491</v>
      </c>
      <c r="E389" s="160">
        <v>0</v>
      </c>
    </row>
    <row r="390" spans="3:5">
      <c r="C390" s="161" t="s">
        <v>1057</v>
      </c>
      <c r="D390" s="160">
        <v>2489491</v>
      </c>
      <c r="E390" s="160">
        <v>0</v>
      </c>
    </row>
    <row r="391" spans="3:5">
      <c r="C391" s="161" t="s">
        <v>1058</v>
      </c>
      <c r="D391" s="160">
        <v>1077476</v>
      </c>
      <c r="E391" s="160">
        <v>24883.84</v>
      </c>
    </row>
    <row r="392" spans="3:5">
      <c r="C392" s="161" t="s">
        <v>1059</v>
      </c>
      <c r="D392" s="160">
        <v>28060354</v>
      </c>
      <c r="E392" s="160">
        <v>0</v>
      </c>
    </row>
    <row r="393" spans="3:5">
      <c r="C393" s="161" t="s">
        <v>1060</v>
      </c>
      <c r="D393" s="160">
        <v>1077476</v>
      </c>
      <c r="E393" s="160">
        <v>24883.84</v>
      </c>
    </row>
    <row r="394" spans="3:5">
      <c r="C394" s="161" t="s">
        <v>1061</v>
      </c>
      <c r="D394" s="160">
        <v>1508467</v>
      </c>
      <c r="E394" s="160">
        <v>2475683.7200000002</v>
      </c>
    </row>
    <row r="395" spans="3:5">
      <c r="C395" s="161" t="s">
        <v>800</v>
      </c>
      <c r="D395" s="160">
        <v>755258653</v>
      </c>
      <c r="E395" s="160">
        <v>678341804.24000001</v>
      </c>
    </row>
    <row r="396" spans="3:5">
      <c r="C396" s="161" t="s">
        <v>1062</v>
      </c>
      <c r="D396" s="160">
        <v>42431165</v>
      </c>
      <c r="E396" s="160">
        <v>0</v>
      </c>
    </row>
    <row r="397" spans="3:5">
      <c r="C397" s="161" t="s">
        <v>635</v>
      </c>
      <c r="D397" s="160">
        <v>1466207</v>
      </c>
      <c r="E397" s="160">
        <v>0</v>
      </c>
    </row>
    <row r="398" spans="3:5">
      <c r="C398" s="161" t="s">
        <v>2092</v>
      </c>
      <c r="D398" s="160">
        <v>96907025</v>
      </c>
      <c r="E398" s="160">
        <v>0</v>
      </c>
    </row>
    <row r="399" spans="3:5">
      <c r="C399" s="161" t="s">
        <v>1063</v>
      </c>
      <c r="D399" s="160">
        <v>15000031</v>
      </c>
      <c r="E399" s="160">
        <v>12000031</v>
      </c>
    </row>
    <row r="400" spans="3:5">
      <c r="C400" s="161" t="s">
        <v>1064</v>
      </c>
      <c r="D400" s="160">
        <v>75000000</v>
      </c>
      <c r="E400" s="160">
        <v>66279877.890000001</v>
      </c>
    </row>
    <row r="401" spans="3:5">
      <c r="C401" s="161" t="s">
        <v>1065</v>
      </c>
      <c r="D401" s="160">
        <v>1514599</v>
      </c>
      <c r="E401" s="160">
        <v>0</v>
      </c>
    </row>
    <row r="402" spans="3:5">
      <c r="C402" s="161" t="s">
        <v>1066</v>
      </c>
      <c r="D402" s="160">
        <v>112920651</v>
      </c>
      <c r="E402" s="160">
        <v>90420651</v>
      </c>
    </row>
    <row r="403" spans="3:5">
      <c r="C403" s="161" t="s">
        <v>1067</v>
      </c>
      <c r="D403" s="160">
        <v>10356939</v>
      </c>
      <c r="E403" s="160">
        <v>0</v>
      </c>
    </row>
    <row r="404" spans="3:5">
      <c r="C404" s="161" t="s">
        <v>1068</v>
      </c>
      <c r="D404" s="160">
        <v>38372329</v>
      </c>
      <c r="E404" s="160">
        <v>0</v>
      </c>
    </row>
    <row r="405" spans="3:5">
      <c r="C405" s="161" t="s">
        <v>1069</v>
      </c>
      <c r="D405" s="160">
        <v>46052778</v>
      </c>
      <c r="E405" s="160">
        <v>0</v>
      </c>
    </row>
    <row r="406" spans="3:5">
      <c r="C406" s="161" t="s">
        <v>1070</v>
      </c>
      <c r="D406" s="160">
        <v>12246282</v>
      </c>
      <c r="E406" s="160">
        <v>0</v>
      </c>
    </row>
    <row r="407" spans="3:5">
      <c r="C407" s="161" t="s">
        <v>2093</v>
      </c>
      <c r="D407" s="160">
        <v>35000000</v>
      </c>
      <c r="E407" s="160">
        <v>0</v>
      </c>
    </row>
    <row r="408" spans="3:5">
      <c r="C408" s="161" t="s">
        <v>1071</v>
      </c>
      <c r="D408" s="160">
        <v>59360662</v>
      </c>
      <c r="E408" s="160">
        <v>0</v>
      </c>
    </row>
    <row r="409" spans="3:5">
      <c r="C409" s="161" t="s">
        <v>1072</v>
      </c>
      <c r="D409" s="160">
        <v>125547191</v>
      </c>
      <c r="E409" s="160">
        <v>0</v>
      </c>
    </row>
    <row r="410" spans="3:5">
      <c r="C410" s="161" t="s">
        <v>1073</v>
      </c>
      <c r="D410" s="160">
        <v>97512371</v>
      </c>
      <c r="E410" s="160">
        <v>84914108.579999998</v>
      </c>
    </row>
    <row r="411" spans="3:5">
      <c r="C411" s="159" t="s">
        <v>242</v>
      </c>
      <c r="D411" s="160">
        <v>8757016</v>
      </c>
      <c r="E411" s="160">
        <v>0</v>
      </c>
    </row>
    <row r="412" spans="3:5">
      <c r="C412" s="161" t="s">
        <v>2094</v>
      </c>
      <c r="D412" s="160">
        <v>6599199</v>
      </c>
      <c r="E412" s="160">
        <v>0</v>
      </c>
    </row>
    <row r="413" spans="3:5">
      <c r="C413" s="161" t="s">
        <v>1074</v>
      </c>
      <c r="D413" s="160">
        <v>2157817</v>
      </c>
      <c r="E413" s="160">
        <v>0</v>
      </c>
    </row>
    <row r="414" spans="3:5">
      <c r="C414" s="159" t="s">
        <v>243</v>
      </c>
      <c r="D414" s="160">
        <v>550959819</v>
      </c>
      <c r="E414" s="160">
        <v>0</v>
      </c>
    </row>
    <row r="415" spans="3:5">
      <c r="C415" s="161" t="s">
        <v>636</v>
      </c>
      <c r="D415" s="160">
        <v>127829819</v>
      </c>
      <c r="E415" s="160">
        <v>0</v>
      </c>
    </row>
    <row r="416" spans="3:5">
      <c r="C416" s="161" t="s">
        <v>1075</v>
      </c>
      <c r="D416" s="160">
        <v>423130000</v>
      </c>
      <c r="E416" s="160">
        <v>0</v>
      </c>
    </row>
    <row r="417" spans="3:5">
      <c r="C417" s="159" t="s">
        <v>244</v>
      </c>
      <c r="D417" s="160">
        <v>489226740</v>
      </c>
      <c r="E417" s="160">
        <v>0</v>
      </c>
    </row>
    <row r="418" spans="3:5">
      <c r="C418" s="161" t="s">
        <v>274</v>
      </c>
      <c r="D418" s="160">
        <v>96929844</v>
      </c>
      <c r="E418" s="160">
        <v>0</v>
      </c>
    </row>
    <row r="419" spans="3:5">
      <c r="C419" s="161" t="s">
        <v>1075</v>
      </c>
      <c r="D419" s="160">
        <v>392296896</v>
      </c>
      <c r="E419" s="160">
        <v>0</v>
      </c>
    </row>
    <row r="420" spans="3:5">
      <c r="C420" s="157" t="s">
        <v>275</v>
      </c>
      <c r="D420" s="158">
        <v>1125980738</v>
      </c>
      <c r="E420" s="158">
        <v>573964042.53999996</v>
      </c>
    </row>
    <row r="421" spans="3:5">
      <c r="C421" s="159" t="s">
        <v>240</v>
      </c>
      <c r="D421" s="160">
        <v>1109087269</v>
      </c>
      <c r="E421" s="160">
        <v>573964042.53999996</v>
      </c>
    </row>
    <row r="422" spans="3:5">
      <c r="C422" s="161" t="s">
        <v>637</v>
      </c>
      <c r="D422" s="160">
        <v>5765056</v>
      </c>
      <c r="E422" s="160">
        <v>0</v>
      </c>
    </row>
    <row r="423" spans="3:5">
      <c r="C423" s="161" t="s">
        <v>1076</v>
      </c>
      <c r="D423" s="160">
        <v>15000000</v>
      </c>
      <c r="E423" s="160">
        <v>11999028.25</v>
      </c>
    </row>
    <row r="424" spans="3:5">
      <c r="C424" s="161" t="s">
        <v>1077</v>
      </c>
      <c r="D424" s="160">
        <v>4966671</v>
      </c>
      <c r="E424" s="160">
        <v>6660678.7300000004</v>
      </c>
    </row>
    <row r="425" spans="3:5">
      <c r="C425" s="161" t="s">
        <v>1078</v>
      </c>
      <c r="D425" s="160">
        <v>0</v>
      </c>
      <c r="E425" s="160">
        <v>2324662.3299999996</v>
      </c>
    </row>
    <row r="426" spans="3:5">
      <c r="C426" s="161" t="s">
        <v>1079</v>
      </c>
      <c r="D426" s="160">
        <v>15038680</v>
      </c>
      <c r="E426" s="160">
        <v>12038367.060000001</v>
      </c>
    </row>
    <row r="427" spans="3:5">
      <c r="C427" s="161" t="s">
        <v>1080</v>
      </c>
      <c r="D427" s="160">
        <v>0</v>
      </c>
      <c r="E427" s="160">
        <v>2701184.87</v>
      </c>
    </row>
    <row r="428" spans="3:5">
      <c r="C428" s="161" t="s">
        <v>1081</v>
      </c>
      <c r="D428" s="160">
        <v>0</v>
      </c>
      <c r="E428" s="160">
        <v>2469074.65</v>
      </c>
    </row>
    <row r="429" spans="3:5">
      <c r="C429" s="161" t="s">
        <v>1082</v>
      </c>
      <c r="D429" s="160">
        <v>1077369</v>
      </c>
      <c r="E429" s="160">
        <v>0</v>
      </c>
    </row>
    <row r="430" spans="3:5">
      <c r="C430" s="161" t="s">
        <v>1083</v>
      </c>
      <c r="D430" s="160">
        <v>1539099</v>
      </c>
      <c r="E430" s="160">
        <v>0</v>
      </c>
    </row>
    <row r="431" spans="3:5">
      <c r="C431" s="161" t="s">
        <v>1084</v>
      </c>
      <c r="D431" s="160">
        <v>5417029</v>
      </c>
      <c r="E431" s="160">
        <v>0</v>
      </c>
    </row>
    <row r="432" spans="3:5">
      <c r="C432" s="161" t="s">
        <v>1085</v>
      </c>
      <c r="D432" s="160">
        <v>1494129</v>
      </c>
      <c r="E432" s="160">
        <v>0</v>
      </c>
    </row>
    <row r="433" spans="3:5">
      <c r="C433" s="161" t="s">
        <v>706</v>
      </c>
      <c r="D433" s="160">
        <v>0</v>
      </c>
      <c r="E433" s="160">
        <v>854283.72</v>
      </c>
    </row>
    <row r="434" spans="3:5">
      <c r="C434" s="161" t="s">
        <v>1086</v>
      </c>
      <c r="D434" s="160">
        <v>1063369</v>
      </c>
      <c r="E434" s="160">
        <v>0</v>
      </c>
    </row>
    <row r="435" spans="3:5">
      <c r="C435" s="161" t="s">
        <v>1087</v>
      </c>
      <c r="D435" s="160">
        <v>1632035</v>
      </c>
      <c r="E435" s="160">
        <v>0</v>
      </c>
    </row>
    <row r="436" spans="3:5">
      <c r="C436" s="161" t="s">
        <v>1088</v>
      </c>
      <c r="D436" s="160">
        <v>1750953</v>
      </c>
      <c r="E436" s="160">
        <v>0</v>
      </c>
    </row>
    <row r="437" spans="3:5">
      <c r="C437" s="161" t="s">
        <v>707</v>
      </c>
      <c r="D437" s="160">
        <v>0</v>
      </c>
      <c r="E437" s="160">
        <v>851392.78</v>
      </c>
    </row>
    <row r="438" spans="3:5">
      <c r="C438" s="161" t="s">
        <v>1089</v>
      </c>
      <c r="D438" s="160">
        <v>1750953</v>
      </c>
      <c r="E438" s="160">
        <v>0</v>
      </c>
    </row>
    <row r="439" spans="3:5">
      <c r="C439" s="161" t="s">
        <v>1090</v>
      </c>
      <c r="D439" s="160">
        <v>1750953</v>
      </c>
      <c r="E439" s="160">
        <v>0</v>
      </c>
    </row>
    <row r="440" spans="3:5">
      <c r="C440" s="161" t="s">
        <v>708</v>
      </c>
      <c r="D440" s="160">
        <v>0</v>
      </c>
      <c r="E440" s="160">
        <v>2554698.88</v>
      </c>
    </row>
    <row r="441" spans="3:5">
      <c r="C441" s="161" t="s">
        <v>1091</v>
      </c>
      <c r="D441" s="160">
        <v>1510897</v>
      </c>
      <c r="E441" s="160">
        <v>0</v>
      </c>
    </row>
    <row r="442" spans="3:5">
      <c r="C442" s="161" t="s">
        <v>709</v>
      </c>
      <c r="D442" s="160">
        <v>0</v>
      </c>
      <c r="E442" s="160">
        <v>3895191.47</v>
      </c>
    </row>
    <row r="443" spans="3:5">
      <c r="C443" s="161" t="s">
        <v>710</v>
      </c>
      <c r="D443" s="160">
        <v>0</v>
      </c>
      <c r="E443" s="160">
        <v>2573873.0299999998</v>
      </c>
    </row>
    <row r="444" spans="3:5">
      <c r="C444" s="161" t="s">
        <v>1092</v>
      </c>
      <c r="D444" s="160">
        <v>0</v>
      </c>
      <c r="E444" s="160">
        <v>7903334.1400000006</v>
      </c>
    </row>
    <row r="445" spans="3:5">
      <c r="C445" s="161" t="s">
        <v>2245</v>
      </c>
      <c r="D445" s="160">
        <v>0</v>
      </c>
      <c r="E445" s="160">
        <v>828099.74</v>
      </c>
    </row>
    <row r="446" spans="3:5">
      <c r="C446" s="161" t="s">
        <v>2246</v>
      </c>
      <c r="D446" s="160">
        <v>0</v>
      </c>
      <c r="E446" s="160">
        <v>816246.9</v>
      </c>
    </row>
    <row r="447" spans="3:5">
      <c r="C447" s="161" t="s">
        <v>1093</v>
      </c>
      <c r="D447" s="160">
        <v>4907476</v>
      </c>
      <c r="E447" s="160">
        <v>8954414.25</v>
      </c>
    </row>
    <row r="448" spans="3:5">
      <c r="C448" s="161" t="s">
        <v>2146</v>
      </c>
      <c r="D448" s="160">
        <v>0</v>
      </c>
      <c r="E448" s="160">
        <v>0</v>
      </c>
    </row>
    <row r="449" spans="3:5">
      <c r="C449" s="161" t="s">
        <v>1094</v>
      </c>
      <c r="D449" s="160">
        <v>700000000</v>
      </c>
      <c r="E449" s="160">
        <v>96473158.959999993</v>
      </c>
    </row>
    <row r="450" spans="3:5">
      <c r="C450" s="161" t="s">
        <v>276</v>
      </c>
      <c r="D450" s="160">
        <v>155926163</v>
      </c>
      <c r="E450" s="160">
        <v>16572399.539999999</v>
      </c>
    </row>
    <row r="451" spans="3:5">
      <c r="C451" s="161" t="s">
        <v>1095</v>
      </c>
      <c r="D451" s="160">
        <v>8856691</v>
      </c>
      <c r="E451" s="160">
        <v>0</v>
      </c>
    </row>
    <row r="452" spans="3:5">
      <c r="C452" s="161" t="s">
        <v>749</v>
      </c>
      <c r="D452" s="160">
        <v>0</v>
      </c>
      <c r="E452" s="160">
        <v>0</v>
      </c>
    </row>
    <row r="453" spans="3:5">
      <c r="C453" s="161" t="s">
        <v>750</v>
      </c>
      <c r="D453" s="160">
        <v>0</v>
      </c>
      <c r="E453" s="160">
        <v>0</v>
      </c>
    </row>
    <row r="454" spans="3:5">
      <c r="C454" s="161" t="s">
        <v>638</v>
      </c>
      <c r="D454" s="160">
        <v>1075882</v>
      </c>
      <c r="E454" s="160">
        <v>0</v>
      </c>
    </row>
    <row r="455" spans="3:5">
      <c r="C455" s="161" t="s">
        <v>390</v>
      </c>
      <c r="D455" s="160">
        <v>1543101</v>
      </c>
      <c r="E455" s="160">
        <v>0</v>
      </c>
    </row>
    <row r="456" spans="3:5">
      <c r="C456" s="161" t="s">
        <v>1096</v>
      </c>
      <c r="D456" s="160">
        <v>108520676</v>
      </c>
      <c r="E456" s="160">
        <v>0</v>
      </c>
    </row>
    <row r="457" spans="3:5">
      <c r="C457" s="161" t="s">
        <v>1097</v>
      </c>
      <c r="D457" s="160">
        <v>15000020</v>
      </c>
      <c r="E457" s="160">
        <v>12000000</v>
      </c>
    </row>
    <row r="458" spans="3:5">
      <c r="C458" s="161" t="s">
        <v>751</v>
      </c>
      <c r="D458" s="160">
        <v>0</v>
      </c>
      <c r="E458" s="160">
        <v>0</v>
      </c>
    </row>
    <row r="459" spans="3:5">
      <c r="C459" s="161" t="s">
        <v>1098</v>
      </c>
      <c r="D459" s="160">
        <v>15000000</v>
      </c>
      <c r="E459" s="160">
        <v>12000000</v>
      </c>
    </row>
    <row r="460" spans="3:5">
      <c r="C460" s="161" t="s">
        <v>1099</v>
      </c>
      <c r="D460" s="160">
        <v>15000008</v>
      </c>
      <c r="E460" s="160">
        <v>12000000</v>
      </c>
    </row>
    <row r="461" spans="3:5">
      <c r="C461" s="161" t="s">
        <v>356</v>
      </c>
      <c r="D461" s="160">
        <v>22500059</v>
      </c>
      <c r="E461" s="160">
        <v>17999840.68</v>
      </c>
    </row>
    <row r="462" spans="3:5">
      <c r="C462" s="161" t="s">
        <v>277</v>
      </c>
      <c r="D462" s="160">
        <v>1000000</v>
      </c>
      <c r="E462" s="160">
        <v>339494112.56</v>
      </c>
    </row>
    <row r="463" spans="3:5">
      <c r="C463" s="159" t="s">
        <v>242</v>
      </c>
      <c r="D463" s="160">
        <v>1288795</v>
      </c>
      <c r="E463" s="160">
        <v>0</v>
      </c>
    </row>
    <row r="464" spans="3:5">
      <c r="C464" s="161" t="s">
        <v>804</v>
      </c>
      <c r="D464" s="160">
        <v>1288795</v>
      </c>
      <c r="E464" s="160">
        <v>0</v>
      </c>
    </row>
    <row r="465" spans="3:5">
      <c r="C465" s="159" t="s">
        <v>244</v>
      </c>
      <c r="D465" s="160">
        <v>15604674</v>
      </c>
      <c r="E465" s="160">
        <v>0</v>
      </c>
    </row>
    <row r="466" spans="3:5">
      <c r="C466" s="161" t="s">
        <v>805</v>
      </c>
      <c r="D466" s="160">
        <v>15604674</v>
      </c>
      <c r="E466" s="160">
        <v>0</v>
      </c>
    </row>
    <row r="467" spans="3:5">
      <c r="C467" s="157" t="s">
        <v>247</v>
      </c>
      <c r="D467" s="158">
        <v>1499067987</v>
      </c>
      <c r="E467" s="158">
        <v>580168258.12000012</v>
      </c>
    </row>
    <row r="468" spans="3:5">
      <c r="C468" s="159" t="s">
        <v>240</v>
      </c>
      <c r="D468" s="160">
        <v>1226801580</v>
      </c>
      <c r="E468" s="160">
        <v>547348459.41000009</v>
      </c>
    </row>
    <row r="469" spans="3:5">
      <c r="C469" s="161" t="s">
        <v>1100</v>
      </c>
      <c r="D469" s="160">
        <v>89766549</v>
      </c>
      <c r="E469" s="160">
        <v>0</v>
      </c>
    </row>
    <row r="470" spans="3:5">
      <c r="C470" s="161" t="s">
        <v>1101</v>
      </c>
      <c r="D470" s="160">
        <v>43243245</v>
      </c>
      <c r="E470" s="160">
        <v>16452236.99</v>
      </c>
    </row>
    <row r="471" spans="3:5">
      <c r="C471" s="161" t="s">
        <v>1102</v>
      </c>
      <c r="D471" s="160">
        <v>27085583</v>
      </c>
      <c r="E471" s="160">
        <v>0</v>
      </c>
    </row>
    <row r="472" spans="3:5">
      <c r="C472" s="161" t="s">
        <v>1103</v>
      </c>
      <c r="D472" s="160">
        <v>1341855</v>
      </c>
      <c r="E472" s="160">
        <v>0</v>
      </c>
    </row>
    <row r="473" spans="3:5">
      <c r="C473" s="161" t="s">
        <v>1104</v>
      </c>
      <c r="D473" s="160">
        <v>49432876</v>
      </c>
      <c r="E473" s="160">
        <v>0</v>
      </c>
    </row>
    <row r="474" spans="3:5">
      <c r="C474" s="161" t="s">
        <v>594</v>
      </c>
      <c r="D474" s="160">
        <v>30000000</v>
      </c>
      <c r="E474" s="160">
        <v>42236409.289999992</v>
      </c>
    </row>
    <row r="475" spans="3:5">
      <c r="C475" s="161" t="s">
        <v>1105</v>
      </c>
      <c r="D475" s="160">
        <v>78000000</v>
      </c>
      <c r="E475" s="160">
        <v>17122258.68</v>
      </c>
    </row>
    <row r="476" spans="3:5">
      <c r="C476" s="161" t="s">
        <v>1106</v>
      </c>
      <c r="D476" s="160">
        <v>39000000</v>
      </c>
      <c r="E476" s="160">
        <v>39000000</v>
      </c>
    </row>
    <row r="477" spans="3:5">
      <c r="C477" s="161" t="s">
        <v>711</v>
      </c>
      <c r="D477" s="160">
        <v>0</v>
      </c>
      <c r="E477" s="160">
        <v>3641029.54</v>
      </c>
    </row>
    <row r="478" spans="3:5">
      <c r="C478" s="161" t="s">
        <v>1107</v>
      </c>
      <c r="D478" s="160">
        <v>36157505</v>
      </c>
      <c r="E478" s="160">
        <v>0</v>
      </c>
    </row>
    <row r="479" spans="3:5">
      <c r="C479" s="161" t="s">
        <v>1108</v>
      </c>
      <c r="D479" s="160">
        <v>102553368</v>
      </c>
      <c r="E479" s="160">
        <v>4146248.72</v>
      </c>
    </row>
    <row r="480" spans="3:5">
      <c r="C480" s="161" t="s">
        <v>381</v>
      </c>
      <c r="D480" s="160">
        <v>10932847</v>
      </c>
      <c r="E480" s="160">
        <v>4147127.83</v>
      </c>
    </row>
    <row r="481" spans="3:5">
      <c r="C481" s="161" t="s">
        <v>639</v>
      </c>
      <c r="D481" s="160">
        <v>4120981</v>
      </c>
      <c r="E481" s="160">
        <v>1338655.31</v>
      </c>
    </row>
    <row r="482" spans="3:5">
      <c r="C482" s="161" t="s">
        <v>1109</v>
      </c>
      <c r="D482" s="160">
        <v>0</v>
      </c>
      <c r="E482" s="160">
        <v>1056776.08</v>
      </c>
    </row>
    <row r="483" spans="3:5">
      <c r="C483" s="161" t="s">
        <v>752</v>
      </c>
      <c r="D483" s="160">
        <v>0</v>
      </c>
      <c r="E483" s="160">
        <v>483191.5</v>
      </c>
    </row>
    <row r="484" spans="3:5">
      <c r="C484" s="161" t="s">
        <v>1110</v>
      </c>
      <c r="D484" s="160">
        <v>5765056</v>
      </c>
      <c r="E484" s="160">
        <v>0</v>
      </c>
    </row>
    <row r="485" spans="3:5">
      <c r="C485" s="161" t="s">
        <v>382</v>
      </c>
      <c r="D485" s="160">
        <v>5081906</v>
      </c>
      <c r="E485" s="160">
        <v>0</v>
      </c>
    </row>
    <row r="486" spans="3:5">
      <c r="C486" s="161" t="s">
        <v>640</v>
      </c>
      <c r="D486" s="160">
        <v>3268867</v>
      </c>
      <c r="E486" s="160">
        <v>0</v>
      </c>
    </row>
    <row r="487" spans="3:5">
      <c r="C487" s="161" t="s">
        <v>1111</v>
      </c>
      <c r="D487" s="160">
        <v>10564353</v>
      </c>
      <c r="E487" s="160">
        <v>0</v>
      </c>
    </row>
    <row r="488" spans="3:5">
      <c r="C488" s="161" t="s">
        <v>383</v>
      </c>
      <c r="D488" s="160">
        <v>1938252</v>
      </c>
      <c r="E488" s="160">
        <v>0</v>
      </c>
    </row>
    <row r="489" spans="3:5">
      <c r="C489" s="161" t="s">
        <v>1112</v>
      </c>
      <c r="D489" s="160">
        <v>1193330</v>
      </c>
      <c r="E489" s="160">
        <v>0</v>
      </c>
    </row>
    <row r="490" spans="3:5">
      <c r="C490" s="161" t="s">
        <v>1113</v>
      </c>
      <c r="D490" s="160">
        <v>1516906</v>
      </c>
      <c r="E490" s="160">
        <v>0</v>
      </c>
    </row>
    <row r="491" spans="3:5">
      <c r="C491" s="161" t="s">
        <v>1114</v>
      </c>
      <c r="D491" s="160">
        <v>1067870</v>
      </c>
      <c r="E491" s="160">
        <v>1998878.47</v>
      </c>
    </row>
    <row r="492" spans="3:5">
      <c r="C492" s="161" t="s">
        <v>725</v>
      </c>
      <c r="D492" s="160">
        <v>0</v>
      </c>
      <c r="E492" s="160">
        <v>218595328.11000001</v>
      </c>
    </row>
    <row r="493" spans="3:5">
      <c r="C493" s="161" t="s">
        <v>1115</v>
      </c>
      <c r="D493" s="160">
        <v>3027128</v>
      </c>
      <c r="E493" s="160">
        <v>953293.32</v>
      </c>
    </row>
    <row r="494" spans="3:5">
      <c r="C494" s="161" t="s">
        <v>1116</v>
      </c>
      <c r="D494" s="160">
        <v>2557771</v>
      </c>
      <c r="E494" s="160">
        <v>1430627.26</v>
      </c>
    </row>
    <row r="495" spans="3:5">
      <c r="C495" s="161" t="s">
        <v>1117</v>
      </c>
      <c r="D495" s="160">
        <v>92391513</v>
      </c>
      <c r="E495" s="160">
        <v>0</v>
      </c>
    </row>
    <row r="496" spans="3:5">
      <c r="C496" s="161" t="s">
        <v>1118</v>
      </c>
      <c r="D496" s="160">
        <v>1310000</v>
      </c>
      <c r="E496" s="160">
        <v>10735227.99</v>
      </c>
    </row>
    <row r="497" spans="3:5">
      <c r="C497" s="161" t="s">
        <v>1119</v>
      </c>
      <c r="D497" s="160">
        <v>19500000</v>
      </c>
      <c r="E497" s="160">
        <v>0</v>
      </c>
    </row>
    <row r="498" spans="3:5">
      <c r="C498" s="161" t="s">
        <v>1120</v>
      </c>
      <c r="D498" s="160">
        <v>23400000</v>
      </c>
      <c r="E498" s="160">
        <v>0</v>
      </c>
    </row>
    <row r="499" spans="3:5">
      <c r="C499" s="161" t="s">
        <v>1121</v>
      </c>
      <c r="D499" s="160">
        <v>23400000</v>
      </c>
      <c r="E499" s="160">
        <v>0</v>
      </c>
    </row>
    <row r="500" spans="3:5">
      <c r="C500" s="161" t="s">
        <v>1122</v>
      </c>
      <c r="D500" s="160">
        <v>15612348</v>
      </c>
      <c r="E500" s="160">
        <v>9378813.4700000007</v>
      </c>
    </row>
    <row r="501" spans="3:5">
      <c r="C501" s="161" t="s">
        <v>344</v>
      </c>
      <c r="D501" s="160">
        <v>55658568</v>
      </c>
      <c r="E501" s="160">
        <v>7675353.7699999996</v>
      </c>
    </row>
    <row r="502" spans="3:5">
      <c r="C502" s="161" t="s">
        <v>1123</v>
      </c>
      <c r="D502" s="160">
        <v>105000000</v>
      </c>
      <c r="E502" s="160">
        <v>102949653.68000001</v>
      </c>
    </row>
    <row r="503" spans="3:5">
      <c r="C503" s="161" t="s">
        <v>1124</v>
      </c>
      <c r="D503" s="160">
        <v>15856374</v>
      </c>
      <c r="E503" s="160">
        <v>7856374</v>
      </c>
    </row>
    <row r="504" spans="3:5">
      <c r="C504" s="161" t="s">
        <v>1125</v>
      </c>
      <c r="D504" s="160">
        <v>50600000</v>
      </c>
      <c r="E504" s="160">
        <v>0</v>
      </c>
    </row>
    <row r="505" spans="3:5">
      <c r="C505" s="161" t="s">
        <v>1126</v>
      </c>
      <c r="D505" s="160">
        <v>48322864</v>
      </c>
      <c r="E505" s="160">
        <v>20000000</v>
      </c>
    </row>
    <row r="506" spans="3:5">
      <c r="C506" s="161" t="s">
        <v>1127</v>
      </c>
      <c r="D506" s="160">
        <v>3003940</v>
      </c>
      <c r="E506" s="160">
        <v>0</v>
      </c>
    </row>
    <row r="507" spans="3:5">
      <c r="C507" s="161" t="s">
        <v>1128</v>
      </c>
      <c r="D507" s="160">
        <v>16503395</v>
      </c>
      <c r="E507" s="160">
        <v>11661687</v>
      </c>
    </row>
    <row r="508" spans="3:5">
      <c r="C508" s="161" t="s">
        <v>1129</v>
      </c>
      <c r="D508" s="160">
        <v>67851384</v>
      </c>
      <c r="E508" s="160">
        <v>22262939.940000001</v>
      </c>
    </row>
    <row r="509" spans="3:5">
      <c r="C509" s="161" t="s">
        <v>1130</v>
      </c>
      <c r="D509" s="160">
        <v>54574367</v>
      </c>
      <c r="E509" s="160">
        <v>0</v>
      </c>
    </row>
    <row r="510" spans="3:5">
      <c r="C510" s="161" t="s">
        <v>1131</v>
      </c>
      <c r="D510" s="160">
        <v>11661687</v>
      </c>
      <c r="E510" s="160">
        <v>0</v>
      </c>
    </row>
    <row r="511" spans="3:5">
      <c r="C511" s="161" t="s">
        <v>1132</v>
      </c>
      <c r="D511" s="160">
        <v>23879729</v>
      </c>
      <c r="E511" s="160">
        <v>0</v>
      </c>
    </row>
    <row r="512" spans="3:5">
      <c r="C512" s="161" t="s">
        <v>278</v>
      </c>
      <c r="D512" s="160">
        <v>50659163</v>
      </c>
      <c r="E512" s="160">
        <v>2226348.46</v>
      </c>
    </row>
    <row r="513" spans="3:5">
      <c r="C513" s="159" t="s">
        <v>242</v>
      </c>
      <c r="D513" s="160">
        <v>39715907</v>
      </c>
      <c r="E513" s="160">
        <v>32819798.710000001</v>
      </c>
    </row>
    <row r="514" spans="3:5">
      <c r="C514" s="161" t="s">
        <v>551</v>
      </c>
      <c r="D514" s="160">
        <v>19720001</v>
      </c>
      <c r="E514" s="160">
        <v>12876567.710000001</v>
      </c>
    </row>
    <row r="515" spans="3:5">
      <c r="C515" s="161" t="s">
        <v>806</v>
      </c>
      <c r="D515" s="160">
        <v>19995906</v>
      </c>
      <c r="E515" s="160">
        <v>19943231</v>
      </c>
    </row>
    <row r="516" spans="3:5">
      <c r="C516" s="159" t="s">
        <v>243</v>
      </c>
      <c r="D516" s="160">
        <v>232550500</v>
      </c>
      <c r="E516" s="160">
        <v>0</v>
      </c>
    </row>
    <row r="517" spans="3:5">
      <c r="C517" s="161" t="s">
        <v>921</v>
      </c>
      <c r="D517" s="160">
        <v>232550500</v>
      </c>
      <c r="E517" s="160">
        <v>0</v>
      </c>
    </row>
    <row r="518" spans="3:5">
      <c r="C518" s="161" t="s">
        <v>725</v>
      </c>
      <c r="D518" s="160">
        <v>0</v>
      </c>
      <c r="E518" s="160">
        <v>0</v>
      </c>
    </row>
    <row r="519" spans="3:5">
      <c r="C519" s="157" t="s">
        <v>279</v>
      </c>
      <c r="D519" s="158">
        <v>1728965020</v>
      </c>
      <c r="E519" s="158">
        <v>646213823.63999999</v>
      </c>
    </row>
    <row r="520" spans="3:5">
      <c r="C520" s="159" t="s">
        <v>240</v>
      </c>
      <c r="D520" s="160">
        <v>1728965020</v>
      </c>
      <c r="E520" s="160">
        <v>646213823.63999999</v>
      </c>
    </row>
    <row r="521" spans="3:5">
      <c r="C521" s="161" t="s">
        <v>1133</v>
      </c>
      <c r="D521" s="160">
        <v>8772492</v>
      </c>
      <c r="E521" s="160">
        <v>5910553.7300000004</v>
      </c>
    </row>
    <row r="522" spans="3:5">
      <c r="C522" s="161" t="s">
        <v>1134</v>
      </c>
      <c r="D522" s="160">
        <v>64305821</v>
      </c>
      <c r="E522" s="160">
        <v>21251474.27</v>
      </c>
    </row>
    <row r="523" spans="3:5">
      <c r="C523" s="161" t="s">
        <v>1135</v>
      </c>
      <c r="D523" s="160">
        <v>1712376</v>
      </c>
      <c r="E523" s="160">
        <v>909769.28</v>
      </c>
    </row>
    <row r="524" spans="3:5">
      <c r="C524" s="161" t="s">
        <v>1136</v>
      </c>
      <c r="D524" s="160">
        <v>8197657</v>
      </c>
      <c r="E524" s="160">
        <v>1369518.75</v>
      </c>
    </row>
    <row r="525" spans="3:5">
      <c r="C525" s="161" t="s">
        <v>2281</v>
      </c>
      <c r="D525" s="160">
        <v>0</v>
      </c>
      <c r="E525" s="160">
        <v>0</v>
      </c>
    </row>
    <row r="526" spans="3:5">
      <c r="C526" s="161" t="s">
        <v>1137</v>
      </c>
      <c r="D526" s="160">
        <v>137311858</v>
      </c>
      <c r="E526" s="160">
        <v>17444452.560000002</v>
      </c>
    </row>
    <row r="527" spans="3:5">
      <c r="C527" s="161" t="s">
        <v>1138</v>
      </c>
      <c r="D527" s="160">
        <v>2940444</v>
      </c>
      <c r="E527" s="160">
        <v>0</v>
      </c>
    </row>
    <row r="528" spans="3:5">
      <c r="C528" s="161" t="s">
        <v>1139</v>
      </c>
      <c r="D528" s="160">
        <v>1148800</v>
      </c>
      <c r="E528" s="160">
        <v>0</v>
      </c>
    </row>
    <row r="529" spans="3:5">
      <c r="C529" s="161" t="s">
        <v>1140</v>
      </c>
      <c r="D529" s="160">
        <v>1148800</v>
      </c>
      <c r="E529" s="160">
        <v>0</v>
      </c>
    </row>
    <row r="530" spans="3:5">
      <c r="C530" s="161" t="s">
        <v>1141</v>
      </c>
      <c r="D530" s="160">
        <v>2154855</v>
      </c>
      <c r="E530" s="160">
        <v>2477862.7999999998</v>
      </c>
    </row>
    <row r="531" spans="3:5">
      <c r="C531" s="161" t="s">
        <v>1142</v>
      </c>
      <c r="D531" s="160">
        <v>7492480</v>
      </c>
      <c r="E531" s="160">
        <v>20408081.669999998</v>
      </c>
    </row>
    <row r="532" spans="3:5">
      <c r="C532" s="161" t="s">
        <v>1143</v>
      </c>
      <c r="D532" s="160">
        <v>0</v>
      </c>
      <c r="E532" s="160">
        <v>536010.93999999994</v>
      </c>
    </row>
    <row r="533" spans="3:5">
      <c r="C533" s="161" t="s">
        <v>1144</v>
      </c>
      <c r="D533" s="160">
        <v>5524318</v>
      </c>
      <c r="E533" s="160">
        <v>0</v>
      </c>
    </row>
    <row r="534" spans="3:5">
      <c r="C534" s="161" t="s">
        <v>1145</v>
      </c>
      <c r="D534" s="160">
        <v>268235</v>
      </c>
      <c r="E534" s="160">
        <v>0</v>
      </c>
    </row>
    <row r="535" spans="3:5">
      <c r="C535" s="161" t="s">
        <v>1146</v>
      </c>
      <c r="D535" s="160">
        <v>3895164</v>
      </c>
      <c r="E535" s="160">
        <v>0</v>
      </c>
    </row>
    <row r="536" spans="3:5">
      <c r="C536" s="161" t="s">
        <v>1147</v>
      </c>
      <c r="D536" s="160">
        <v>1072941</v>
      </c>
      <c r="E536" s="160">
        <v>0</v>
      </c>
    </row>
    <row r="537" spans="3:5">
      <c r="C537" s="161" t="s">
        <v>1148</v>
      </c>
      <c r="D537" s="160">
        <v>1390181</v>
      </c>
      <c r="E537" s="160">
        <v>0</v>
      </c>
    </row>
    <row r="538" spans="3:5">
      <c r="C538" s="161" t="s">
        <v>1149</v>
      </c>
      <c r="D538" s="160">
        <v>1103829</v>
      </c>
      <c r="E538" s="160">
        <v>0</v>
      </c>
    </row>
    <row r="539" spans="3:5">
      <c r="C539" s="161" t="s">
        <v>1150</v>
      </c>
      <c r="D539" s="160">
        <v>5203875</v>
      </c>
      <c r="E539" s="160">
        <v>301013.3</v>
      </c>
    </row>
    <row r="540" spans="3:5">
      <c r="C540" s="161" t="s">
        <v>1151</v>
      </c>
      <c r="D540" s="160">
        <v>1103829</v>
      </c>
      <c r="E540" s="160">
        <v>0</v>
      </c>
    </row>
    <row r="541" spans="3:5">
      <c r="C541" s="161" t="s">
        <v>1152</v>
      </c>
      <c r="D541" s="160">
        <v>29947984</v>
      </c>
      <c r="E541" s="160">
        <v>0</v>
      </c>
    </row>
    <row r="542" spans="3:5">
      <c r="C542" s="161" t="s">
        <v>1153</v>
      </c>
      <c r="D542" s="160">
        <v>6107332</v>
      </c>
      <c r="E542" s="160">
        <v>489908.56</v>
      </c>
    </row>
    <row r="543" spans="3:5">
      <c r="C543" s="161" t="s">
        <v>1154</v>
      </c>
      <c r="D543" s="160">
        <v>12690749</v>
      </c>
      <c r="E543" s="160">
        <v>34090.720000000001</v>
      </c>
    </row>
    <row r="544" spans="3:5">
      <c r="C544" s="161" t="s">
        <v>550</v>
      </c>
      <c r="D544" s="160">
        <v>75009959</v>
      </c>
      <c r="E544" s="160">
        <v>73736197.269999996</v>
      </c>
    </row>
    <row r="545" spans="3:5">
      <c r="C545" s="161" t="s">
        <v>1155</v>
      </c>
      <c r="D545" s="160">
        <v>1816559</v>
      </c>
      <c r="E545" s="160">
        <v>0</v>
      </c>
    </row>
    <row r="546" spans="3:5">
      <c r="C546" s="161" t="s">
        <v>1156</v>
      </c>
      <c r="D546" s="160">
        <v>105000032</v>
      </c>
      <c r="E546" s="160">
        <v>104058217.44</v>
      </c>
    </row>
    <row r="547" spans="3:5">
      <c r="C547" s="161" t="s">
        <v>1157</v>
      </c>
      <c r="D547" s="160">
        <v>8165286</v>
      </c>
      <c r="E547" s="160">
        <v>5971028.5099999998</v>
      </c>
    </row>
    <row r="548" spans="3:5">
      <c r="C548" s="161" t="s">
        <v>1158</v>
      </c>
      <c r="D548" s="160">
        <v>19621021</v>
      </c>
      <c r="E548" s="160">
        <v>880046.94</v>
      </c>
    </row>
    <row r="549" spans="3:5">
      <c r="C549" s="161" t="s">
        <v>1159</v>
      </c>
      <c r="D549" s="160">
        <v>4357440</v>
      </c>
      <c r="E549" s="160">
        <v>0</v>
      </c>
    </row>
    <row r="550" spans="3:5">
      <c r="C550" s="161" t="s">
        <v>1160</v>
      </c>
      <c r="D550" s="160">
        <v>28670626</v>
      </c>
      <c r="E550" s="160">
        <v>8410012.3499999996</v>
      </c>
    </row>
    <row r="551" spans="3:5">
      <c r="C551" s="161" t="s">
        <v>1161</v>
      </c>
      <c r="D551" s="160">
        <v>43866429</v>
      </c>
      <c r="E551" s="160">
        <v>0</v>
      </c>
    </row>
    <row r="552" spans="3:5">
      <c r="C552" s="161" t="s">
        <v>753</v>
      </c>
      <c r="D552" s="160">
        <v>0</v>
      </c>
      <c r="E552" s="160">
        <v>0</v>
      </c>
    </row>
    <row r="553" spans="3:5">
      <c r="C553" s="161" t="s">
        <v>280</v>
      </c>
      <c r="D553" s="160">
        <v>90000000</v>
      </c>
      <c r="E553" s="160">
        <v>60000000</v>
      </c>
    </row>
    <row r="554" spans="3:5">
      <c r="C554" s="161" t="s">
        <v>754</v>
      </c>
      <c r="D554" s="160">
        <v>0</v>
      </c>
      <c r="E554" s="160">
        <v>0</v>
      </c>
    </row>
    <row r="555" spans="3:5">
      <c r="C555" s="161" t="s">
        <v>808</v>
      </c>
      <c r="D555" s="160">
        <v>0</v>
      </c>
      <c r="E555" s="160">
        <v>7151859.3300000001</v>
      </c>
    </row>
    <row r="556" spans="3:5">
      <c r="C556" s="161" t="s">
        <v>1162</v>
      </c>
      <c r="D556" s="160">
        <v>1430268</v>
      </c>
      <c r="E556" s="160">
        <v>0</v>
      </c>
    </row>
    <row r="557" spans="3:5">
      <c r="C557" s="161" t="s">
        <v>1163</v>
      </c>
      <c r="D557" s="160">
        <v>52500000</v>
      </c>
      <c r="E557" s="160">
        <v>51936880.160000004</v>
      </c>
    </row>
    <row r="558" spans="3:5">
      <c r="C558" s="161" t="s">
        <v>2247</v>
      </c>
      <c r="D558" s="160">
        <v>0</v>
      </c>
      <c r="E558" s="160">
        <v>0</v>
      </c>
    </row>
    <row r="559" spans="3:5">
      <c r="C559" s="161" t="s">
        <v>1164</v>
      </c>
      <c r="D559" s="160">
        <v>88963550</v>
      </c>
      <c r="E559" s="160">
        <v>79680105.340000004</v>
      </c>
    </row>
    <row r="560" spans="3:5">
      <c r="C560" s="161" t="s">
        <v>489</v>
      </c>
      <c r="D560" s="160">
        <v>6069830</v>
      </c>
      <c r="E560" s="160">
        <v>2165062.0700000003</v>
      </c>
    </row>
    <row r="561" spans="3:5">
      <c r="C561" s="161" t="s">
        <v>1165</v>
      </c>
      <c r="D561" s="160">
        <v>900000000</v>
      </c>
      <c r="E561" s="160">
        <v>181091677.65000001</v>
      </c>
    </row>
    <row r="562" spans="3:5">
      <c r="C562" s="157" t="s">
        <v>248</v>
      </c>
      <c r="D562" s="158">
        <v>347739571</v>
      </c>
      <c r="E562" s="158">
        <v>244688051.98999995</v>
      </c>
    </row>
    <row r="563" spans="3:5">
      <c r="C563" s="159" t="s">
        <v>240</v>
      </c>
      <c r="D563" s="160">
        <v>347739571</v>
      </c>
      <c r="E563" s="160">
        <v>244688051.98999995</v>
      </c>
    </row>
    <row r="564" spans="3:5">
      <c r="C564" s="161" t="s">
        <v>2201</v>
      </c>
      <c r="D564" s="160">
        <v>0</v>
      </c>
      <c r="E564" s="160">
        <v>0</v>
      </c>
    </row>
    <row r="565" spans="3:5">
      <c r="C565" s="161" t="s">
        <v>1166</v>
      </c>
      <c r="D565" s="160">
        <v>1605717</v>
      </c>
      <c r="E565" s="160">
        <v>0</v>
      </c>
    </row>
    <row r="566" spans="3:5">
      <c r="C566" s="161" t="s">
        <v>384</v>
      </c>
      <c r="D566" s="160">
        <v>5276700</v>
      </c>
      <c r="E566" s="160">
        <v>0</v>
      </c>
    </row>
    <row r="567" spans="3:5">
      <c r="C567" s="161" t="s">
        <v>1167</v>
      </c>
      <c r="D567" s="160">
        <v>1651551</v>
      </c>
      <c r="E567" s="160">
        <v>0</v>
      </c>
    </row>
    <row r="568" spans="3:5">
      <c r="C568" s="161" t="s">
        <v>2147</v>
      </c>
      <c r="D568" s="160">
        <v>0</v>
      </c>
      <c r="E568" s="160">
        <v>0</v>
      </c>
    </row>
    <row r="569" spans="3:5">
      <c r="C569" s="161" t="s">
        <v>1168</v>
      </c>
      <c r="D569" s="160">
        <v>0</v>
      </c>
      <c r="E569" s="160">
        <v>4111202.68</v>
      </c>
    </row>
    <row r="570" spans="3:5">
      <c r="C570" s="161" t="s">
        <v>712</v>
      </c>
      <c r="D570" s="160">
        <v>0</v>
      </c>
      <c r="E570" s="160">
        <v>1197914.98</v>
      </c>
    </row>
    <row r="571" spans="3:5">
      <c r="C571" s="161" t="s">
        <v>1169</v>
      </c>
      <c r="D571" s="160">
        <v>0</v>
      </c>
      <c r="E571" s="160">
        <v>52763761.759999998</v>
      </c>
    </row>
    <row r="572" spans="3:5">
      <c r="C572" s="161" t="s">
        <v>1170</v>
      </c>
      <c r="D572" s="160">
        <v>0</v>
      </c>
      <c r="E572" s="160">
        <v>0</v>
      </c>
    </row>
    <row r="573" spans="3:5">
      <c r="C573" s="161" t="s">
        <v>713</v>
      </c>
      <c r="D573" s="160">
        <v>0</v>
      </c>
      <c r="E573" s="160">
        <v>3817157.04</v>
      </c>
    </row>
    <row r="574" spans="3:5">
      <c r="C574" s="161" t="s">
        <v>434</v>
      </c>
      <c r="D574" s="160">
        <v>15000000</v>
      </c>
      <c r="E574" s="160">
        <v>12000000</v>
      </c>
    </row>
    <row r="575" spans="3:5">
      <c r="C575" s="161" t="s">
        <v>2248</v>
      </c>
      <c r="D575" s="160">
        <v>0</v>
      </c>
      <c r="E575" s="160">
        <v>1875250.94</v>
      </c>
    </row>
    <row r="576" spans="3:5">
      <c r="C576" s="161" t="s">
        <v>1171</v>
      </c>
      <c r="D576" s="160">
        <v>0</v>
      </c>
      <c r="E576" s="160">
        <v>4738359.7300000004</v>
      </c>
    </row>
    <row r="577" spans="3:5">
      <c r="C577" s="161" t="s">
        <v>2249</v>
      </c>
      <c r="D577" s="160">
        <v>0</v>
      </c>
      <c r="E577" s="160">
        <v>1256310.51</v>
      </c>
    </row>
    <row r="578" spans="3:5">
      <c r="C578" s="161" t="s">
        <v>1172</v>
      </c>
      <c r="D578" s="160">
        <v>101349917</v>
      </c>
      <c r="E578" s="160">
        <v>91226094.299999997</v>
      </c>
    </row>
    <row r="579" spans="3:5">
      <c r="C579" s="161" t="s">
        <v>1173</v>
      </c>
      <c r="D579" s="160">
        <v>2829816</v>
      </c>
      <c r="E579" s="160">
        <v>0</v>
      </c>
    </row>
    <row r="580" spans="3:5">
      <c r="C580" s="161" t="s">
        <v>1174</v>
      </c>
      <c r="D580" s="160">
        <v>23693954</v>
      </c>
      <c r="E580" s="160">
        <v>5776514.5999999996</v>
      </c>
    </row>
    <row r="581" spans="3:5">
      <c r="C581" s="161" t="s">
        <v>1175</v>
      </c>
      <c r="D581" s="160">
        <v>1446529</v>
      </c>
      <c r="E581" s="160">
        <v>1768452.86</v>
      </c>
    </row>
    <row r="582" spans="3:5">
      <c r="C582" s="161" t="s">
        <v>1176</v>
      </c>
      <c r="D582" s="160">
        <v>4164146</v>
      </c>
      <c r="E582" s="160">
        <v>1584741.89</v>
      </c>
    </row>
    <row r="583" spans="3:5">
      <c r="C583" s="161" t="s">
        <v>1177</v>
      </c>
      <c r="D583" s="160">
        <v>4982491</v>
      </c>
      <c r="E583" s="160">
        <v>1089109.8899999999</v>
      </c>
    </row>
    <row r="584" spans="3:5">
      <c r="C584" s="161" t="s">
        <v>1178</v>
      </c>
      <c r="D584" s="160">
        <v>2829816</v>
      </c>
      <c r="E584" s="160">
        <v>0</v>
      </c>
    </row>
    <row r="585" spans="3:5">
      <c r="C585" s="161" t="s">
        <v>1179</v>
      </c>
      <c r="D585" s="160">
        <v>1780595</v>
      </c>
      <c r="E585" s="160">
        <v>0</v>
      </c>
    </row>
    <row r="586" spans="3:5">
      <c r="C586" s="161" t="s">
        <v>1180</v>
      </c>
      <c r="D586" s="160">
        <v>8766131</v>
      </c>
      <c r="E586" s="160">
        <v>1644330.85</v>
      </c>
    </row>
    <row r="587" spans="3:5">
      <c r="C587" s="161" t="s">
        <v>1181</v>
      </c>
      <c r="D587" s="160">
        <v>1512666</v>
      </c>
      <c r="E587" s="160">
        <v>2745806.35</v>
      </c>
    </row>
    <row r="588" spans="3:5">
      <c r="C588" s="161" t="s">
        <v>755</v>
      </c>
      <c r="D588" s="160">
        <v>0</v>
      </c>
      <c r="E588" s="160">
        <v>0</v>
      </c>
    </row>
    <row r="589" spans="3:5">
      <c r="C589" s="161" t="s">
        <v>1182</v>
      </c>
      <c r="D589" s="160">
        <v>4928521</v>
      </c>
      <c r="E589" s="160">
        <v>0</v>
      </c>
    </row>
    <row r="590" spans="3:5">
      <c r="C590" s="161" t="s">
        <v>756</v>
      </c>
      <c r="D590" s="160">
        <v>0</v>
      </c>
      <c r="E590" s="160">
        <v>0</v>
      </c>
    </row>
    <row r="591" spans="3:5">
      <c r="C591" s="161" t="s">
        <v>1183</v>
      </c>
      <c r="D591" s="160">
        <v>44525856</v>
      </c>
      <c r="E591" s="160">
        <v>0</v>
      </c>
    </row>
    <row r="592" spans="3:5">
      <c r="C592" s="161" t="s">
        <v>797</v>
      </c>
      <c r="D592" s="160">
        <v>1293193</v>
      </c>
      <c r="E592" s="160">
        <v>0</v>
      </c>
    </row>
    <row r="593" spans="3:5">
      <c r="C593" s="161" t="s">
        <v>1184</v>
      </c>
      <c r="D593" s="160">
        <v>22500000</v>
      </c>
      <c r="E593" s="160">
        <v>17999955.699999999</v>
      </c>
    </row>
    <row r="594" spans="3:5">
      <c r="C594" s="161" t="s">
        <v>357</v>
      </c>
      <c r="D594" s="160">
        <v>60101972</v>
      </c>
      <c r="E594" s="160">
        <v>39093087.909999996</v>
      </c>
    </row>
    <row r="595" spans="3:5">
      <c r="C595" s="161" t="s">
        <v>1185</v>
      </c>
      <c r="D595" s="160">
        <v>37500000</v>
      </c>
      <c r="E595" s="160">
        <v>0</v>
      </c>
    </row>
    <row r="596" spans="3:5">
      <c r="C596" s="157" t="s">
        <v>249</v>
      </c>
      <c r="D596" s="158">
        <v>2658987011</v>
      </c>
      <c r="E596" s="158">
        <v>996462558.69000006</v>
      </c>
    </row>
    <row r="597" spans="3:5">
      <c r="C597" s="159" t="s">
        <v>240</v>
      </c>
      <c r="D597" s="160">
        <v>2451534484</v>
      </c>
      <c r="E597" s="160">
        <v>840519557.67000008</v>
      </c>
    </row>
    <row r="598" spans="3:5">
      <c r="C598" s="161" t="s">
        <v>1186</v>
      </c>
      <c r="D598" s="160">
        <v>1598529</v>
      </c>
      <c r="E598" s="160">
        <v>0</v>
      </c>
    </row>
    <row r="599" spans="3:5">
      <c r="C599" s="161" t="s">
        <v>1187</v>
      </c>
      <c r="D599" s="160">
        <v>736699</v>
      </c>
      <c r="E599" s="160">
        <v>0</v>
      </c>
    </row>
    <row r="600" spans="3:5">
      <c r="C600" s="161" t="s">
        <v>1188</v>
      </c>
      <c r="D600" s="160">
        <v>1073335</v>
      </c>
      <c r="E600" s="160">
        <v>168831.96</v>
      </c>
    </row>
    <row r="601" spans="3:5">
      <c r="C601" s="161" t="s">
        <v>1189</v>
      </c>
      <c r="D601" s="160">
        <v>278808</v>
      </c>
      <c r="E601" s="160">
        <v>1558807.1</v>
      </c>
    </row>
    <row r="602" spans="3:5">
      <c r="C602" s="161" t="s">
        <v>1190</v>
      </c>
      <c r="D602" s="160">
        <v>1645541</v>
      </c>
      <c r="E602" s="160">
        <v>0</v>
      </c>
    </row>
    <row r="603" spans="3:5">
      <c r="C603" s="161" t="s">
        <v>810</v>
      </c>
      <c r="D603" s="160">
        <v>26419072</v>
      </c>
      <c r="E603" s="160">
        <v>14864197.66</v>
      </c>
    </row>
    <row r="604" spans="3:5">
      <c r="C604" s="161" t="s">
        <v>1191</v>
      </c>
      <c r="D604" s="160">
        <v>1873679</v>
      </c>
      <c r="E604" s="160">
        <v>1047359.55</v>
      </c>
    </row>
    <row r="605" spans="3:5">
      <c r="C605" s="161" t="s">
        <v>1192</v>
      </c>
      <c r="D605" s="160">
        <v>596092630</v>
      </c>
      <c r="E605" s="160">
        <v>58490635.419999994</v>
      </c>
    </row>
    <row r="606" spans="3:5">
      <c r="C606" s="161" t="s">
        <v>1193</v>
      </c>
      <c r="D606" s="160">
        <v>1153011</v>
      </c>
      <c r="E606" s="160">
        <v>1409915.9</v>
      </c>
    </row>
    <row r="607" spans="3:5">
      <c r="C607" s="161" t="s">
        <v>1194</v>
      </c>
      <c r="D607" s="160">
        <v>145445</v>
      </c>
      <c r="E607" s="160">
        <v>0</v>
      </c>
    </row>
    <row r="608" spans="3:5">
      <c r="C608" s="161" t="s">
        <v>1195</v>
      </c>
      <c r="D608" s="160">
        <v>29336</v>
      </c>
      <c r="E608" s="160">
        <v>0</v>
      </c>
    </row>
    <row r="609" spans="3:5">
      <c r="C609" s="161" t="s">
        <v>1196</v>
      </c>
      <c r="D609" s="160">
        <v>77963381</v>
      </c>
      <c r="E609" s="160">
        <v>0</v>
      </c>
    </row>
    <row r="610" spans="3:5">
      <c r="C610" s="161" t="s">
        <v>811</v>
      </c>
      <c r="D610" s="160">
        <v>32077889</v>
      </c>
      <c r="E610" s="160">
        <v>0</v>
      </c>
    </row>
    <row r="611" spans="3:5">
      <c r="C611" s="161" t="s">
        <v>2095</v>
      </c>
      <c r="D611" s="160">
        <v>3488681</v>
      </c>
      <c r="E611" s="160">
        <v>0</v>
      </c>
    </row>
    <row r="612" spans="3:5">
      <c r="C612" s="161" t="s">
        <v>1197</v>
      </c>
      <c r="D612" s="160">
        <v>4096176</v>
      </c>
      <c r="E612" s="160">
        <v>0</v>
      </c>
    </row>
    <row r="613" spans="3:5">
      <c r="C613" s="161" t="s">
        <v>1198</v>
      </c>
      <c r="D613" s="160">
        <v>91053295</v>
      </c>
      <c r="E613" s="160">
        <v>79838225.319999993</v>
      </c>
    </row>
    <row r="614" spans="3:5">
      <c r="C614" s="161" t="s">
        <v>1199</v>
      </c>
      <c r="D614" s="160">
        <v>1153011</v>
      </c>
      <c r="E614" s="160">
        <v>0</v>
      </c>
    </row>
    <row r="615" spans="3:5">
      <c r="C615" s="161" t="s">
        <v>1200</v>
      </c>
      <c r="D615" s="160">
        <v>38330024</v>
      </c>
      <c r="E615" s="160">
        <v>20745812.07</v>
      </c>
    </row>
    <row r="616" spans="3:5">
      <c r="C616" s="161" t="s">
        <v>549</v>
      </c>
      <c r="D616" s="160">
        <v>24764983</v>
      </c>
      <c r="E616" s="160">
        <v>4448573.37</v>
      </c>
    </row>
    <row r="617" spans="3:5">
      <c r="C617" s="161" t="s">
        <v>1201</v>
      </c>
      <c r="D617" s="160">
        <v>38981691</v>
      </c>
      <c r="E617" s="160">
        <v>30000000</v>
      </c>
    </row>
    <row r="618" spans="3:5">
      <c r="C618" s="161" t="s">
        <v>1202</v>
      </c>
      <c r="D618" s="160">
        <v>1567033</v>
      </c>
      <c r="E618" s="160">
        <v>0</v>
      </c>
    </row>
    <row r="619" spans="3:5">
      <c r="C619" s="161" t="s">
        <v>1203</v>
      </c>
      <c r="D619" s="160">
        <v>27000000</v>
      </c>
      <c r="E619" s="160">
        <v>25000000</v>
      </c>
    </row>
    <row r="620" spans="3:5">
      <c r="C620" s="161" t="s">
        <v>1204</v>
      </c>
      <c r="D620" s="160">
        <v>1645541</v>
      </c>
      <c r="E620" s="160">
        <v>0</v>
      </c>
    </row>
    <row r="621" spans="3:5">
      <c r="C621" s="161" t="s">
        <v>1205</v>
      </c>
      <c r="D621" s="160">
        <v>36635288</v>
      </c>
      <c r="E621" s="160">
        <v>17635697.050000001</v>
      </c>
    </row>
    <row r="622" spans="3:5">
      <c r="C622" s="161" t="s">
        <v>641</v>
      </c>
      <c r="D622" s="160">
        <v>1214621</v>
      </c>
      <c r="E622" s="160">
        <v>0</v>
      </c>
    </row>
    <row r="623" spans="3:5">
      <c r="C623" s="161" t="s">
        <v>1206</v>
      </c>
      <c r="D623" s="160">
        <v>108432711</v>
      </c>
      <c r="E623" s="160">
        <v>73535348.950000003</v>
      </c>
    </row>
    <row r="624" spans="3:5">
      <c r="C624" s="161" t="s">
        <v>1207</v>
      </c>
      <c r="D624" s="160">
        <v>117351080</v>
      </c>
      <c r="E624" s="160">
        <v>0</v>
      </c>
    </row>
    <row r="625" spans="3:5">
      <c r="C625" s="161" t="s">
        <v>1208</v>
      </c>
      <c r="D625" s="160">
        <v>6799536</v>
      </c>
      <c r="E625" s="160">
        <v>9319385.7100000009</v>
      </c>
    </row>
    <row r="626" spans="3:5">
      <c r="C626" s="161" t="s">
        <v>1209</v>
      </c>
      <c r="D626" s="160">
        <v>3266605</v>
      </c>
      <c r="E626" s="160">
        <v>911041.23</v>
      </c>
    </row>
    <row r="627" spans="3:5">
      <c r="C627" s="161" t="s">
        <v>1210</v>
      </c>
      <c r="D627" s="160">
        <v>29017934</v>
      </c>
      <c r="E627" s="160">
        <v>4494825.49</v>
      </c>
    </row>
    <row r="628" spans="3:5">
      <c r="C628" s="161" t="s">
        <v>1211</v>
      </c>
      <c r="D628" s="160">
        <v>571540169</v>
      </c>
      <c r="E628" s="160">
        <v>11680899.5</v>
      </c>
    </row>
    <row r="629" spans="3:5">
      <c r="C629" s="161" t="s">
        <v>1212</v>
      </c>
      <c r="D629" s="160">
        <v>27275430</v>
      </c>
      <c r="E629" s="160">
        <v>27275091.829999998</v>
      </c>
    </row>
    <row r="630" spans="3:5">
      <c r="C630" s="161" t="s">
        <v>1213</v>
      </c>
      <c r="D630" s="160">
        <v>22527651</v>
      </c>
      <c r="E630" s="160">
        <v>0</v>
      </c>
    </row>
    <row r="631" spans="3:5">
      <c r="C631" s="161" t="s">
        <v>1214</v>
      </c>
      <c r="D631" s="160">
        <v>0</v>
      </c>
      <c r="E631" s="160">
        <v>10369473.720000001</v>
      </c>
    </row>
    <row r="632" spans="3:5">
      <c r="C632" s="161" t="s">
        <v>1215</v>
      </c>
      <c r="D632" s="160">
        <v>14181836</v>
      </c>
      <c r="E632" s="160">
        <v>0</v>
      </c>
    </row>
    <row r="633" spans="3:5">
      <c r="C633" s="161" t="s">
        <v>1216</v>
      </c>
      <c r="D633" s="160">
        <v>22401178</v>
      </c>
      <c r="E633" s="160">
        <v>0</v>
      </c>
    </row>
    <row r="634" spans="3:5">
      <c r="C634" s="161" t="s">
        <v>1217</v>
      </c>
      <c r="D634" s="160">
        <v>20000000</v>
      </c>
      <c r="E634" s="160">
        <v>17934445.109999999</v>
      </c>
    </row>
    <row r="635" spans="3:5">
      <c r="C635" s="161" t="s">
        <v>1218</v>
      </c>
      <c r="D635" s="160">
        <v>47149424</v>
      </c>
      <c r="E635" s="160">
        <v>66644481.660000004</v>
      </c>
    </row>
    <row r="636" spans="3:5">
      <c r="C636" s="161" t="s">
        <v>2250</v>
      </c>
      <c r="D636" s="160">
        <v>0</v>
      </c>
      <c r="E636" s="160">
        <v>0</v>
      </c>
    </row>
    <row r="637" spans="3:5">
      <c r="C637" s="161" t="s">
        <v>281</v>
      </c>
      <c r="D637" s="160">
        <v>135624299</v>
      </c>
      <c r="E637" s="160">
        <v>23416694.240000002</v>
      </c>
    </row>
    <row r="638" spans="3:5">
      <c r="C638" s="161" t="s">
        <v>1219</v>
      </c>
      <c r="D638" s="160">
        <v>75094907</v>
      </c>
      <c r="E638" s="160">
        <v>59746186.629999995</v>
      </c>
    </row>
    <row r="639" spans="3:5">
      <c r="C639" s="161" t="s">
        <v>1220</v>
      </c>
      <c r="D639" s="160">
        <v>19500000</v>
      </c>
      <c r="E639" s="160">
        <v>14349025.640000001</v>
      </c>
    </row>
    <row r="640" spans="3:5">
      <c r="C640" s="161" t="s">
        <v>1221</v>
      </c>
      <c r="D640" s="160">
        <v>7851038</v>
      </c>
      <c r="E640" s="160">
        <v>0</v>
      </c>
    </row>
    <row r="641" spans="3:5">
      <c r="C641" s="161" t="s">
        <v>1222</v>
      </c>
      <c r="D641" s="160">
        <v>75000000</v>
      </c>
      <c r="E641" s="160">
        <v>59209624.520000003</v>
      </c>
    </row>
    <row r="642" spans="3:5">
      <c r="C642" s="161" t="s">
        <v>1223</v>
      </c>
      <c r="D642" s="160">
        <v>7210700</v>
      </c>
      <c r="E642" s="160">
        <v>0</v>
      </c>
    </row>
    <row r="643" spans="3:5">
      <c r="C643" s="161" t="s">
        <v>1224</v>
      </c>
      <c r="D643" s="160">
        <v>15000000</v>
      </c>
      <c r="E643" s="160">
        <v>0</v>
      </c>
    </row>
    <row r="644" spans="3:5">
      <c r="C644" s="161" t="s">
        <v>488</v>
      </c>
      <c r="D644" s="160">
        <v>11214818</v>
      </c>
      <c r="E644" s="160">
        <v>2165062.0700000003</v>
      </c>
    </row>
    <row r="645" spans="3:5">
      <c r="C645" s="161" t="s">
        <v>1225</v>
      </c>
      <c r="D645" s="160">
        <v>19490000</v>
      </c>
      <c r="E645" s="160">
        <v>0</v>
      </c>
    </row>
    <row r="646" spans="3:5">
      <c r="C646" s="161" t="s">
        <v>1226</v>
      </c>
      <c r="D646" s="160">
        <v>20048421</v>
      </c>
      <c r="E646" s="160">
        <v>165260263.22</v>
      </c>
    </row>
    <row r="647" spans="3:5">
      <c r="C647" s="161" t="s">
        <v>1227</v>
      </c>
      <c r="D647" s="160">
        <v>16776034</v>
      </c>
      <c r="E647" s="160">
        <v>0</v>
      </c>
    </row>
    <row r="648" spans="3:5">
      <c r="C648" s="161" t="s">
        <v>1228</v>
      </c>
      <c r="D648" s="160">
        <v>8763014</v>
      </c>
      <c r="E648" s="160">
        <v>0</v>
      </c>
    </row>
    <row r="649" spans="3:5">
      <c r="C649" s="161" t="s">
        <v>1229</v>
      </c>
      <c r="D649" s="160">
        <v>39000000</v>
      </c>
      <c r="E649" s="160">
        <v>38999652.75</v>
      </c>
    </row>
    <row r="650" spans="3:5">
      <c r="C650" s="159" t="s">
        <v>242</v>
      </c>
      <c r="D650" s="160">
        <v>53126209</v>
      </c>
      <c r="E650" s="160">
        <v>155943001.01999998</v>
      </c>
    </row>
    <row r="651" spans="3:5">
      <c r="C651" s="161" t="s">
        <v>548</v>
      </c>
      <c r="D651" s="160">
        <v>35064886</v>
      </c>
      <c r="E651" s="160">
        <v>3695996.16</v>
      </c>
    </row>
    <row r="652" spans="3:5">
      <c r="C652" s="161" t="s">
        <v>642</v>
      </c>
      <c r="D652" s="160">
        <v>3277787</v>
      </c>
      <c r="E652" s="160">
        <v>0</v>
      </c>
    </row>
    <row r="653" spans="3:5">
      <c r="C653" s="161" t="s">
        <v>643</v>
      </c>
      <c r="D653" s="160">
        <v>3414420</v>
      </c>
      <c r="E653" s="160">
        <v>1198243.48</v>
      </c>
    </row>
    <row r="654" spans="3:5">
      <c r="C654" s="161" t="s">
        <v>644</v>
      </c>
      <c r="D654" s="160">
        <v>11369116</v>
      </c>
      <c r="E654" s="160">
        <v>8848598.4199999999</v>
      </c>
    </row>
    <row r="655" spans="3:5">
      <c r="C655" s="161" t="s">
        <v>757</v>
      </c>
      <c r="D655" s="160">
        <v>0</v>
      </c>
      <c r="E655" s="160">
        <v>142200162.95999998</v>
      </c>
    </row>
    <row r="656" spans="3:5">
      <c r="C656" s="161" t="s">
        <v>2096</v>
      </c>
      <c r="D656" s="160">
        <v>0</v>
      </c>
      <c r="E656" s="160">
        <v>0</v>
      </c>
    </row>
    <row r="657" spans="3:5">
      <c r="C657" s="159" t="s">
        <v>243</v>
      </c>
      <c r="D657" s="160">
        <v>154326318</v>
      </c>
      <c r="E657" s="160">
        <v>0</v>
      </c>
    </row>
    <row r="658" spans="3:5">
      <c r="C658" s="161" t="s">
        <v>645</v>
      </c>
      <c r="D658" s="160">
        <v>154326318</v>
      </c>
      <c r="E658" s="160">
        <v>0</v>
      </c>
    </row>
    <row r="659" spans="3:5">
      <c r="C659" s="157" t="s">
        <v>282</v>
      </c>
      <c r="D659" s="158">
        <v>503279228</v>
      </c>
      <c r="E659" s="158">
        <v>295050004.65000004</v>
      </c>
    </row>
    <row r="660" spans="3:5">
      <c r="C660" s="159" t="s">
        <v>240</v>
      </c>
      <c r="D660" s="160">
        <v>246028728</v>
      </c>
      <c r="E660" s="160">
        <v>193316922.24000004</v>
      </c>
    </row>
    <row r="661" spans="3:5">
      <c r="C661" s="161" t="s">
        <v>595</v>
      </c>
      <c r="D661" s="160">
        <v>37092875</v>
      </c>
      <c r="E661" s="160">
        <v>39139654.630000003</v>
      </c>
    </row>
    <row r="662" spans="3:5">
      <c r="C662" s="161" t="s">
        <v>283</v>
      </c>
      <c r="D662" s="160">
        <v>6006277</v>
      </c>
      <c r="E662" s="160">
        <v>0</v>
      </c>
    </row>
    <row r="663" spans="3:5">
      <c r="C663" s="161" t="s">
        <v>1230</v>
      </c>
      <c r="D663" s="160">
        <v>6867626</v>
      </c>
      <c r="E663" s="160">
        <v>20052532.800000001</v>
      </c>
    </row>
    <row r="664" spans="3:5">
      <c r="C664" s="161" t="s">
        <v>385</v>
      </c>
      <c r="D664" s="160">
        <v>3744980</v>
      </c>
      <c r="E664" s="160">
        <v>1766964.03</v>
      </c>
    </row>
    <row r="665" spans="3:5">
      <c r="C665" s="161" t="s">
        <v>1231</v>
      </c>
      <c r="D665" s="160">
        <v>5720142</v>
      </c>
      <c r="E665" s="160">
        <v>2420401.1</v>
      </c>
    </row>
    <row r="666" spans="3:5">
      <c r="C666" s="161" t="s">
        <v>1232</v>
      </c>
      <c r="D666" s="160">
        <v>2435609</v>
      </c>
      <c r="E666" s="160">
        <v>0</v>
      </c>
    </row>
    <row r="667" spans="3:5">
      <c r="C667" s="161" t="s">
        <v>1233</v>
      </c>
      <c r="D667" s="160">
        <v>1094942</v>
      </c>
      <c r="E667" s="160">
        <v>0</v>
      </c>
    </row>
    <row r="668" spans="3:5">
      <c r="C668" s="161" t="s">
        <v>1234</v>
      </c>
      <c r="D668" s="160">
        <v>2728480</v>
      </c>
      <c r="E668" s="160">
        <v>0</v>
      </c>
    </row>
    <row r="669" spans="3:5">
      <c r="C669" s="161" t="s">
        <v>1235</v>
      </c>
      <c r="D669" s="160">
        <v>4014618</v>
      </c>
      <c r="E669" s="160">
        <v>780483.23</v>
      </c>
    </row>
    <row r="670" spans="3:5">
      <c r="C670" s="161" t="s">
        <v>1236</v>
      </c>
      <c r="D670" s="160">
        <v>6802266</v>
      </c>
      <c r="E670" s="160">
        <v>2035612.1</v>
      </c>
    </row>
    <row r="671" spans="3:5">
      <c r="C671" s="161" t="s">
        <v>1237</v>
      </c>
      <c r="D671" s="160">
        <v>6465909</v>
      </c>
      <c r="E671" s="160">
        <v>846636.08</v>
      </c>
    </row>
    <row r="672" spans="3:5">
      <c r="C672" s="161" t="s">
        <v>1238</v>
      </c>
      <c r="D672" s="160">
        <v>2489978</v>
      </c>
      <c r="E672" s="160">
        <v>0</v>
      </c>
    </row>
    <row r="673" spans="3:5">
      <c r="C673" s="161" t="s">
        <v>1239</v>
      </c>
      <c r="D673" s="160">
        <v>5336258</v>
      </c>
      <c r="E673" s="160">
        <v>2722545.86</v>
      </c>
    </row>
    <row r="674" spans="3:5">
      <c r="C674" s="161" t="s">
        <v>1240</v>
      </c>
      <c r="D674" s="160">
        <v>2131423</v>
      </c>
      <c r="E674" s="160">
        <v>0</v>
      </c>
    </row>
    <row r="675" spans="3:5">
      <c r="C675" s="161" t="s">
        <v>447</v>
      </c>
      <c r="D675" s="160">
        <v>7846034</v>
      </c>
      <c r="E675" s="160">
        <v>4922695.58</v>
      </c>
    </row>
    <row r="676" spans="3:5">
      <c r="C676" s="161" t="s">
        <v>1241</v>
      </c>
      <c r="D676" s="160">
        <v>2131423</v>
      </c>
      <c r="E676" s="160">
        <v>0</v>
      </c>
    </row>
    <row r="677" spans="3:5">
      <c r="C677" s="161" t="s">
        <v>1242</v>
      </c>
      <c r="D677" s="160">
        <v>2131423</v>
      </c>
      <c r="E677" s="160">
        <v>0</v>
      </c>
    </row>
    <row r="678" spans="3:5">
      <c r="C678" s="161" t="s">
        <v>1243</v>
      </c>
      <c r="D678" s="160">
        <v>4853794</v>
      </c>
      <c r="E678" s="160">
        <v>0</v>
      </c>
    </row>
    <row r="679" spans="3:5">
      <c r="C679" s="161" t="s">
        <v>1244</v>
      </c>
      <c r="D679" s="160">
        <v>7970896</v>
      </c>
      <c r="E679" s="160">
        <v>0</v>
      </c>
    </row>
    <row r="680" spans="3:5">
      <c r="C680" s="161" t="s">
        <v>758</v>
      </c>
      <c r="D680" s="160">
        <v>0</v>
      </c>
      <c r="E680" s="160">
        <v>0</v>
      </c>
    </row>
    <row r="681" spans="3:5">
      <c r="C681" s="161" t="s">
        <v>358</v>
      </c>
      <c r="D681" s="160">
        <v>112501775</v>
      </c>
      <c r="E681" s="160">
        <v>104468444.62</v>
      </c>
    </row>
    <row r="682" spans="3:5">
      <c r="C682" s="161" t="s">
        <v>1245</v>
      </c>
      <c r="D682" s="160">
        <v>7500000</v>
      </c>
      <c r="E682" s="160">
        <v>5999684.1100000003</v>
      </c>
    </row>
    <row r="683" spans="3:5">
      <c r="C683" s="161" t="s">
        <v>1246</v>
      </c>
      <c r="D683" s="160">
        <v>8162000</v>
      </c>
      <c r="E683" s="160">
        <v>8161268.0999999996</v>
      </c>
    </row>
    <row r="684" spans="3:5">
      <c r="C684" s="159" t="s">
        <v>242</v>
      </c>
      <c r="D684" s="160">
        <v>210520000</v>
      </c>
      <c r="E684" s="160">
        <v>63219144.710000001</v>
      </c>
    </row>
    <row r="685" spans="3:5">
      <c r="C685" s="161" t="s">
        <v>759</v>
      </c>
      <c r="D685" s="160">
        <v>0</v>
      </c>
      <c r="E685" s="160">
        <v>10339144.709999999</v>
      </c>
    </row>
    <row r="686" spans="3:5">
      <c r="C686" s="161" t="s">
        <v>493</v>
      </c>
      <c r="D686" s="160">
        <v>210520000</v>
      </c>
      <c r="E686" s="160">
        <v>52880000</v>
      </c>
    </row>
    <row r="687" spans="3:5">
      <c r="C687" s="159" t="s">
        <v>243</v>
      </c>
      <c r="D687" s="160">
        <v>46730500</v>
      </c>
      <c r="E687" s="160">
        <v>38513937.700000003</v>
      </c>
    </row>
    <row r="688" spans="3:5">
      <c r="C688" s="161" t="s">
        <v>921</v>
      </c>
      <c r="D688" s="160">
        <v>46730500</v>
      </c>
      <c r="E688" s="160">
        <v>38513937.700000003</v>
      </c>
    </row>
    <row r="689" spans="3:5">
      <c r="C689" s="157" t="s">
        <v>250</v>
      </c>
      <c r="D689" s="158">
        <v>1902986790</v>
      </c>
      <c r="E689" s="158">
        <v>1272764759.01</v>
      </c>
    </row>
    <row r="690" spans="3:5">
      <c r="C690" s="159" t="s">
        <v>240</v>
      </c>
      <c r="D690" s="160">
        <v>1748848673</v>
      </c>
      <c r="E690" s="160">
        <v>1243944214.8800001</v>
      </c>
    </row>
    <row r="691" spans="3:5">
      <c r="C691" s="161" t="s">
        <v>1247</v>
      </c>
      <c r="D691" s="160">
        <v>0</v>
      </c>
      <c r="E691" s="160">
        <v>5787986.3399999999</v>
      </c>
    </row>
    <row r="692" spans="3:5">
      <c r="C692" s="161" t="s">
        <v>1248</v>
      </c>
      <c r="D692" s="160">
        <v>1198141</v>
      </c>
      <c r="E692" s="160">
        <v>0</v>
      </c>
    </row>
    <row r="693" spans="3:5">
      <c r="C693" s="161" t="s">
        <v>1249</v>
      </c>
      <c r="D693" s="160">
        <v>1665504</v>
      </c>
      <c r="E693" s="160">
        <v>0</v>
      </c>
    </row>
    <row r="694" spans="3:5">
      <c r="C694" s="161" t="s">
        <v>2202</v>
      </c>
      <c r="D694" s="160">
        <v>0</v>
      </c>
      <c r="E694" s="160">
        <v>0</v>
      </c>
    </row>
    <row r="695" spans="3:5">
      <c r="C695" s="161" t="s">
        <v>1250</v>
      </c>
      <c r="D695" s="160">
        <v>0</v>
      </c>
      <c r="E695" s="160">
        <v>0</v>
      </c>
    </row>
    <row r="696" spans="3:5">
      <c r="C696" s="161" t="s">
        <v>1251</v>
      </c>
      <c r="D696" s="160">
        <v>0</v>
      </c>
      <c r="E696" s="160">
        <v>0</v>
      </c>
    </row>
    <row r="697" spans="3:5">
      <c r="C697" s="161" t="s">
        <v>1252</v>
      </c>
      <c r="D697" s="160">
        <v>1544123</v>
      </c>
      <c r="E697" s="160">
        <v>0</v>
      </c>
    </row>
    <row r="698" spans="3:5">
      <c r="C698" s="161" t="s">
        <v>1253</v>
      </c>
      <c r="D698" s="160">
        <v>1610100</v>
      </c>
      <c r="E698" s="160">
        <v>0</v>
      </c>
    </row>
    <row r="699" spans="3:5">
      <c r="C699" s="161" t="s">
        <v>1254</v>
      </c>
      <c r="D699" s="160">
        <v>27415214</v>
      </c>
      <c r="E699" s="160">
        <v>0</v>
      </c>
    </row>
    <row r="700" spans="3:5">
      <c r="C700" s="161" t="s">
        <v>1255</v>
      </c>
      <c r="D700" s="160">
        <v>1357119</v>
      </c>
      <c r="E700" s="160">
        <v>0</v>
      </c>
    </row>
    <row r="701" spans="3:5">
      <c r="C701" s="161" t="s">
        <v>1256</v>
      </c>
      <c r="D701" s="160">
        <v>857855</v>
      </c>
      <c r="E701" s="160">
        <v>0</v>
      </c>
    </row>
    <row r="702" spans="3:5">
      <c r="C702" s="161" t="s">
        <v>1257</v>
      </c>
      <c r="D702" s="160">
        <v>1418116</v>
      </c>
      <c r="E702" s="160">
        <v>0</v>
      </c>
    </row>
    <row r="703" spans="3:5">
      <c r="C703" s="161" t="s">
        <v>1258</v>
      </c>
      <c r="D703" s="160">
        <v>678615</v>
      </c>
      <c r="E703" s="160">
        <v>0</v>
      </c>
    </row>
    <row r="704" spans="3:5">
      <c r="C704" s="161" t="s">
        <v>1259</v>
      </c>
      <c r="D704" s="160">
        <v>4658128</v>
      </c>
      <c r="E704" s="160">
        <v>0</v>
      </c>
    </row>
    <row r="705" spans="3:5">
      <c r="C705" s="161" t="s">
        <v>2177</v>
      </c>
      <c r="D705" s="160">
        <v>0</v>
      </c>
      <c r="E705" s="160">
        <v>739138.98</v>
      </c>
    </row>
    <row r="706" spans="3:5">
      <c r="C706" s="161" t="s">
        <v>1260</v>
      </c>
      <c r="D706" s="160">
        <v>6588908</v>
      </c>
      <c r="E706" s="160">
        <v>34185745.909999996</v>
      </c>
    </row>
    <row r="707" spans="3:5">
      <c r="C707" s="161" t="s">
        <v>2097</v>
      </c>
      <c r="D707" s="160">
        <v>1342713</v>
      </c>
      <c r="E707" s="160">
        <v>68337.679999999993</v>
      </c>
    </row>
    <row r="708" spans="3:5">
      <c r="C708" s="161" t="s">
        <v>1261</v>
      </c>
      <c r="D708" s="160">
        <v>22570732</v>
      </c>
      <c r="E708" s="160">
        <v>11837753.43</v>
      </c>
    </row>
    <row r="709" spans="3:5">
      <c r="C709" s="161" t="s">
        <v>1262</v>
      </c>
      <c r="D709" s="160">
        <v>21666254</v>
      </c>
      <c r="E709" s="160">
        <v>51225485.490000002</v>
      </c>
    </row>
    <row r="710" spans="3:5">
      <c r="C710" s="161" t="s">
        <v>1263</v>
      </c>
      <c r="D710" s="160">
        <v>1518414</v>
      </c>
      <c r="E710" s="160">
        <v>69961.679999999993</v>
      </c>
    </row>
    <row r="711" spans="3:5">
      <c r="C711" s="161" t="s">
        <v>1264</v>
      </c>
      <c r="D711" s="160">
        <v>1000000</v>
      </c>
      <c r="E711" s="160">
        <v>0</v>
      </c>
    </row>
    <row r="712" spans="3:5">
      <c r="C712" s="161" t="s">
        <v>1265</v>
      </c>
      <c r="D712" s="160">
        <v>1516439</v>
      </c>
      <c r="E712" s="160">
        <v>0</v>
      </c>
    </row>
    <row r="713" spans="3:5">
      <c r="C713" s="161" t="s">
        <v>646</v>
      </c>
      <c r="D713" s="160">
        <v>56615845</v>
      </c>
      <c r="E713" s="160">
        <v>0</v>
      </c>
    </row>
    <row r="714" spans="3:5">
      <c r="C714" s="161" t="s">
        <v>1266</v>
      </c>
      <c r="D714" s="160">
        <v>1342713</v>
      </c>
      <c r="E714" s="160">
        <v>68337.679999999993</v>
      </c>
    </row>
    <row r="715" spans="3:5">
      <c r="C715" s="161" t="s">
        <v>1267</v>
      </c>
      <c r="D715" s="160">
        <v>1769549</v>
      </c>
      <c r="E715" s="160">
        <v>1011185.59</v>
      </c>
    </row>
    <row r="716" spans="3:5">
      <c r="C716" s="161" t="s">
        <v>1268</v>
      </c>
      <c r="D716" s="160">
        <v>1073078</v>
      </c>
      <c r="E716" s="160">
        <v>0</v>
      </c>
    </row>
    <row r="717" spans="3:5">
      <c r="C717" s="161" t="s">
        <v>1269</v>
      </c>
      <c r="D717" s="160">
        <v>1794317</v>
      </c>
      <c r="E717" s="160">
        <v>0</v>
      </c>
    </row>
    <row r="718" spans="3:5">
      <c r="C718" s="161" t="s">
        <v>1270</v>
      </c>
      <c r="D718" s="160">
        <v>886055</v>
      </c>
      <c r="E718" s="160">
        <v>359561.77</v>
      </c>
    </row>
    <row r="719" spans="3:5">
      <c r="C719" s="161" t="s">
        <v>1271</v>
      </c>
      <c r="D719" s="160">
        <v>1073078</v>
      </c>
      <c r="E719" s="160">
        <v>0</v>
      </c>
    </row>
    <row r="720" spans="3:5">
      <c r="C720" s="161" t="s">
        <v>1272</v>
      </c>
      <c r="D720" s="160">
        <v>1514393</v>
      </c>
      <c r="E720" s="160">
        <v>0</v>
      </c>
    </row>
    <row r="721" spans="3:5">
      <c r="C721" s="161" t="s">
        <v>1273</v>
      </c>
      <c r="D721" s="160">
        <v>21819316</v>
      </c>
      <c r="E721" s="160">
        <v>58211938.149999999</v>
      </c>
    </row>
    <row r="722" spans="3:5">
      <c r="C722" s="161" t="s">
        <v>1274</v>
      </c>
      <c r="D722" s="160">
        <v>1104864</v>
      </c>
      <c r="E722" s="160">
        <v>0</v>
      </c>
    </row>
    <row r="723" spans="3:5">
      <c r="C723" s="161" t="s">
        <v>1275</v>
      </c>
      <c r="D723" s="160">
        <v>1104864</v>
      </c>
      <c r="E723" s="160">
        <v>0</v>
      </c>
    </row>
    <row r="724" spans="3:5">
      <c r="C724" s="161" t="s">
        <v>1276</v>
      </c>
      <c r="D724" s="160">
        <v>1513231</v>
      </c>
      <c r="E724" s="160">
        <v>0</v>
      </c>
    </row>
    <row r="725" spans="3:5">
      <c r="C725" s="161" t="s">
        <v>1277</v>
      </c>
      <c r="D725" s="160">
        <v>2427558</v>
      </c>
      <c r="E725" s="160">
        <v>0</v>
      </c>
    </row>
    <row r="726" spans="3:5">
      <c r="C726" s="161" t="s">
        <v>1278</v>
      </c>
      <c r="D726" s="160">
        <v>1816559</v>
      </c>
      <c r="E726" s="160">
        <v>0</v>
      </c>
    </row>
    <row r="727" spans="3:5">
      <c r="C727" s="161" t="s">
        <v>1279</v>
      </c>
      <c r="D727" s="160">
        <v>0</v>
      </c>
      <c r="E727" s="160">
        <v>476386.1</v>
      </c>
    </row>
    <row r="728" spans="3:5">
      <c r="C728" s="161" t="s">
        <v>1280</v>
      </c>
      <c r="D728" s="160">
        <v>95358654</v>
      </c>
      <c r="E728" s="160">
        <v>87358654</v>
      </c>
    </row>
    <row r="729" spans="3:5">
      <c r="C729" s="161" t="s">
        <v>1281</v>
      </c>
      <c r="D729" s="160">
        <v>1072941</v>
      </c>
      <c r="E729" s="160">
        <v>0</v>
      </c>
    </row>
    <row r="730" spans="3:5">
      <c r="C730" s="161" t="s">
        <v>647</v>
      </c>
      <c r="D730" s="160">
        <v>68640266</v>
      </c>
      <c r="E730" s="160">
        <v>0</v>
      </c>
    </row>
    <row r="731" spans="3:5">
      <c r="C731" s="161" t="s">
        <v>1282</v>
      </c>
      <c r="D731" s="160">
        <v>3099995</v>
      </c>
      <c r="E731" s="160">
        <v>5734315.0899999999</v>
      </c>
    </row>
    <row r="732" spans="3:5">
      <c r="C732" s="161" t="s">
        <v>1283</v>
      </c>
      <c r="D732" s="160">
        <v>7800000</v>
      </c>
      <c r="E732" s="160">
        <v>0</v>
      </c>
    </row>
    <row r="733" spans="3:5">
      <c r="C733" s="161" t="s">
        <v>1284</v>
      </c>
      <c r="D733" s="160">
        <v>0</v>
      </c>
      <c r="E733" s="160">
        <v>1879912.31</v>
      </c>
    </row>
    <row r="734" spans="3:5">
      <c r="C734" s="161" t="s">
        <v>2148</v>
      </c>
      <c r="D734" s="160">
        <v>0</v>
      </c>
      <c r="E734" s="160">
        <v>0</v>
      </c>
    </row>
    <row r="735" spans="3:5">
      <c r="C735" s="161" t="s">
        <v>2272</v>
      </c>
      <c r="D735" s="160">
        <v>0</v>
      </c>
      <c r="E735" s="160">
        <v>6212668.4699999997</v>
      </c>
    </row>
    <row r="736" spans="3:5">
      <c r="C736" s="161" t="s">
        <v>1285</v>
      </c>
      <c r="D736" s="160">
        <v>7668693</v>
      </c>
      <c r="E736" s="160">
        <v>0</v>
      </c>
    </row>
    <row r="737" spans="3:5">
      <c r="C737" s="161" t="s">
        <v>2251</v>
      </c>
      <c r="D737" s="160">
        <v>0</v>
      </c>
      <c r="E737" s="160">
        <v>8898438.3200000003</v>
      </c>
    </row>
    <row r="738" spans="3:5">
      <c r="C738" s="161" t="s">
        <v>2149</v>
      </c>
      <c r="D738" s="160">
        <v>0</v>
      </c>
      <c r="E738" s="160">
        <v>0</v>
      </c>
    </row>
    <row r="739" spans="3:5">
      <c r="C739" s="161" t="s">
        <v>1286</v>
      </c>
      <c r="D739" s="160">
        <v>22544962</v>
      </c>
      <c r="E739" s="160">
        <v>0</v>
      </c>
    </row>
    <row r="740" spans="3:5">
      <c r="C740" s="161" t="s">
        <v>1287</v>
      </c>
      <c r="D740" s="160">
        <v>3900000</v>
      </c>
      <c r="E740" s="160">
        <v>0</v>
      </c>
    </row>
    <row r="741" spans="3:5">
      <c r="C741" s="161" t="s">
        <v>812</v>
      </c>
      <c r="D741" s="160">
        <v>0</v>
      </c>
      <c r="E741" s="160">
        <v>0</v>
      </c>
    </row>
    <row r="742" spans="3:5">
      <c r="C742" s="161" t="s">
        <v>1288</v>
      </c>
      <c r="D742" s="160">
        <v>4777562</v>
      </c>
      <c r="E742" s="160">
        <v>0</v>
      </c>
    </row>
    <row r="743" spans="3:5">
      <c r="C743" s="161" t="s">
        <v>471</v>
      </c>
      <c r="D743" s="160">
        <v>6428097</v>
      </c>
      <c r="E743" s="160">
        <v>6346572.4900000002</v>
      </c>
    </row>
    <row r="744" spans="3:5">
      <c r="C744" s="161" t="s">
        <v>1289</v>
      </c>
      <c r="D744" s="160">
        <v>0</v>
      </c>
      <c r="E744" s="160">
        <v>6089050.7800000003</v>
      </c>
    </row>
    <row r="745" spans="3:5">
      <c r="C745" s="161" t="s">
        <v>1290</v>
      </c>
      <c r="D745" s="160">
        <v>102389214</v>
      </c>
      <c r="E745" s="160">
        <v>58078621.890000001</v>
      </c>
    </row>
    <row r="746" spans="3:5">
      <c r="C746" s="161" t="s">
        <v>1291</v>
      </c>
      <c r="D746" s="160">
        <v>0</v>
      </c>
      <c r="E746" s="160">
        <v>28655914.469999999</v>
      </c>
    </row>
    <row r="747" spans="3:5">
      <c r="C747" s="161" t="s">
        <v>1292</v>
      </c>
      <c r="D747" s="160">
        <v>450005234</v>
      </c>
      <c r="E747" s="160">
        <v>442410498.86000001</v>
      </c>
    </row>
    <row r="748" spans="3:5">
      <c r="C748" s="161" t="s">
        <v>1293</v>
      </c>
      <c r="D748" s="160">
        <v>79068472</v>
      </c>
      <c r="E748" s="160">
        <v>66857499.120000005</v>
      </c>
    </row>
    <row r="749" spans="3:5">
      <c r="C749" s="161" t="s">
        <v>1294</v>
      </c>
      <c r="D749" s="160">
        <v>18692037</v>
      </c>
      <c r="E749" s="160">
        <v>0</v>
      </c>
    </row>
    <row r="750" spans="3:5">
      <c r="C750" s="161" t="s">
        <v>1295</v>
      </c>
      <c r="D750" s="160">
        <v>17008298</v>
      </c>
      <c r="E750" s="160">
        <v>7009296.9699999997</v>
      </c>
    </row>
    <row r="751" spans="3:5">
      <c r="C751" s="161" t="s">
        <v>1296</v>
      </c>
      <c r="D751" s="160">
        <v>1554892</v>
      </c>
      <c r="E751" s="160">
        <v>0</v>
      </c>
    </row>
    <row r="752" spans="3:5">
      <c r="C752" s="161" t="s">
        <v>1297</v>
      </c>
      <c r="D752" s="160">
        <v>6492976</v>
      </c>
      <c r="E752" s="160">
        <v>0</v>
      </c>
    </row>
    <row r="753" spans="3:5">
      <c r="C753" s="161" t="s">
        <v>284</v>
      </c>
      <c r="D753" s="160">
        <v>149999993</v>
      </c>
      <c r="E753" s="160">
        <v>59833282.710000001</v>
      </c>
    </row>
    <row r="754" spans="3:5">
      <c r="C754" s="161" t="s">
        <v>1298</v>
      </c>
      <c r="D754" s="160">
        <v>11231038</v>
      </c>
      <c r="E754" s="160">
        <v>0</v>
      </c>
    </row>
    <row r="755" spans="3:5">
      <c r="C755" s="161" t="s">
        <v>1299</v>
      </c>
      <c r="D755" s="160">
        <v>6219566</v>
      </c>
      <c r="E755" s="160">
        <v>0</v>
      </c>
    </row>
    <row r="756" spans="3:5">
      <c r="C756" s="161" t="s">
        <v>1300</v>
      </c>
      <c r="D756" s="160">
        <v>7774458</v>
      </c>
      <c r="E756" s="160">
        <v>0</v>
      </c>
    </row>
    <row r="757" spans="3:5">
      <c r="C757" s="161" t="s">
        <v>813</v>
      </c>
      <c r="D757" s="160">
        <v>0</v>
      </c>
      <c r="E757" s="160">
        <v>0</v>
      </c>
    </row>
    <row r="758" spans="3:5">
      <c r="C758" s="161" t="s">
        <v>814</v>
      </c>
      <c r="D758" s="160">
        <v>0</v>
      </c>
      <c r="E758" s="160">
        <v>0</v>
      </c>
    </row>
    <row r="759" spans="3:5">
      <c r="C759" s="161" t="s">
        <v>2203</v>
      </c>
      <c r="D759" s="160">
        <v>0</v>
      </c>
      <c r="E759" s="160">
        <v>0</v>
      </c>
    </row>
    <row r="760" spans="3:5">
      <c r="C760" s="161" t="s">
        <v>1301</v>
      </c>
      <c r="D760" s="160">
        <v>1566229</v>
      </c>
      <c r="E760" s="160">
        <v>0</v>
      </c>
    </row>
    <row r="761" spans="3:5">
      <c r="C761" s="161" t="s">
        <v>1302</v>
      </c>
      <c r="D761" s="160">
        <v>38981691</v>
      </c>
      <c r="E761" s="160">
        <v>0</v>
      </c>
    </row>
    <row r="762" spans="3:5">
      <c r="C762" s="161" t="s">
        <v>285</v>
      </c>
      <c r="D762" s="160">
        <v>19960269</v>
      </c>
      <c r="E762" s="160">
        <v>0</v>
      </c>
    </row>
    <row r="763" spans="3:5">
      <c r="C763" s="161" t="s">
        <v>2269</v>
      </c>
      <c r="D763" s="160">
        <v>0</v>
      </c>
      <c r="E763" s="160">
        <v>0</v>
      </c>
    </row>
    <row r="764" spans="3:5">
      <c r="C764" s="161" t="s">
        <v>1303</v>
      </c>
      <c r="D764" s="160">
        <v>77963381</v>
      </c>
      <c r="E764" s="160">
        <v>58904758.909999996</v>
      </c>
    </row>
    <row r="765" spans="3:5">
      <c r="C765" s="161" t="s">
        <v>286</v>
      </c>
      <c r="D765" s="160">
        <v>119079128</v>
      </c>
      <c r="E765" s="160">
        <v>27311708.34</v>
      </c>
    </row>
    <row r="766" spans="3:5">
      <c r="C766" s="161" t="s">
        <v>359</v>
      </c>
      <c r="D766" s="160">
        <v>225108832</v>
      </c>
      <c r="E766" s="160">
        <v>208321203.34999996</v>
      </c>
    </row>
    <row r="767" spans="3:5">
      <c r="C767" s="159" t="s">
        <v>242</v>
      </c>
      <c r="D767" s="160">
        <v>154138117</v>
      </c>
      <c r="E767" s="160">
        <v>28820544.130000003</v>
      </c>
    </row>
    <row r="768" spans="3:5">
      <c r="C768" s="161" t="s">
        <v>547</v>
      </c>
      <c r="D768" s="160">
        <v>75597763</v>
      </c>
      <c r="E768" s="160">
        <v>10212576.800000001</v>
      </c>
    </row>
    <row r="769" spans="3:5">
      <c r="C769" s="161" t="s">
        <v>648</v>
      </c>
      <c r="D769" s="160">
        <v>78540354</v>
      </c>
      <c r="E769" s="160">
        <v>15625452.119999999</v>
      </c>
    </row>
    <row r="770" spans="3:5">
      <c r="C770" s="161" t="s">
        <v>760</v>
      </c>
      <c r="D770" s="160">
        <v>0</v>
      </c>
      <c r="E770" s="160">
        <v>2982515.21</v>
      </c>
    </row>
    <row r="771" spans="3:5">
      <c r="C771" s="157" t="s">
        <v>287</v>
      </c>
      <c r="D771" s="158">
        <v>615439823</v>
      </c>
      <c r="E771" s="158">
        <v>779199931.52999997</v>
      </c>
    </row>
    <row r="772" spans="3:5">
      <c r="C772" s="159" t="s">
        <v>240</v>
      </c>
      <c r="D772" s="160">
        <v>595986491</v>
      </c>
      <c r="E772" s="160">
        <v>372399441.99000001</v>
      </c>
    </row>
    <row r="773" spans="3:5">
      <c r="C773" s="161" t="s">
        <v>1304</v>
      </c>
      <c r="D773" s="160">
        <v>7203181</v>
      </c>
      <c r="E773" s="160">
        <v>0</v>
      </c>
    </row>
    <row r="774" spans="3:5">
      <c r="C774" s="161" t="s">
        <v>288</v>
      </c>
      <c r="D774" s="160">
        <v>6957845</v>
      </c>
      <c r="E774" s="160">
        <v>0</v>
      </c>
    </row>
    <row r="775" spans="3:5">
      <c r="C775" s="161" t="s">
        <v>289</v>
      </c>
      <c r="D775" s="160">
        <v>37077323</v>
      </c>
      <c r="E775" s="160">
        <v>206908929.90000001</v>
      </c>
    </row>
    <row r="776" spans="3:5">
      <c r="C776" s="161" t="s">
        <v>1305</v>
      </c>
      <c r="D776" s="160">
        <v>67414593</v>
      </c>
      <c r="E776" s="160">
        <v>0</v>
      </c>
    </row>
    <row r="777" spans="3:5">
      <c r="C777" s="161" t="s">
        <v>1306</v>
      </c>
      <c r="D777" s="160">
        <v>1651551</v>
      </c>
      <c r="E777" s="160">
        <v>0</v>
      </c>
    </row>
    <row r="778" spans="3:5">
      <c r="C778" s="161" t="s">
        <v>1307</v>
      </c>
      <c r="D778" s="160">
        <v>1620111</v>
      </c>
      <c r="E778" s="160">
        <v>0</v>
      </c>
    </row>
    <row r="779" spans="3:5">
      <c r="C779" s="161" t="s">
        <v>1308</v>
      </c>
      <c r="D779" s="160">
        <v>15016073</v>
      </c>
      <c r="E779" s="160">
        <v>12000000</v>
      </c>
    </row>
    <row r="780" spans="3:5">
      <c r="C780" s="161" t="s">
        <v>1309</v>
      </c>
      <c r="D780" s="160">
        <v>1157222</v>
      </c>
      <c r="E780" s="160">
        <v>0</v>
      </c>
    </row>
    <row r="781" spans="3:5">
      <c r="C781" s="161" t="s">
        <v>1310</v>
      </c>
      <c r="D781" s="160">
        <v>1514767</v>
      </c>
      <c r="E781" s="160">
        <v>1599354.41</v>
      </c>
    </row>
    <row r="782" spans="3:5">
      <c r="C782" s="161" t="s">
        <v>1311</v>
      </c>
      <c r="D782" s="160">
        <v>9700392</v>
      </c>
      <c r="E782" s="160">
        <v>0</v>
      </c>
    </row>
    <row r="783" spans="3:5">
      <c r="C783" s="161" t="s">
        <v>1312</v>
      </c>
      <c r="D783" s="160">
        <v>4488508</v>
      </c>
      <c r="E783" s="160">
        <v>0</v>
      </c>
    </row>
    <row r="784" spans="3:5">
      <c r="C784" s="161" t="s">
        <v>1313</v>
      </c>
      <c r="D784" s="160">
        <v>1281243</v>
      </c>
      <c r="E784" s="160">
        <v>212716.93</v>
      </c>
    </row>
    <row r="785" spans="3:5">
      <c r="C785" s="161" t="s">
        <v>1314</v>
      </c>
      <c r="D785" s="160">
        <v>54572186</v>
      </c>
      <c r="E785" s="160">
        <v>0</v>
      </c>
    </row>
    <row r="786" spans="3:5">
      <c r="C786" s="161" t="s">
        <v>1315</v>
      </c>
      <c r="D786" s="160">
        <v>1847655</v>
      </c>
      <c r="E786" s="160">
        <v>189022.82</v>
      </c>
    </row>
    <row r="787" spans="3:5">
      <c r="C787" s="161" t="s">
        <v>1316</v>
      </c>
      <c r="D787" s="160">
        <v>6097969</v>
      </c>
      <c r="E787" s="160">
        <v>0</v>
      </c>
    </row>
    <row r="788" spans="3:5">
      <c r="C788" s="161" t="s">
        <v>1317</v>
      </c>
      <c r="D788" s="160">
        <v>13966319</v>
      </c>
      <c r="E788" s="160">
        <v>5253468.33</v>
      </c>
    </row>
    <row r="789" spans="3:5">
      <c r="C789" s="161" t="s">
        <v>1318</v>
      </c>
      <c r="D789" s="160">
        <v>33296708</v>
      </c>
      <c r="E789" s="160">
        <v>0</v>
      </c>
    </row>
    <row r="790" spans="3:5">
      <c r="C790" s="161" t="s">
        <v>1319</v>
      </c>
      <c r="D790" s="160">
        <v>1000000</v>
      </c>
      <c r="E790" s="160">
        <v>0</v>
      </c>
    </row>
    <row r="791" spans="3:5">
      <c r="C791" s="161" t="s">
        <v>545</v>
      </c>
      <c r="D791" s="160">
        <v>22500000</v>
      </c>
      <c r="E791" s="160">
        <v>22500000</v>
      </c>
    </row>
    <row r="792" spans="3:5">
      <c r="C792" s="161" t="s">
        <v>2252</v>
      </c>
      <c r="D792" s="160">
        <v>0</v>
      </c>
      <c r="E792" s="160">
        <v>0</v>
      </c>
    </row>
    <row r="793" spans="3:5">
      <c r="C793" s="161" t="s">
        <v>2098</v>
      </c>
      <c r="D793" s="160">
        <v>30518084</v>
      </c>
      <c r="E793" s="160">
        <v>12577629.130000001</v>
      </c>
    </row>
    <row r="794" spans="3:5">
      <c r="C794" s="161" t="s">
        <v>1320</v>
      </c>
      <c r="D794" s="160">
        <v>3229167</v>
      </c>
      <c r="E794" s="160">
        <v>15454978.35</v>
      </c>
    </row>
    <row r="795" spans="3:5">
      <c r="C795" s="161" t="s">
        <v>1321</v>
      </c>
      <c r="D795" s="160">
        <v>1123440</v>
      </c>
      <c r="E795" s="160">
        <v>0</v>
      </c>
    </row>
    <row r="796" spans="3:5">
      <c r="C796" s="161" t="s">
        <v>2275</v>
      </c>
      <c r="D796" s="160">
        <v>0</v>
      </c>
      <c r="E796" s="160">
        <v>0</v>
      </c>
    </row>
    <row r="797" spans="3:5">
      <c r="C797" s="161" t="s">
        <v>1322</v>
      </c>
      <c r="D797" s="160">
        <v>70200000</v>
      </c>
      <c r="E797" s="160">
        <v>0</v>
      </c>
    </row>
    <row r="798" spans="3:5">
      <c r="C798" s="161" t="s">
        <v>1323</v>
      </c>
      <c r="D798" s="160">
        <v>23400000</v>
      </c>
      <c r="E798" s="160">
        <v>11789393.470000001</v>
      </c>
    </row>
    <row r="799" spans="3:5">
      <c r="C799" s="161" t="s">
        <v>761</v>
      </c>
      <c r="D799" s="160">
        <v>0</v>
      </c>
      <c r="E799" s="160">
        <v>0</v>
      </c>
    </row>
    <row r="800" spans="3:5">
      <c r="C800" s="161" t="s">
        <v>472</v>
      </c>
      <c r="D800" s="160">
        <v>9149755</v>
      </c>
      <c r="E800" s="160">
        <v>0</v>
      </c>
    </row>
    <row r="801" spans="3:5">
      <c r="C801" s="161" t="s">
        <v>1324</v>
      </c>
      <c r="D801" s="160">
        <v>1080477</v>
      </c>
      <c r="E801" s="160">
        <v>0</v>
      </c>
    </row>
    <row r="802" spans="3:5">
      <c r="C802" s="161" t="s">
        <v>546</v>
      </c>
      <c r="D802" s="160">
        <v>8649755</v>
      </c>
      <c r="E802" s="160">
        <v>0</v>
      </c>
    </row>
    <row r="803" spans="3:5">
      <c r="C803" s="161" t="s">
        <v>1325</v>
      </c>
      <c r="D803" s="160">
        <v>1525370</v>
      </c>
      <c r="E803" s="160">
        <v>0</v>
      </c>
    </row>
    <row r="804" spans="3:5">
      <c r="C804" s="161" t="s">
        <v>1326</v>
      </c>
      <c r="D804" s="160">
        <v>2540116</v>
      </c>
      <c r="E804" s="160">
        <v>0</v>
      </c>
    </row>
    <row r="805" spans="3:5">
      <c r="C805" s="161" t="s">
        <v>1327</v>
      </c>
      <c r="D805" s="160">
        <v>270119</v>
      </c>
      <c r="E805" s="160">
        <v>0</v>
      </c>
    </row>
    <row r="806" spans="3:5">
      <c r="C806" s="161" t="s">
        <v>1328</v>
      </c>
      <c r="D806" s="160">
        <v>22506919</v>
      </c>
      <c r="E806" s="160">
        <v>18000000</v>
      </c>
    </row>
    <row r="807" spans="3:5">
      <c r="C807" s="161" t="s">
        <v>1329</v>
      </c>
      <c r="D807" s="160">
        <v>1513603</v>
      </c>
      <c r="E807" s="160">
        <v>0</v>
      </c>
    </row>
    <row r="808" spans="3:5">
      <c r="C808" s="161" t="s">
        <v>1330</v>
      </c>
      <c r="D808" s="160">
        <v>1513603</v>
      </c>
      <c r="E808" s="160">
        <v>0</v>
      </c>
    </row>
    <row r="809" spans="3:5">
      <c r="C809" s="161" t="s">
        <v>1331</v>
      </c>
      <c r="D809" s="160">
        <v>9192062</v>
      </c>
      <c r="E809" s="160">
        <v>0</v>
      </c>
    </row>
    <row r="810" spans="3:5">
      <c r="C810" s="161" t="s">
        <v>1332</v>
      </c>
      <c r="D810" s="160">
        <v>38647320</v>
      </c>
      <c r="E810" s="160">
        <v>0</v>
      </c>
    </row>
    <row r="811" spans="3:5">
      <c r="C811" s="161" t="s">
        <v>360</v>
      </c>
      <c r="D811" s="160">
        <v>22500001</v>
      </c>
      <c r="E811" s="160">
        <v>17913948.649999999</v>
      </c>
    </row>
    <row r="812" spans="3:5">
      <c r="C812" s="161" t="s">
        <v>1333</v>
      </c>
      <c r="D812" s="160">
        <v>60063054</v>
      </c>
      <c r="E812" s="160">
        <v>48000000</v>
      </c>
    </row>
    <row r="813" spans="3:5">
      <c r="C813" s="159" t="s">
        <v>242</v>
      </c>
      <c r="D813" s="160">
        <v>19453332</v>
      </c>
      <c r="E813" s="160">
        <v>406800489.54000002</v>
      </c>
    </row>
    <row r="814" spans="3:5">
      <c r="C814" s="161" t="s">
        <v>289</v>
      </c>
      <c r="D814" s="160">
        <v>0</v>
      </c>
      <c r="E814" s="160">
        <v>400000000</v>
      </c>
    </row>
    <row r="815" spans="3:5">
      <c r="C815" s="161" t="s">
        <v>649</v>
      </c>
      <c r="D815" s="160">
        <v>19453332</v>
      </c>
      <c r="E815" s="160">
        <v>6800489.54</v>
      </c>
    </row>
    <row r="816" spans="3:5">
      <c r="C816" s="157" t="s">
        <v>290</v>
      </c>
      <c r="D816" s="158">
        <v>3505828285</v>
      </c>
      <c r="E816" s="158">
        <v>1525905866.0900002</v>
      </c>
    </row>
    <row r="817" spans="3:5">
      <c r="C817" s="159" t="s">
        <v>240</v>
      </c>
      <c r="D817" s="160">
        <v>2044288285</v>
      </c>
      <c r="E817" s="160">
        <v>1007876084.6600001</v>
      </c>
    </row>
    <row r="818" spans="3:5">
      <c r="C818" s="161" t="s">
        <v>1334</v>
      </c>
      <c r="D818" s="160">
        <v>3797361</v>
      </c>
      <c r="E818" s="160">
        <v>0</v>
      </c>
    </row>
    <row r="819" spans="3:5">
      <c r="C819" s="161" t="s">
        <v>1335</v>
      </c>
      <c r="D819" s="160">
        <v>10018924</v>
      </c>
      <c r="E819" s="160">
        <v>2985343.76</v>
      </c>
    </row>
    <row r="820" spans="3:5">
      <c r="C820" s="161" t="s">
        <v>291</v>
      </c>
      <c r="D820" s="160">
        <v>900000000</v>
      </c>
      <c r="E820" s="160">
        <v>493677459.25999999</v>
      </c>
    </row>
    <row r="821" spans="3:5">
      <c r="C821" s="161" t="s">
        <v>1336</v>
      </c>
      <c r="D821" s="160">
        <v>0</v>
      </c>
      <c r="E821" s="160">
        <v>0</v>
      </c>
    </row>
    <row r="822" spans="3:5">
      <c r="C822" s="161" t="s">
        <v>1337</v>
      </c>
      <c r="D822" s="160">
        <v>4114253</v>
      </c>
      <c r="E822" s="160">
        <v>0</v>
      </c>
    </row>
    <row r="823" spans="3:5">
      <c r="C823" s="161" t="s">
        <v>1338</v>
      </c>
      <c r="D823" s="160">
        <v>1651551</v>
      </c>
      <c r="E823" s="160">
        <v>0</v>
      </c>
    </row>
    <row r="824" spans="3:5">
      <c r="C824" s="161" t="s">
        <v>1339</v>
      </c>
      <c r="D824" s="160">
        <v>1157222</v>
      </c>
      <c r="E824" s="160">
        <v>0</v>
      </c>
    </row>
    <row r="825" spans="3:5">
      <c r="C825" s="161" t="s">
        <v>1340</v>
      </c>
      <c r="D825" s="160">
        <v>4123809</v>
      </c>
      <c r="E825" s="160">
        <v>1943462.61</v>
      </c>
    </row>
    <row r="826" spans="3:5">
      <c r="C826" s="161" t="s">
        <v>1341</v>
      </c>
      <c r="D826" s="160">
        <v>0</v>
      </c>
      <c r="E826" s="160">
        <v>0</v>
      </c>
    </row>
    <row r="827" spans="3:5">
      <c r="C827" s="161" t="s">
        <v>1342</v>
      </c>
      <c r="D827" s="160">
        <v>0</v>
      </c>
      <c r="E827" s="160">
        <v>1859909.51</v>
      </c>
    </row>
    <row r="828" spans="3:5">
      <c r="C828" s="161" t="s">
        <v>815</v>
      </c>
      <c r="D828" s="160">
        <v>0</v>
      </c>
      <c r="E828" s="160">
        <v>0</v>
      </c>
    </row>
    <row r="829" spans="3:5">
      <c r="C829" s="161" t="s">
        <v>1343</v>
      </c>
      <c r="D829" s="160">
        <v>1340629</v>
      </c>
      <c r="E829" s="160">
        <v>1985891.09</v>
      </c>
    </row>
    <row r="830" spans="3:5">
      <c r="C830" s="161" t="s">
        <v>448</v>
      </c>
      <c r="D830" s="160">
        <v>15000000</v>
      </c>
      <c r="E830" s="160">
        <v>11125874.619999999</v>
      </c>
    </row>
    <row r="831" spans="3:5">
      <c r="C831" s="161" t="s">
        <v>490</v>
      </c>
      <c r="D831" s="160">
        <v>4247450</v>
      </c>
      <c r="E831" s="160">
        <v>3922641.38</v>
      </c>
    </row>
    <row r="832" spans="3:5">
      <c r="C832" s="161" t="s">
        <v>714</v>
      </c>
      <c r="D832" s="160">
        <v>0</v>
      </c>
      <c r="E832" s="160">
        <v>1817412.34</v>
      </c>
    </row>
    <row r="833" spans="3:5">
      <c r="C833" s="161" t="s">
        <v>1344</v>
      </c>
      <c r="D833" s="160">
        <v>34522622</v>
      </c>
      <c r="E833" s="160">
        <v>0</v>
      </c>
    </row>
    <row r="834" spans="3:5">
      <c r="C834" s="161" t="s">
        <v>1345</v>
      </c>
      <c r="D834" s="160">
        <v>1160000</v>
      </c>
      <c r="E834" s="160">
        <v>0</v>
      </c>
    </row>
    <row r="835" spans="3:5">
      <c r="C835" s="161" t="s">
        <v>715</v>
      </c>
      <c r="D835" s="160">
        <v>0</v>
      </c>
      <c r="E835" s="160">
        <v>1791120.18</v>
      </c>
    </row>
    <row r="836" spans="3:5">
      <c r="C836" s="161" t="s">
        <v>2150</v>
      </c>
      <c r="D836" s="160">
        <v>0</v>
      </c>
      <c r="E836" s="160">
        <v>0</v>
      </c>
    </row>
    <row r="837" spans="3:5">
      <c r="C837" s="161" t="s">
        <v>726</v>
      </c>
      <c r="D837" s="160">
        <v>0</v>
      </c>
      <c r="E837" s="160">
        <v>0</v>
      </c>
    </row>
    <row r="838" spans="3:5">
      <c r="C838" s="161" t="s">
        <v>2253</v>
      </c>
      <c r="D838" s="160">
        <v>0</v>
      </c>
      <c r="E838" s="160">
        <v>1320121.1000000001</v>
      </c>
    </row>
    <row r="839" spans="3:5">
      <c r="C839" s="161" t="s">
        <v>292</v>
      </c>
      <c r="D839" s="160">
        <v>257769222</v>
      </c>
      <c r="E839" s="160">
        <v>2324899.61</v>
      </c>
    </row>
    <row r="840" spans="3:5">
      <c r="C840" s="161" t="s">
        <v>1346</v>
      </c>
      <c r="D840" s="160">
        <v>244450444</v>
      </c>
      <c r="E840" s="160">
        <v>284456797.87</v>
      </c>
    </row>
    <row r="841" spans="3:5">
      <c r="C841" s="161" t="s">
        <v>2151</v>
      </c>
      <c r="D841" s="160">
        <v>0</v>
      </c>
      <c r="E841" s="160">
        <v>0</v>
      </c>
    </row>
    <row r="842" spans="3:5">
      <c r="C842" s="161" t="s">
        <v>1347</v>
      </c>
      <c r="D842" s="160">
        <v>4062690</v>
      </c>
      <c r="E842" s="160">
        <v>0</v>
      </c>
    </row>
    <row r="843" spans="3:5">
      <c r="C843" s="161" t="s">
        <v>1348</v>
      </c>
      <c r="D843" s="160">
        <v>8305980</v>
      </c>
      <c r="E843" s="160">
        <v>0</v>
      </c>
    </row>
    <row r="844" spans="3:5">
      <c r="C844" s="161" t="s">
        <v>1349</v>
      </c>
      <c r="D844" s="160">
        <v>1198159</v>
      </c>
      <c r="E844" s="160">
        <v>1452040.21</v>
      </c>
    </row>
    <row r="845" spans="3:5">
      <c r="C845" s="161" t="s">
        <v>2152</v>
      </c>
      <c r="D845" s="160">
        <v>0</v>
      </c>
      <c r="E845" s="160">
        <v>0</v>
      </c>
    </row>
    <row r="846" spans="3:5">
      <c r="C846" s="161" t="s">
        <v>1350</v>
      </c>
      <c r="D846" s="160">
        <v>5453083</v>
      </c>
      <c r="E846" s="160">
        <v>0</v>
      </c>
    </row>
    <row r="847" spans="3:5">
      <c r="C847" s="161" t="s">
        <v>1351</v>
      </c>
      <c r="D847" s="160">
        <v>4062690</v>
      </c>
      <c r="E847" s="160">
        <v>202746.07</v>
      </c>
    </row>
    <row r="848" spans="3:5">
      <c r="C848" s="161" t="s">
        <v>1352</v>
      </c>
      <c r="D848" s="160">
        <v>1138581</v>
      </c>
      <c r="E848" s="160">
        <v>0</v>
      </c>
    </row>
    <row r="849" spans="3:5">
      <c r="C849" s="161" t="s">
        <v>1353</v>
      </c>
      <c r="D849" s="160">
        <v>4062690</v>
      </c>
      <c r="E849" s="160">
        <v>4537848.3499999996</v>
      </c>
    </row>
    <row r="850" spans="3:5">
      <c r="C850" s="161" t="s">
        <v>1354</v>
      </c>
      <c r="D850" s="160">
        <v>6296723</v>
      </c>
      <c r="E850" s="160">
        <v>0</v>
      </c>
    </row>
    <row r="851" spans="3:5">
      <c r="C851" s="161" t="s">
        <v>2099</v>
      </c>
      <c r="D851" s="160">
        <v>1094942</v>
      </c>
      <c r="E851" s="160">
        <v>0</v>
      </c>
    </row>
    <row r="852" spans="3:5">
      <c r="C852" s="161" t="s">
        <v>1355</v>
      </c>
      <c r="D852" s="160">
        <v>1720107</v>
      </c>
      <c r="E852" s="160">
        <v>0</v>
      </c>
    </row>
    <row r="853" spans="3:5">
      <c r="C853" s="161" t="s">
        <v>1356</v>
      </c>
      <c r="D853" s="160">
        <v>0</v>
      </c>
      <c r="E853" s="160">
        <v>0</v>
      </c>
    </row>
    <row r="854" spans="3:5">
      <c r="C854" s="161" t="s">
        <v>1357</v>
      </c>
      <c r="D854" s="160">
        <v>5415294</v>
      </c>
      <c r="E854" s="160">
        <v>0</v>
      </c>
    </row>
    <row r="855" spans="3:5">
      <c r="C855" s="161" t="s">
        <v>1358</v>
      </c>
      <c r="D855" s="160">
        <v>1516282</v>
      </c>
      <c r="E855" s="160">
        <v>0</v>
      </c>
    </row>
    <row r="856" spans="3:5">
      <c r="C856" s="161" t="s">
        <v>1359</v>
      </c>
      <c r="D856" s="160">
        <v>4850943</v>
      </c>
      <c r="E856" s="160">
        <v>1433019.95</v>
      </c>
    </row>
    <row r="857" spans="3:5">
      <c r="C857" s="161" t="s">
        <v>1360</v>
      </c>
      <c r="D857" s="160">
        <v>4850943</v>
      </c>
      <c r="E857" s="160">
        <v>1087783.3700000001</v>
      </c>
    </row>
    <row r="858" spans="3:5">
      <c r="C858" s="161" t="s">
        <v>1361</v>
      </c>
      <c r="D858" s="160">
        <v>3509288</v>
      </c>
      <c r="E858" s="160">
        <v>1106021.3700000001</v>
      </c>
    </row>
    <row r="859" spans="3:5">
      <c r="C859" s="161" t="s">
        <v>2100</v>
      </c>
      <c r="D859" s="160">
        <v>7421233</v>
      </c>
      <c r="E859" s="160">
        <v>1365309.88</v>
      </c>
    </row>
    <row r="860" spans="3:5">
      <c r="C860" s="161" t="s">
        <v>1362</v>
      </c>
      <c r="D860" s="160">
        <v>24802615</v>
      </c>
      <c r="E860" s="160">
        <v>0</v>
      </c>
    </row>
    <row r="861" spans="3:5">
      <c r="C861" s="161" t="s">
        <v>1363</v>
      </c>
      <c r="D861" s="160">
        <v>1525371</v>
      </c>
      <c r="E861" s="160">
        <v>381498.28</v>
      </c>
    </row>
    <row r="862" spans="3:5">
      <c r="C862" s="161" t="s">
        <v>1364</v>
      </c>
      <c r="D862" s="160">
        <v>3939670</v>
      </c>
      <c r="E862" s="160">
        <v>0</v>
      </c>
    </row>
    <row r="863" spans="3:5">
      <c r="C863" s="161" t="s">
        <v>1365</v>
      </c>
      <c r="D863" s="160">
        <v>0</v>
      </c>
      <c r="E863" s="160">
        <v>6177896.0099999998</v>
      </c>
    </row>
    <row r="864" spans="3:5">
      <c r="C864" s="161" t="s">
        <v>1366</v>
      </c>
      <c r="D864" s="160">
        <v>3939670</v>
      </c>
      <c r="E864" s="160">
        <v>0</v>
      </c>
    </row>
    <row r="865" spans="3:5">
      <c r="C865" s="161" t="s">
        <v>1367</v>
      </c>
      <c r="D865" s="160">
        <v>3939671</v>
      </c>
      <c r="E865" s="160">
        <v>0</v>
      </c>
    </row>
    <row r="866" spans="3:5">
      <c r="C866" s="161" t="s">
        <v>1368</v>
      </c>
      <c r="D866" s="160">
        <v>155926762</v>
      </c>
      <c r="E866" s="160">
        <v>0</v>
      </c>
    </row>
    <row r="867" spans="3:5">
      <c r="C867" s="161" t="s">
        <v>803</v>
      </c>
      <c r="D867" s="160">
        <v>52507548</v>
      </c>
      <c r="E867" s="160">
        <v>52477737.600000001</v>
      </c>
    </row>
    <row r="868" spans="3:5">
      <c r="C868" s="161" t="s">
        <v>1369</v>
      </c>
      <c r="D868" s="160">
        <v>45000187</v>
      </c>
      <c r="E868" s="160">
        <v>36000000</v>
      </c>
    </row>
    <row r="869" spans="3:5">
      <c r="C869" s="161" t="s">
        <v>1370</v>
      </c>
      <c r="D869" s="160">
        <v>30000002</v>
      </c>
      <c r="E869" s="160">
        <v>5940143.8899999997</v>
      </c>
    </row>
    <row r="870" spans="3:5">
      <c r="C870" s="161" t="s">
        <v>1371</v>
      </c>
      <c r="D870" s="160">
        <v>136891562</v>
      </c>
      <c r="E870" s="160">
        <v>61003106.350000001</v>
      </c>
    </row>
    <row r="871" spans="3:5">
      <c r="C871" s="161" t="s">
        <v>1372</v>
      </c>
      <c r="D871" s="160">
        <v>15002112</v>
      </c>
      <c r="E871" s="160">
        <v>7500000</v>
      </c>
    </row>
    <row r="872" spans="3:5">
      <c r="C872" s="161" t="s">
        <v>1373</v>
      </c>
      <c r="D872" s="160">
        <v>22500000</v>
      </c>
      <c r="E872" s="160">
        <v>18000000</v>
      </c>
    </row>
    <row r="873" spans="3:5">
      <c r="C873" s="159" t="s">
        <v>243</v>
      </c>
      <c r="D873" s="160">
        <v>1461540000</v>
      </c>
      <c r="E873" s="160">
        <v>518029781.43000001</v>
      </c>
    </row>
    <row r="874" spans="3:5">
      <c r="C874" s="161" t="s">
        <v>1374</v>
      </c>
      <c r="D874" s="160">
        <v>1375500000</v>
      </c>
      <c r="E874" s="160">
        <v>518029781.43000001</v>
      </c>
    </row>
    <row r="875" spans="3:5">
      <c r="C875" s="161" t="s">
        <v>921</v>
      </c>
      <c r="D875" s="160">
        <v>86040000</v>
      </c>
      <c r="E875" s="160">
        <v>0</v>
      </c>
    </row>
    <row r="876" spans="3:5">
      <c r="C876" s="157" t="s">
        <v>293</v>
      </c>
      <c r="D876" s="158">
        <v>1638625337</v>
      </c>
      <c r="E876" s="158">
        <v>2420381244.8000007</v>
      </c>
    </row>
    <row r="877" spans="3:5">
      <c r="C877" s="159" t="s">
        <v>240</v>
      </c>
      <c r="D877" s="160">
        <v>1429302975</v>
      </c>
      <c r="E877" s="160">
        <v>2403986009.2200007</v>
      </c>
    </row>
    <row r="878" spans="3:5">
      <c r="C878" s="161" t="s">
        <v>816</v>
      </c>
      <c r="D878" s="160">
        <v>130965347</v>
      </c>
      <c r="E878" s="160">
        <v>76840600.479999989</v>
      </c>
    </row>
    <row r="879" spans="3:5">
      <c r="C879" s="161" t="s">
        <v>1375</v>
      </c>
      <c r="D879" s="160">
        <v>106172797</v>
      </c>
      <c r="E879" s="160">
        <v>217528007.80000001</v>
      </c>
    </row>
    <row r="880" spans="3:5">
      <c r="C880" s="161" t="s">
        <v>1376</v>
      </c>
      <c r="D880" s="160">
        <v>1561024</v>
      </c>
      <c r="E880" s="160">
        <v>1506841.8</v>
      </c>
    </row>
    <row r="881" spans="3:5">
      <c r="C881" s="161" t="s">
        <v>1377</v>
      </c>
      <c r="D881" s="160">
        <v>1157222</v>
      </c>
      <c r="E881" s="160">
        <v>0</v>
      </c>
    </row>
    <row r="882" spans="3:5">
      <c r="C882" s="161" t="s">
        <v>1378</v>
      </c>
      <c r="D882" s="160">
        <v>1651551</v>
      </c>
      <c r="E882" s="160">
        <v>0</v>
      </c>
    </row>
    <row r="883" spans="3:5">
      <c r="C883" s="161" t="s">
        <v>2153</v>
      </c>
      <c r="D883" s="160">
        <v>0</v>
      </c>
      <c r="E883" s="160">
        <v>5681641.7599999998</v>
      </c>
    </row>
    <row r="884" spans="3:5">
      <c r="C884" s="161" t="s">
        <v>1379</v>
      </c>
      <c r="D884" s="160">
        <v>1518982</v>
      </c>
      <c r="E884" s="160">
        <v>0</v>
      </c>
    </row>
    <row r="885" spans="3:5">
      <c r="C885" s="161" t="s">
        <v>1380</v>
      </c>
      <c r="D885" s="160">
        <v>2861943</v>
      </c>
      <c r="E885" s="160">
        <v>0</v>
      </c>
    </row>
    <row r="886" spans="3:5">
      <c r="C886" s="161" t="s">
        <v>294</v>
      </c>
      <c r="D886" s="160">
        <v>1001596236</v>
      </c>
      <c r="E886" s="160">
        <v>1920823236.73</v>
      </c>
    </row>
    <row r="887" spans="3:5">
      <c r="C887" s="161" t="s">
        <v>716</v>
      </c>
      <c r="D887" s="160">
        <v>0</v>
      </c>
      <c r="E887" s="160">
        <v>3991755.3</v>
      </c>
    </row>
    <row r="888" spans="3:5">
      <c r="C888" s="161" t="s">
        <v>1381</v>
      </c>
      <c r="D888" s="160">
        <v>45000002</v>
      </c>
      <c r="E888" s="160">
        <v>17999153.02</v>
      </c>
    </row>
    <row r="889" spans="3:5">
      <c r="C889" s="161" t="s">
        <v>2254</v>
      </c>
      <c r="D889" s="160">
        <v>0</v>
      </c>
      <c r="E889" s="160">
        <v>718418.57</v>
      </c>
    </row>
    <row r="890" spans="3:5">
      <c r="C890" s="161" t="s">
        <v>345</v>
      </c>
      <c r="D890" s="160">
        <v>31816871</v>
      </c>
      <c r="E890" s="160">
        <v>0</v>
      </c>
    </row>
    <row r="891" spans="3:5">
      <c r="C891" s="161" t="s">
        <v>1382</v>
      </c>
      <c r="D891" s="160">
        <v>0</v>
      </c>
      <c r="E891" s="160">
        <v>55000000</v>
      </c>
    </row>
    <row r="892" spans="3:5">
      <c r="C892" s="161" t="s">
        <v>2204</v>
      </c>
      <c r="D892" s="160">
        <v>0</v>
      </c>
      <c r="E892" s="160">
        <v>0</v>
      </c>
    </row>
    <row r="893" spans="3:5">
      <c r="C893" s="161" t="s">
        <v>361</v>
      </c>
      <c r="D893" s="160">
        <v>105001000</v>
      </c>
      <c r="E893" s="160">
        <v>103896353.76000001</v>
      </c>
    </row>
    <row r="894" spans="3:5">
      <c r="C894" s="159" t="s">
        <v>242</v>
      </c>
      <c r="D894" s="160">
        <v>206514332</v>
      </c>
      <c r="E894" s="160">
        <v>16395235.58</v>
      </c>
    </row>
    <row r="895" spans="3:5">
      <c r="C895" s="161" t="s">
        <v>494</v>
      </c>
      <c r="D895" s="160">
        <v>206514332</v>
      </c>
      <c r="E895" s="160">
        <v>16395235.58</v>
      </c>
    </row>
    <row r="896" spans="3:5">
      <c r="C896" s="159" t="s">
        <v>243</v>
      </c>
      <c r="D896" s="160">
        <v>0</v>
      </c>
      <c r="E896" s="160">
        <v>0</v>
      </c>
    </row>
    <row r="897" spans="3:5">
      <c r="C897" s="161" t="s">
        <v>1382</v>
      </c>
      <c r="D897" s="160">
        <v>0</v>
      </c>
      <c r="E897" s="160">
        <v>0</v>
      </c>
    </row>
    <row r="898" spans="3:5">
      <c r="C898" s="159" t="s">
        <v>244</v>
      </c>
      <c r="D898" s="160">
        <v>2808030</v>
      </c>
      <c r="E898" s="160">
        <v>0</v>
      </c>
    </row>
    <row r="899" spans="3:5">
      <c r="C899" s="161" t="s">
        <v>241</v>
      </c>
      <c r="D899" s="160">
        <v>2808030</v>
      </c>
      <c r="E899" s="160">
        <v>0</v>
      </c>
    </row>
    <row r="900" spans="3:5">
      <c r="C900" s="157" t="s">
        <v>295</v>
      </c>
      <c r="D900" s="158">
        <v>913162159</v>
      </c>
      <c r="E900" s="158">
        <v>419359398.45000005</v>
      </c>
    </row>
    <row r="901" spans="3:5">
      <c r="C901" s="159" t="s">
        <v>240</v>
      </c>
      <c r="D901" s="160">
        <v>871174289</v>
      </c>
      <c r="E901" s="160">
        <v>409508253.90000004</v>
      </c>
    </row>
    <row r="902" spans="3:5">
      <c r="C902" s="161" t="s">
        <v>241</v>
      </c>
      <c r="D902" s="160">
        <v>2029998</v>
      </c>
      <c r="E902" s="160">
        <v>0</v>
      </c>
    </row>
    <row r="903" spans="3:5">
      <c r="C903" s="161" t="s">
        <v>1383</v>
      </c>
      <c r="D903" s="160">
        <v>1639531</v>
      </c>
      <c r="E903" s="160">
        <v>0</v>
      </c>
    </row>
    <row r="904" spans="3:5">
      <c r="C904" s="161" t="s">
        <v>1384</v>
      </c>
      <c r="D904" s="160">
        <v>6002428</v>
      </c>
      <c r="E904" s="160">
        <v>0</v>
      </c>
    </row>
    <row r="905" spans="3:5">
      <c r="C905" s="161" t="s">
        <v>1385</v>
      </c>
      <c r="D905" s="160">
        <v>2758819</v>
      </c>
      <c r="E905" s="160">
        <v>0</v>
      </c>
    </row>
    <row r="906" spans="3:5">
      <c r="C906" s="161" t="s">
        <v>1386</v>
      </c>
      <c r="D906" s="160">
        <v>4433239</v>
      </c>
      <c r="E906" s="160">
        <v>0</v>
      </c>
    </row>
    <row r="907" spans="3:5">
      <c r="C907" s="161" t="s">
        <v>1387</v>
      </c>
      <c r="D907" s="160">
        <v>1835000</v>
      </c>
      <c r="E907" s="160">
        <v>3518670</v>
      </c>
    </row>
    <row r="908" spans="3:5">
      <c r="C908" s="161" t="s">
        <v>1388</v>
      </c>
      <c r="D908" s="160">
        <v>0</v>
      </c>
      <c r="E908" s="160">
        <v>3801449.28</v>
      </c>
    </row>
    <row r="909" spans="3:5">
      <c r="C909" s="161" t="s">
        <v>1389</v>
      </c>
      <c r="D909" s="160">
        <v>1856241</v>
      </c>
      <c r="E909" s="160">
        <v>0</v>
      </c>
    </row>
    <row r="910" spans="3:5">
      <c r="C910" s="161" t="s">
        <v>1390</v>
      </c>
      <c r="D910" s="160">
        <v>10922031</v>
      </c>
      <c r="E910" s="160">
        <v>0</v>
      </c>
    </row>
    <row r="911" spans="3:5">
      <c r="C911" s="161" t="s">
        <v>2205</v>
      </c>
      <c r="D911" s="160">
        <v>0</v>
      </c>
      <c r="E911" s="160">
        <v>0</v>
      </c>
    </row>
    <row r="912" spans="3:5">
      <c r="C912" s="161" t="s">
        <v>1391</v>
      </c>
      <c r="D912" s="160">
        <v>3326831</v>
      </c>
      <c r="E912" s="160">
        <v>1888914.02</v>
      </c>
    </row>
    <row r="913" spans="3:5">
      <c r="C913" s="161" t="s">
        <v>1392</v>
      </c>
      <c r="D913" s="160">
        <v>9294308</v>
      </c>
      <c r="E913" s="160">
        <v>0</v>
      </c>
    </row>
    <row r="914" spans="3:5">
      <c r="C914" s="161" t="s">
        <v>380</v>
      </c>
      <c r="D914" s="160">
        <v>11058566</v>
      </c>
      <c r="E914" s="160">
        <v>0</v>
      </c>
    </row>
    <row r="915" spans="3:5">
      <c r="C915" s="161" t="s">
        <v>2206</v>
      </c>
      <c r="D915" s="160">
        <v>0</v>
      </c>
      <c r="E915" s="160">
        <v>0</v>
      </c>
    </row>
    <row r="916" spans="3:5">
      <c r="C916" s="161" t="s">
        <v>1393</v>
      </c>
      <c r="D916" s="160">
        <v>50022117</v>
      </c>
      <c r="E916" s="160">
        <v>3468716.2</v>
      </c>
    </row>
    <row r="917" spans="3:5">
      <c r="C917" s="161" t="s">
        <v>296</v>
      </c>
      <c r="D917" s="160">
        <v>4319869</v>
      </c>
      <c r="E917" s="160">
        <v>0</v>
      </c>
    </row>
    <row r="918" spans="3:5">
      <c r="C918" s="161" t="s">
        <v>1394</v>
      </c>
      <c r="D918" s="160">
        <v>1517426</v>
      </c>
      <c r="E918" s="160">
        <v>0</v>
      </c>
    </row>
    <row r="919" spans="3:5">
      <c r="C919" s="161" t="s">
        <v>1395</v>
      </c>
      <c r="D919" s="160">
        <v>263965000</v>
      </c>
      <c r="E919" s="160">
        <v>0</v>
      </c>
    </row>
    <row r="920" spans="3:5">
      <c r="C920" s="161" t="s">
        <v>1396</v>
      </c>
      <c r="D920" s="160">
        <v>2551825</v>
      </c>
      <c r="E920" s="160">
        <v>0</v>
      </c>
    </row>
    <row r="921" spans="3:5">
      <c r="C921" s="161" t="s">
        <v>1397</v>
      </c>
      <c r="D921" s="160">
        <v>5883116</v>
      </c>
      <c r="E921" s="160">
        <v>0</v>
      </c>
    </row>
    <row r="922" spans="3:5">
      <c r="C922" s="161" t="s">
        <v>1398</v>
      </c>
      <c r="D922" s="160">
        <v>1244476</v>
      </c>
      <c r="E922" s="160">
        <v>0</v>
      </c>
    </row>
    <row r="923" spans="3:5">
      <c r="C923" s="161" t="s">
        <v>1399</v>
      </c>
      <c r="D923" s="160">
        <v>1000000</v>
      </c>
      <c r="E923" s="160">
        <v>0</v>
      </c>
    </row>
    <row r="924" spans="3:5">
      <c r="C924" s="161" t="s">
        <v>2255</v>
      </c>
      <c r="D924" s="160">
        <v>0</v>
      </c>
      <c r="E924" s="160">
        <v>9855440.5700000003</v>
      </c>
    </row>
    <row r="925" spans="3:5">
      <c r="C925" s="161" t="s">
        <v>1400</v>
      </c>
      <c r="D925" s="160">
        <v>2503860</v>
      </c>
      <c r="E925" s="160">
        <v>0</v>
      </c>
    </row>
    <row r="926" spans="3:5">
      <c r="C926" s="161" t="s">
        <v>1401</v>
      </c>
      <c r="D926" s="160">
        <v>12678145</v>
      </c>
      <c r="E926" s="160">
        <v>0</v>
      </c>
    </row>
    <row r="927" spans="3:5">
      <c r="C927" s="161" t="s">
        <v>727</v>
      </c>
      <c r="D927" s="160">
        <v>0</v>
      </c>
      <c r="E927" s="160">
        <v>0</v>
      </c>
    </row>
    <row r="928" spans="3:5">
      <c r="C928" s="161" t="s">
        <v>1402</v>
      </c>
      <c r="D928" s="160">
        <v>2535629</v>
      </c>
      <c r="E928" s="160">
        <v>0</v>
      </c>
    </row>
    <row r="929" spans="3:5">
      <c r="C929" s="161" t="s">
        <v>1403</v>
      </c>
      <c r="D929" s="160">
        <v>1570629</v>
      </c>
      <c r="E929" s="160">
        <v>0</v>
      </c>
    </row>
    <row r="930" spans="3:5">
      <c r="C930" s="161" t="s">
        <v>1404</v>
      </c>
      <c r="D930" s="160">
        <v>2535629</v>
      </c>
      <c r="E930" s="160">
        <v>0</v>
      </c>
    </row>
    <row r="931" spans="3:5">
      <c r="C931" s="161" t="s">
        <v>1405</v>
      </c>
      <c r="D931" s="160">
        <v>3418120</v>
      </c>
      <c r="E931" s="160">
        <v>819962.62</v>
      </c>
    </row>
    <row r="932" spans="3:5">
      <c r="C932" s="161" t="s">
        <v>1406</v>
      </c>
      <c r="D932" s="160">
        <v>1780751</v>
      </c>
      <c r="E932" s="160">
        <v>0</v>
      </c>
    </row>
    <row r="933" spans="3:5">
      <c r="C933" s="161" t="s">
        <v>1407</v>
      </c>
      <c r="D933" s="160">
        <v>9024052</v>
      </c>
      <c r="E933" s="160">
        <v>98591.54</v>
      </c>
    </row>
    <row r="934" spans="3:5">
      <c r="C934" s="161" t="s">
        <v>473</v>
      </c>
      <c r="D934" s="160">
        <v>20166495</v>
      </c>
      <c r="E934" s="160">
        <v>16507138.220000001</v>
      </c>
    </row>
    <row r="935" spans="3:5">
      <c r="C935" s="161" t="s">
        <v>1408</v>
      </c>
      <c r="D935" s="160">
        <v>4750788</v>
      </c>
      <c r="E935" s="160">
        <v>340543.21</v>
      </c>
    </row>
    <row r="936" spans="3:5">
      <c r="C936" s="161" t="s">
        <v>474</v>
      </c>
      <c r="D936" s="160">
        <v>24430184</v>
      </c>
      <c r="E936" s="160">
        <v>28884824.370000001</v>
      </c>
    </row>
    <row r="937" spans="3:5">
      <c r="C937" s="161" t="s">
        <v>1409</v>
      </c>
      <c r="D937" s="160">
        <v>6815664</v>
      </c>
      <c r="E937" s="160">
        <v>4050915.59</v>
      </c>
    </row>
    <row r="938" spans="3:5">
      <c r="C938" s="161" t="s">
        <v>1410</v>
      </c>
      <c r="D938" s="160">
        <v>12357301</v>
      </c>
      <c r="E938" s="160">
        <v>6231577.7999999998</v>
      </c>
    </row>
    <row r="939" spans="3:5">
      <c r="C939" s="161" t="s">
        <v>1411</v>
      </c>
      <c r="D939" s="160">
        <v>1142726</v>
      </c>
      <c r="E939" s="160">
        <v>0</v>
      </c>
    </row>
    <row r="940" spans="3:5">
      <c r="C940" s="161" t="s">
        <v>475</v>
      </c>
      <c r="D940" s="160">
        <v>20616833</v>
      </c>
      <c r="E940" s="160">
        <v>19916097.100000001</v>
      </c>
    </row>
    <row r="941" spans="3:5">
      <c r="C941" s="161" t="s">
        <v>1412</v>
      </c>
      <c r="D941" s="160">
        <v>1511718</v>
      </c>
      <c r="E941" s="160">
        <v>0</v>
      </c>
    </row>
    <row r="942" spans="3:5">
      <c r="C942" s="161" t="s">
        <v>1413</v>
      </c>
      <c r="D942" s="160">
        <v>1548690</v>
      </c>
      <c r="E942" s="160">
        <v>0</v>
      </c>
    </row>
    <row r="943" spans="3:5">
      <c r="C943" s="161" t="s">
        <v>762</v>
      </c>
      <c r="D943" s="160">
        <v>0</v>
      </c>
      <c r="E943" s="160">
        <v>0</v>
      </c>
    </row>
    <row r="944" spans="3:5">
      <c r="C944" s="161" t="s">
        <v>2101</v>
      </c>
      <c r="D944" s="160">
        <v>416411</v>
      </c>
      <c r="E944" s="160">
        <v>2218513.61</v>
      </c>
    </row>
    <row r="945" spans="3:5">
      <c r="C945" s="161" t="s">
        <v>1414</v>
      </c>
      <c r="D945" s="160">
        <v>10226229</v>
      </c>
      <c r="E945" s="160">
        <v>0</v>
      </c>
    </row>
    <row r="946" spans="3:5">
      <c r="C946" s="161" t="s">
        <v>476</v>
      </c>
      <c r="D946" s="160">
        <v>23931040</v>
      </c>
      <c r="E946" s="160">
        <v>26387252.27</v>
      </c>
    </row>
    <row r="947" spans="3:5">
      <c r="C947" s="161" t="s">
        <v>2102</v>
      </c>
      <c r="D947" s="160">
        <v>30000000</v>
      </c>
      <c r="E947" s="160">
        <v>23568014.18</v>
      </c>
    </row>
    <row r="948" spans="3:5">
      <c r="C948" s="161" t="s">
        <v>817</v>
      </c>
      <c r="D948" s="160">
        <v>210000001</v>
      </c>
      <c r="E948" s="160">
        <v>209952490.50999999</v>
      </c>
    </row>
    <row r="949" spans="3:5">
      <c r="C949" s="161" t="s">
        <v>508</v>
      </c>
      <c r="D949" s="160">
        <v>21449671</v>
      </c>
      <c r="E949" s="160">
        <v>0</v>
      </c>
    </row>
    <row r="950" spans="3:5">
      <c r="C950" s="161" t="s">
        <v>375</v>
      </c>
      <c r="D950" s="160">
        <v>60102902</v>
      </c>
      <c r="E950" s="160">
        <v>47999142.810000002</v>
      </c>
    </row>
    <row r="951" spans="3:5">
      <c r="C951" s="161" t="s">
        <v>2207</v>
      </c>
      <c r="D951" s="160">
        <v>0</v>
      </c>
      <c r="E951" s="160">
        <v>0</v>
      </c>
    </row>
    <row r="952" spans="3:5">
      <c r="C952" s="161" t="s">
        <v>2208</v>
      </c>
      <c r="D952" s="160">
        <v>0</v>
      </c>
      <c r="E952" s="160">
        <v>0</v>
      </c>
    </row>
    <row r="953" spans="3:5">
      <c r="C953" s="159" t="s">
        <v>242</v>
      </c>
      <c r="D953" s="160">
        <v>35545562</v>
      </c>
      <c r="E953" s="160">
        <v>6672982.8099999996</v>
      </c>
    </row>
    <row r="954" spans="3:5">
      <c r="C954" s="161" t="s">
        <v>1395</v>
      </c>
      <c r="D954" s="160">
        <v>1454089</v>
      </c>
      <c r="E954" s="160">
        <v>0</v>
      </c>
    </row>
    <row r="955" spans="3:5">
      <c r="C955" s="161" t="s">
        <v>1397</v>
      </c>
      <c r="D955" s="160">
        <v>12596660</v>
      </c>
      <c r="E955" s="160">
        <v>0</v>
      </c>
    </row>
    <row r="956" spans="3:5">
      <c r="C956" s="161" t="s">
        <v>650</v>
      </c>
      <c r="D956" s="160">
        <v>21494813</v>
      </c>
      <c r="E956" s="160">
        <v>6672982.8099999996</v>
      </c>
    </row>
    <row r="957" spans="3:5">
      <c r="C957" s="161" t="s">
        <v>2256</v>
      </c>
      <c r="D957" s="160">
        <v>0</v>
      </c>
      <c r="E957" s="160">
        <v>0</v>
      </c>
    </row>
    <row r="958" spans="3:5">
      <c r="C958" s="159" t="s">
        <v>243</v>
      </c>
      <c r="D958" s="160">
        <v>0</v>
      </c>
      <c r="E958" s="160">
        <v>0</v>
      </c>
    </row>
    <row r="959" spans="3:5">
      <c r="C959" s="161" t="s">
        <v>727</v>
      </c>
      <c r="D959" s="160">
        <v>0</v>
      </c>
      <c r="E959" s="160">
        <v>0</v>
      </c>
    </row>
    <row r="960" spans="3:5">
      <c r="C960" s="159" t="s">
        <v>244</v>
      </c>
      <c r="D960" s="160">
        <v>6442308</v>
      </c>
      <c r="E960" s="160">
        <v>3178161.74</v>
      </c>
    </row>
    <row r="961" spans="3:5">
      <c r="C961" s="161" t="s">
        <v>241</v>
      </c>
      <c r="D961" s="160">
        <v>6442308</v>
      </c>
      <c r="E961" s="160">
        <v>3178161.74</v>
      </c>
    </row>
    <row r="962" spans="3:5">
      <c r="C962" s="157" t="s">
        <v>297</v>
      </c>
      <c r="D962" s="158">
        <v>3165794891</v>
      </c>
      <c r="E962" s="158">
        <v>1156499103.96</v>
      </c>
    </row>
    <row r="963" spans="3:5">
      <c r="C963" s="159" t="s">
        <v>240</v>
      </c>
      <c r="D963" s="160">
        <v>2689473708</v>
      </c>
      <c r="E963" s="160">
        <v>987684017.68000007</v>
      </c>
    </row>
    <row r="964" spans="3:5">
      <c r="C964" s="161" t="s">
        <v>1415</v>
      </c>
      <c r="D964" s="160">
        <v>1546229</v>
      </c>
      <c r="E964" s="160">
        <v>0</v>
      </c>
    </row>
    <row r="965" spans="3:5">
      <c r="C965" s="161" t="s">
        <v>763</v>
      </c>
      <c r="D965" s="160">
        <v>0</v>
      </c>
      <c r="E965" s="160">
        <v>0</v>
      </c>
    </row>
    <row r="966" spans="3:5">
      <c r="C966" s="161" t="s">
        <v>1416</v>
      </c>
      <c r="D966" s="160">
        <v>2371024</v>
      </c>
      <c r="E966" s="160">
        <v>0</v>
      </c>
    </row>
    <row r="967" spans="3:5">
      <c r="C967" s="161" t="s">
        <v>1417</v>
      </c>
      <c r="D967" s="160">
        <v>1533724</v>
      </c>
      <c r="E967" s="160">
        <v>0</v>
      </c>
    </row>
    <row r="968" spans="3:5">
      <c r="C968" s="161" t="s">
        <v>1418</v>
      </c>
      <c r="D968" s="160">
        <v>19490000</v>
      </c>
      <c r="E968" s="160">
        <v>0</v>
      </c>
    </row>
    <row r="969" spans="3:5">
      <c r="C969" s="161" t="s">
        <v>1419</v>
      </c>
      <c r="D969" s="160">
        <v>1725020</v>
      </c>
      <c r="E969" s="160">
        <v>0</v>
      </c>
    </row>
    <row r="970" spans="3:5">
      <c r="C970" s="161" t="s">
        <v>1420</v>
      </c>
      <c r="D970" s="160">
        <v>137000000</v>
      </c>
      <c r="E970" s="160">
        <v>14649632.74</v>
      </c>
    </row>
    <row r="971" spans="3:5">
      <c r="C971" s="161" t="s">
        <v>1421</v>
      </c>
      <c r="D971" s="160">
        <v>123562218</v>
      </c>
      <c r="E971" s="160">
        <v>52572527.759999998</v>
      </c>
    </row>
    <row r="972" spans="3:5">
      <c r="C972" s="161" t="s">
        <v>596</v>
      </c>
      <c r="D972" s="160">
        <v>31979091</v>
      </c>
      <c r="E972" s="160">
        <v>23353360.48</v>
      </c>
    </row>
    <row r="973" spans="3:5">
      <c r="C973" s="161" t="s">
        <v>1422</v>
      </c>
      <c r="D973" s="160">
        <v>6169115</v>
      </c>
      <c r="E973" s="160">
        <v>0</v>
      </c>
    </row>
    <row r="974" spans="3:5">
      <c r="C974" s="161" t="s">
        <v>1423</v>
      </c>
      <c r="D974" s="160">
        <v>1757168</v>
      </c>
      <c r="E974" s="160">
        <v>0</v>
      </c>
    </row>
    <row r="975" spans="3:5">
      <c r="C975" s="161" t="s">
        <v>818</v>
      </c>
      <c r="D975" s="160">
        <v>471159418</v>
      </c>
      <c r="E975" s="160">
        <v>0</v>
      </c>
    </row>
    <row r="976" spans="3:5">
      <c r="C976" s="161" t="s">
        <v>1424</v>
      </c>
      <c r="D976" s="160">
        <v>4171157</v>
      </c>
      <c r="E976" s="160">
        <v>0</v>
      </c>
    </row>
    <row r="977" spans="3:5">
      <c r="C977" s="161" t="s">
        <v>1425</v>
      </c>
      <c r="D977" s="160">
        <v>416411</v>
      </c>
      <c r="E977" s="160">
        <v>0</v>
      </c>
    </row>
    <row r="978" spans="3:5">
      <c r="C978" s="161" t="s">
        <v>1426</v>
      </c>
      <c r="D978" s="160">
        <v>27157543</v>
      </c>
      <c r="E978" s="160">
        <v>0</v>
      </c>
    </row>
    <row r="979" spans="3:5">
      <c r="C979" s="161" t="s">
        <v>1427</v>
      </c>
      <c r="D979" s="160">
        <v>13831456</v>
      </c>
      <c r="E979" s="160">
        <v>0</v>
      </c>
    </row>
    <row r="980" spans="3:5">
      <c r="C980" s="161" t="s">
        <v>651</v>
      </c>
      <c r="D980" s="160">
        <v>23172128</v>
      </c>
      <c r="E980" s="160">
        <v>0</v>
      </c>
    </row>
    <row r="981" spans="3:5">
      <c r="C981" s="161" t="s">
        <v>1428</v>
      </c>
      <c r="D981" s="160">
        <v>4111948</v>
      </c>
      <c r="E981" s="160">
        <v>1381623.52</v>
      </c>
    </row>
    <row r="982" spans="3:5">
      <c r="C982" s="161" t="s">
        <v>1429</v>
      </c>
      <c r="D982" s="160">
        <v>1765668</v>
      </c>
      <c r="E982" s="160">
        <v>0</v>
      </c>
    </row>
    <row r="983" spans="3:5">
      <c r="C983" s="161" t="s">
        <v>1430</v>
      </c>
      <c r="D983" s="160">
        <v>78000000</v>
      </c>
      <c r="E983" s="160">
        <v>0</v>
      </c>
    </row>
    <row r="984" spans="3:5">
      <c r="C984" s="161" t="s">
        <v>1431</v>
      </c>
      <c r="D984" s="160">
        <v>2912495</v>
      </c>
      <c r="E984" s="160">
        <v>0</v>
      </c>
    </row>
    <row r="985" spans="3:5">
      <c r="C985" s="161" t="s">
        <v>1432</v>
      </c>
      <c r="D985" s="160">
        <v>2741562</v>
      </c>
      <c r="E985" s="160">
        <v>0</v>
      </c>
    </row>
    <row r="986" spans="3:5">
      <c r="C986" s="161" t="s">
        <v>1433</v>
      </c>
      <c r="D986" s="160">
        <v>2773545</v>
      </c>
      <c r="E986" s="160">
        <v>0</v>
      </c>
    </row>
    <row r="987" spans="3:5">
      <c r="C987" s="161" t="s">
        <v>1434</v>
      </c>
      <c r="D987" s="160">
        <v>78360940</v>
      </c>
      <c r="E987" s="160">
        <v>0</v>
      </c>
    </row>
    <row r="988" spans="3:5">
      <c r="C988" s="161" t="s">
        <v>652</v>
      </c>
      <c r="D988" s="160">
        <v>80087356</v>
      </c>
      <c r="E988" s="160">
        <v>15745675.119999999</v>
      </c>
    </row>
    <row r="989" spans="3:5">
      <c r="C989" s="161" t="s">
        <v>1435</v>
      </c>
      <c r="D989" s="160">
        <v>63579672</v>
      </c>
      <c r="E989" s="160">
        <v>91547744.929999992</v>
      </c>
    </row>
    <row r="990" spans="3:5">
      <c r="C990" s="161" t="s">
        <v>1436</v>
      </c>
      <c r="D990" s="160">
        <v>1000000</v>
      </c>
      <c r="E990" s="160">
        <v>0</v>
      </c>
    </row>
    <row r="991" spans="3:5">
      <c r="C991" s="161" t="s">
        <v>435</v>
      </c>
      <c r="D991" s="160">
        <v>37500333</v>
      </c>
      <c r="E991" s="160">
        <v>37454900</v>
      </c>
    </row>
    <row r="992" spans="3:5">
      <c r="C992" s="161" t="s">
        <v>1437</v>
      </c>
      <c r="D992" s="160">
        <v>10845429</v>
      </c>
      <c r="E992" s="160">
        <v>0</v>
      </c>
    </row>
    <row r="993" spans="3:5">
      <c r="C993" s="161" t="s">
        <v>1438</v>
      </c>
      <c r="D993" s="160">
        <v>2338581</v>
      </c>
      <c r="E993" s="160">
        <v>0</v>
      </c>
    </row>
    <row r="994" spans="3:5">
      <c r="C994" s="161" t="s">
        <v>1439</v>
      </c>
      <c r="D994" s="160">
        <v>46227768</v>
      </c>
      <c r="E994" s="160">
        <v>10000000</v>
      </c>
    </row>
    <row r="995" spans="3:5">
      <c r="C995" s="161" t="s">
        <v>1440</v>
      </c>
      <c r="D995" s="160">
        <v>1000000</v>
      </c>
      <c r="E995" s="160">
        <v>0</v>
      </c>
    </row>
    <row r="996" spans="3:5">
      <c r="C996" s="161" t="s">
        <v>1441</v>
      </c>
      <c r="D996" s="160">
        <v>0</v>
      </c>
      <c r="E996" s="160">
        <v>1049987.4099999999</v>
      </c>
    </row>
    <row r="997" spans="3:5">
      <c r="C997" s="161" t="s">
        <v>1442</v>
      </c>
      <c r="D997" s="160">
        <v>5000000</v>
      </c>
      <c r="E997" s="160">
        <v>0</v>
      </c>
    </row>
    <row r="998" spans="3:5">
      <c r="C998" s="161" t="s">
        <v>1443</v>
      </c>
      <c r="D998" s="160">
        <v>62263555</v>
      </c>
      <c r="E998" s="160">
        <v>9636117.75</v>
      </c>
    </row>
    <row r="999" spans="3:5">
      <c r="C999" s="161" t="s">
        <v>1444</v>
      </c>
      <c r="D999" s="160">
        <v>1000000</v>
      </c>
      <c r="E999" s="160">
        <v>0</v>
      </c>
    </row>
    <row r="1000" spans="3:5">
      <c r="C1000" s="161" t="s">
        <v>1445</v>
      </c>
      <c r="D1000" s="160">
        <v>37514624</v>
      </c>
      <c r="E1000" s="160">
        <v>10222826.369999999</v>
      </c>
    </row>
    <row r="1001" spans="3:5">
      <c r="C1001" s="161" t="s">
        <v>1446</v>
      </c>
      <c r="D1001" s="160">
        <v>299999</v>
      </c>
      <c r="E1001" s="160">
        <v>0</v>
      </c>
    </row>
    <row r="1002" spans="3:5">
      <c r="C1002" s="161" t="s">
        <v>1447</v>
      </c>
      <c r="D1002" s="160">
        <v>53980114</v>
      </c>
      <c r="E1002" s="160">
        <v>48849512.870000005</v>
      </c>
    </row>
    <row r="1003" spans="3:5">
      <c r="C1003" s="161" t="s">
        <v>1448</v>
      </c>
      <c r="D1003" s="160">
        <v>58722235</v>
      </c>
      <c r="E1003" s="160">
        <v>0</v>
      </c>
    </row>
    <row r="1004" spans="3:5">
      <c r="C1004" s="161" t="s">
        <v>298</v>
      </c>
      <c r="D1004" s="160">
        <v>16375726</v>
      </c>
      <c r="E1004" s="160">
        <v>15376594.02</v>
      </c>
    </row>
    <row r="1005" spans="3:5">
      <c r="C1005" s="161" t="s">
        <v>2103</v>
      </c>
      <c r="D1005" s="160">
        <v>33065831</v>
      </c>
      <c r="E1005" s="160">
        <v>0</v>
      </c>
    </row>
    <row r="1006" spans="3:5">
      <c r="C1006" s="161" t="s">
        <v>299</v>
      </c>
      <c r="D1006" s="160">
        <v>1000000</v>
      </c>
      <c r="E1006" s="160">
        <v>0</v>
      </c>
    </row>
    <row r="1007" spans="3:5">
      <c r="C1007" s="161" t="s">
        <v>653</v>
      </c>
      <c r="D1007" s="160">
        <v>56869436</v>
      </c>
      <c r="E1007" s="160">
        <v>0</v>
      </c>
    </row>
    <row r="1008" spans="3:5">
      <c r="C1008" s="161" t="s">
        <v>1449</v>
      </c>
      <c r="D1008" s="160">
        <v>3769211</v>
      </c>
      <c r="E1008" s="160">
        <v>17646100.73</v>
      </c>
    </row>
    <row r="1009" spans="3:5">
      <c r="C1009" s="161" t="s">
        <v>544</v>
      </c>
      <c r="D1009" s="160">
        <v>55021560</v>
      </c>
      <c r="E1009" s="160">
        <v>45865145.299999997</v>
      </c>
    </row>
    <row r="1010" spans="3:5">
      <c r="C1010" s="161" t="s">
        <v>1450</v>
      </c>
      <c r="D1010" s="160">
        <v>9353035</v>
      </c>
      <c r="E1010" s="160">
        <v>0</v>
      </c>
    </row>
    <row r="1011" spans="3:5">
      <c r="C1011" s="161" t="s">
        <v>1451</v>
      </c>
      <c r="D1011" s="160">
        <v>5000000</v>
      </c>
      <c r="E1011" s="160">
        <v>243360</v>
      </c>
    </row>
    <row r="1012" spans="3:5">
      <c r="C1012" s="161" t="s">
        <v>1452</v>
      </c>
      <c r="D1012" s="160">
        <v>9225931</v>
      </c>
      <c r="E1012" s="160">
        <v>0</v>
      </c>
    </row>
    <row r="1013" spans="3:5">
      <c r="C1013" s="161" t="s">
        <v>300</v>
      </c>
      <c r="D1013" s="160">
        <v>450000360</v>
      </c>
      <c r="E1013" s="160">
        <v>444861951.60000002</v>
      </c>
    </row>
    <row r="1014" spans="3:5">
      <c r="C1014" s="161" t="s">
        <v>597</v>
      </c>
      <c r="D1014" s="160">
        <v>36705189</v>
      </c>
      <c r="E1014" s="160">
        <v>0</v>
      </c>
    </row>
    <row r="1015" spans="3:5">
      <c r="C1015" s="161" t="s">
        <v>654</v>
      </c>
      <c r="D1015" s="160">
        <v>80543988</v>
      </c>
      <c r="E1015" s="160">
        <v>0</v>
      </c>
    </row>
    <row r="1016" spans="3:5">
      <c r="C1016" s="161" t="s">
        <v>2209</v>
      </c>
      <c r="D1016" s="160">
        <v>0</v>
      </c>
      <c r="E1016" s="160">
        <v>0</v>
      </c>
    </row>
    <row r="1017" spans="3:5">
      <c r="C1017" s="161" t="s">
        <v>2210</v>
      </c>
      <c r="D1017" s="160">
        <v>0</v>
      </c>
      <c r="E1017" s="160">
        <v>0</v>
      </c>
    </row>
    <row r="1018" spans="3:5">
      <c r="C1018" s="161" t="s">
        <v>362</v>
      </c>
      <c r="D1018" s="160">
        <v>48750154</v>
      </c>
      <c r="E1018" s="160">
        <v>38957701.560000002</v>
      </c>
    </row>
    <row r="1019" spans="3:5">
      <c r="C1019" s="161" t="s">
        <v>2104</v>
      </c>
      <c r="D1019" s="160">
        <v>56250000</v>
      </c>
      <c r="E1019" s="160">
        <v>30000000</v>
      </c>
    </row>
    <row r="1020" spans="3:5">
      <c r="C1020" s="161" t="s">
        <v>301</v>
      </c>
      <c r="D1020" s="160">
        <v>251812601</v>
      </c>
      <c r="E1020" s="160">
        <v>18153255.52</v>
      </c>
    </row>
    <row r="1021" spans="3:5">
      <c r="C1021" s="161" t="s">
        <v>1453</v>
      </c>
      <c r="D1021" s="160">
        <v>75116931</v>
      </c>
      <c r="E1021" s="160">
        <v>60116000</v>
      </c>
    </row>
    <row r="1022" spans="3:5">
      <c r="C1022" s="161" t="s">
        <v>428</v>
      </c>
      <c r="D1022" s="160">
        <v>1546229</v>
      </c>
      <c r="E1022" s="160">
        <v>0</v>
      </c>
    </row>
    <row r="1023" spans="3:5">
      <c r="C1023" s="159" t="s">
        <v>242</v>
      </c>
      <c r="D1023" s="160">
        <v>476321183</v>
      </c>
      <c r="E1023" s="160">
        <v>165975086.28</v>
      </c>
    </row>
    <row r="1024" spans="3:5">
      <c r="C1024" s="161" t="s">
        <v>655</v>
      </c>
      <c r="D1024" s="160">
        <v>333449662</v>
      </c>
      <c r="E1024" s="160">
        <v>103323899.02</v>
      </c>
    </row>
    <row r="1025" spans="3:5">
      <c r="C1025" s="161" t="s">
        <v>431</v>
      </c>
      <c r="D1025" s="160">
        <v>7002382</v>
      </c>
      <c r="E1025" s="160">
        <v>5385076.1200000001</v>
      </c>
    </row>
    <row r="1026" spans="3:5">
      <c r="C1026" s="161" t="s">
        <v>819</v>
      </c>
      <c r="D1026" s="160">
        <v>8323399</v>
      </c>
      <c r="E1026" s="160">
        <v>0</v>
      </c>
    </row>
    <row r="1027" spans="3:5">
      <c r="C1027" s="161" t="s">
        <v>491</v>
      </c>
      <c r="D1027" s="160">
        <v>21104312</v>
      </c>
      <c r="E1027" s="160">
        <v>0</v>
      </c>
    </row>
    <row r="1028" spans="3:5">
      <c r="C1028" s="161" t="s">
        <v>543</v>
      </c>
      <c r="D1028" s="160">
        <v>3794025</v>
      </c>
      <c r="E1028" s="160">
        <v>18559483.75</v>
      </c>
    </row>
    <row r="1029" spans="3:5">
      <c r="C1029" s="161" t="s">
        <v>656</v>
      </c>
      <c r="D1029" s="160">
        <v>102647403</v>
      </c>
      <c r="E1029" s="160">
        <v>38706627.390000001</v>
      </c>
    </row>
    <row r="1030" spans="3:5">
      <c r="C1030" s="161" t="s">
        <v>2257</v>
      </c>
      <c r="D1030" s="160">
        <v>0</v>
      </c>
      <c r="E1030" s="160">
        <v>0</v>
      </c>
    </row>
    <row r="1031" spans="3:5">
      <c r="C1031" s="159" t="s">
        <v>243</v>
      </c>
      <c r="D1031" s="160">
        <v>0</v>
      </c>
      <c r="E1031" s="160">
        <v>2840000</v>
      </c>
    </row>
    <row r="1032" spans="3:5">
      <c r="C1032" s="161" t="s">
        <v>2105</v>
      </c>
      <c r="D1032" s="160">
        <v>0</v>
      </c>
      <c r="E1032" s="160">
        <v>2840000</v>
      </c>
    </row>
    <row r="1033" spans="3:5">
      <c r="C1033" s="157" t="s">
        <v>302</v>
      </c>
      <c r="D1033" s="158">
        <v>554717737</v>
      </c>
      <c r="E1033" s="158">
        <v>292016821.82999998</v>
      </c>
    </row>
    <row r="1034" spans="3:5">
      <c r="C1034" s="159" t="s">
        <v>240</v>
      </c>
      <c r="D1034" s="160">
        <v>554717737</v>
      </c>
      <c r="E1034" s="160">
        <v>292016821.82999998</v>
      </c>
    </row>
    <row r="1035" spans="3:5">
      <c r="C1035" s="161" t="s">
        <v>1454</v>
      </c>
      <c r="D1035" s="160">
        <v>2758819</v>
      </c>
      <c r="E1035" s="160">
        <v>0</v>
      </c>
    </row>
    <row r="1036" spans="3:5">
      <c r="C1036" s="161" t="s">
        <v>1455</v>
      </c>
      <c r="D1036" s="160">
        <v>1148800</v>
      </c>
      <c r="E1036" s="160">
        <v>0</v>
      </c>
    </row>
    <row r="1037" spans="3:5">
      <c r="C1037" s="161" t="s">
        <v>2211</v>
      </c>
      <c r="D1037" s="160">
        <v>0</v>
      </c>
      <c r="E1037" s="160">
        <v>0</v>
      </c>
    </row>
    <row r="1038" spans="3:5">
      <c r="C1038" s="161" t="s">
        <v>1456</v>
      </c>
      <c r="D1038" s="160">
        <v>21869677</v>
      </c>
      <c r="E1038" s="160">
        <v>21869677</v>
      </c>
    </row>
    <row r="1039" spans="3:5">
      <c r="C1039" s="161" t="s">
        <v>1457</v>
      </c>
      <c r="D1039" s="160">
        <v>1812675</v>
      </c>
      <c r="E1039" s="160">
        <v>0</v>
      </c>
    </row>
    <row r="1040" spans="3:5">
      <c r="C1040" s="161" t="s">
        <v>1458</v>
      </c>
      <c r="D1040" s="160">
        <v>1145591</v>
      </c>
      <c r="E1040" s="160">
        <v>0</v>
      </c>
    </row>
    <row r="1041" spans="3:5">
      <c r="C1041" s="161" t="s">
        <v>1459</v>
      </c>
      <c r="D1041" s="160">
        <v>1488375</v>
      </c>
      <c r="E1041" s="160">
        <v>0</v>
      </c>
    </row>
    <row r="1042" spans="3:5">
      <c r="C1042" s="161" t="s">
        <v>657</v>
      </c>
      <c r="D1042" s="160">
        <v>100000</v>
      </c>
      <c r="E1042" s="160">
        <v>0</v>
      </c>
    </row>
    <row r="1043" spans="3:5">
      <c r="C1043" s="161" t="s">
        <v>598</v>
      </c>
      <c r="D1043" s="160">
        <v>179352696</v>
      </c>
      <c r="E1043" s="160">
        <v>39054633.719999999</v>
      </c>
    </row>
    <row r="1044" spans="3:5">
      <c r="C1044" s="161" t="s">
        <v>1460</v>
      </c>
      <c r="D1044" s="160">
        <v>2526576</v>
      </c>
      <c r="E1044" s="160">
        <v>17859338.460000001</v>
      </c>
    </row>
    <row r="1045" spans="3:5">
      <c r="C1045" s="161" t="s">
        <v>1461</v>
      </c>
      <c r="D1045" s="160">
        <v>56294803</v>
      </c>
      <c r="E1045" s="160">
        <v>0</v>
      </c>
    </row>
    <row r="1046" spans="3:5">
      <c r="C1046" s="161" t="s">
        <v>1462</v>
      </c>
      <c r="D1046" s="160">
        <v>9135638</v>
      </c>
      <c r="E1046" s="160">
        <v>0</v>
      </c>
    </row>
    <row r="1047" spans="3:5">
      <c r="C1047" s="161" t="s">
        <v>1463</v>
      </c>
      <c r="D1047" s="160">
        <v>2495905</v>
      </c>
      <c r="E1047" s="160">
        <v>8248357.2400000002</v>
      </c>
    </row>
    <row r="1048" spans="3:5">
      <c r="C1048" s="161" t="s">
        <v>1464</v>
      </c>
      <c r="D1048" s="160">
        <v>1592758</v>
      </c>
      <c r="E1048" s="160">
        <v>0</v>
      </c>
    </row>
    <row r="1049" spans="3:5">
      <c r="C1049" s="161" t="s">
        <v>1465</v>
      </c>
      <c r="D1049" s="160">
        <v>1000000</v>
      </c>
      <c r="E1049" s="160">
        <v>0</v>
      </c>
    </row>
    <row r="1050" spans="3:5">
      <c r="C1050" s="161" t="s">
        <v>1466</v>
      </c>
      <c r="D1050" s="160">
        <v>2495905</v>
      </c>
      <c r="E1050" s="160">
        <v>8260632.5999999996</v>
      </c>
    </row>
    <row r="1051" spans="3:5">
      <c r="C1051" s="161" t="s">
        <v>1467</v>
      </c>
      <c r="D1051" s="160">
        <v>2495905</v>
      </c>
      <c r="E1051" s="160">
        <v>8253471.4100000001</v>
      </c>
    </row>
    <row r="1052" spans="3:5">
      <c r="C1052" s="161" t="s">
        <v>1468</v>
      </c>
      <c r="D1052" s="160">
        <v>1501732</v>
      </c>
      <c r="E1052" s="160">
        <v>0</v>
      </c>
    </row>
    <row r="1053" spans="3:5">
      <c r="C1053" s="161" t="s">
        <v>1469</v>
      </c>
      <c r="D1053" s="160">
        <v>1501732</v>
      </c>
      <c r="E1053" s="160">
        <v>0</v>
      </c>
    </row>
    <row r="1054" spans="3:5">
      <c r="C1054" s="161" t="s">
        <v>1470</v>
      </c>
      <c r="D1054" s="160">
        <v>5032901</v>
      </c>
      <c r="E1054" s="160">
        <v>0</v>
      </c>
    </row>
    <row r="1055" spans="3:5">
      <c r="C1055" s="161" t="s">
        <v>1471</v>
      </c>
      <c r="D1055" s="160">
        <v>27190722</v>
      </c>
      <c r="E1055" s="160">
        <v>3320757.81</v>
      </c>
    </row>
    <row r="1056" spans="3:5">
      <c r="C1056" s="161" t="s">
        <v>1472</v>
      </c>
      <c r="D1056" s="160">
        <v>7800000</v>
      </c>
      <c r="E1056" s="160">
        <v>0</v>
      </c>
    </row>
    <row r="1057" spans="3:5">
      <c r="C1057" s="161" t="s">
        <v>1473</v>
      </c>
      <c r="D1057" s="160">
        <v>2502760</v>
      </c>
      <c r="E1057" s="160">
        <v>6721566.8300000001</v>
      </c>
    </row>
    <row r="1058" spans="3:5">
      <c r="C1058" s="161" t="s">
        <v>1474</v>
      </c>
      <c r="D1058" s="160">
        <v>60000005</v>
      </c>
      <c r="E1058" s="160">
        <v>58196551.5</v>
      </c>
    </row>
    <row r="1059" spans="3:5">
      <c r="C1059" s="161" t="s">
        <v>2258</v>
      </c>
      <c r="D1059" s="160">
        <v>0</v>
      </c>
      <c r="E1059" s="160">
        <v>2668682.54</v>
      </c>
    </row>
    <row r="1060" spans="3:5">
      <c r="C1060" s="161" t="s">
        <v>1475</v>
      </c>
      <c r="D1060" s="160">
        <v>1466976</v>
      </c>
      <c r="E1060" s="160">
        <v>0</v>
      </c>
    </row>
    <row r="1061" spans="3:5">
      <c r="C1061" s="161" t="s">
        <v>809</v>
      </c>
      <c r="D1061" s="160">
        <v>20194412</v>
      </c>
      <c r="E1061" s="160">
        <v>0</v>
      </c>
    </row>
    <row r="1062" spans="3:5">
      <c r="C1062" s="161" t="s">
        <v>1476</v>
      </c>
      <c r="D1062" s="160">
        <v>5076540</v>
      </c>
      <c r="E1062" s="160">
        <v>3072030.35</v>
      </c>
    </row>
    <row r="1063" spans="3:5">
      <c r="C1063" s="161" t="s">
        <v>1477</v>
      </c>
      <c r="D1063" s="160">
        <v>7632009</v>
      </c>
      <c r="E1063" s="160">
        <v>0</v>
      </c>
    </row>
    <row r="1064" spans="3:5">
      <c r="C1064" s="161" t="s">
        <v>1478</v>
      </c>
      <c r="D1064" s="160">
        <v>1000000</v>
      </c>
      <c r="E1064" s="160">
        <v>0</v>
      </c>
    </row>
    <row r="1065" spans="3:5">
      <c r="C1065" s="161" t="s">
        <v>821</v>
      </c>
      <c r="D1065" s="160">
        <v>0</v>
      </c>
      <c r="E1065" s="160">
        <v>4555383.41</v>
      </c>
    </row>
    <row r="1066" spans="3:5">
      <c r="C1066" s="161" t="s">
        <v>1479</v>
      </c>
      <c r="D1066" s="160">
        <v>0</v>
      </c>
      <c r="E1066" s="160">
        <v>516977.28</v>
      </c>
    </row>
    <row r="1067" spans="3:5">
      <c r="C1067" s="161" t="s">
        <v>2212</v>
      </c>
      <c r="D1067" s="160">
        <v>0</v>
      </c>
      <c r="E1067" s="160">
        <v>0</v>
      </c>
    </row>
    <row r="1068" spans="3:5">
      <c r="C1068" s="161" t="s">
        <v>822</v>
      </c>
      <c r="D1068" s="160">
        <v>0</v>
      </c>
      <c r="E1068" s="160">
        <v>4160377.23</v>
      </c>
    </row>
    <row r="1069" spans="3:5">
      <c r="C1069" s="161" t="s">
        <v>1480</v>
      </c>
      <c r="D1069" s="160">
        <v>1508467</v>
      </c>
      <c r="E1069" s="160">
        <v>1478787.72</v>
      </c>
    </row>
    <row r="1070" spans="3:5">
      <c r="C1070" s="161" t="s">
        <v>1481</v>
      </c>
      <c r="D1070" s="160">
        <v>953825</v>
      </c>
      <c r="E1070" s="160">
        <v>0</v>
      </c>
    </row>
    <row r="1071" spans="3:5">
      <c r="C1071" s="161" t="s">
        <v>1482</v>
      </c>
      <c r="D1071" s="160">
        <v>10193766</v>
      </c>
      <c r="E1071" s="160">
        <v>0</v>
      </c>
    </row>
    <row r="1072" spans="3:5">
      <c r="C1072" s="161" t="s">
        <v>2213</v>
      </c>
      <c r="D1072" s="160">
        <v>0</v>
      </c>
      <c r="E1072" s="160">
        <v>0</v>
      </c>
    </row>
    <row r="1073" spans="3:5">
      <c r="C1073" s="161" t="s">
        <v>2214</v>
      </c>
      <c r="D1073" s="160">
        <v>0</v>
      </c>
      <c r="E1073" s="160">
        <v>0</v>
      </c>
    </row>
    <row r="1074" spans="3:5">
      <c r="C1074" s="161" t="s">
        <v>1483</v>
      </c>
      <c r="D1074" s="160">
        <v>8111268</v>
      </c>
      <c r="E1074" s="160">
        <v>0</v>
      </c>
    </row>
    <row r="1075" spans="3:5">
      <c r="C1075" s="161" t="s">
        <v>363</v>
      </c>
      <c r="D1075" s="160">
        <v>105336499</v>
      </c>
      <c r="E1075" s="160">
        <v>103779596.73</v>
      </c>
    </row>
    <row r="1076" spans="3:5">
      <c r="C1076" s="159" t="s">
        <v>242</v>
      </c>
      <c r="D1076" s="160">
        <v>0</v>
      </c>
      <c r="E1076" s="160">
        <v>0</v>
      </c>
    </row>
    <row r="1077" spans="3:5">
      <c r="C1077" s="161" t="s">
        <v>764</v>
      </c>
      <c r="D1077" s="160">
        <v>0</v>
      </c>
      <c r="E1077" s="160">
        <v>0</v>
      </c>
    </row>
    <row r="1078" spans="3:5">
      <c r="C1078" s="157" t="s">
        <v>303</v>
      </c>
      <c r="D1078" s="158">
        <v>1208318911</v>
      </c>
      <c r="E1078" s="158">
        <v>527739876.64999998</v>
      </c>
    </row>
    <row r="1079" spans="3:5">
      <c r="C1079" s="159" t="s">
        <v>240</v>
      </c>
      <c r="D1079" s="160">
        <v>1021864046</v>
      </c>
      <c r="E1079" s="160">
        <v>505297915.82999998</v>
      </c>
    </row>
    <row r="1080" spans="3:5">
      <c r="C1080" s="161" t="s">
        <v>364</v>
      </c>
      <c r="D1080" s="160">
        <v>499701972</v>
      </c>
      <c r="E1080" s="160">
        <v>402914923</v>
      </c>
    </row>
    <row r="1081" spans="3:5">
      <c r="C1081" s="161" t="s">
        <v>304</v>
      </c>
      <c r="D1081" s="160">
        <v>9358073</v>
      </c>
      <c r="E1081" s="160">
        <v>10544519.34</v>
      </c>
    </row>
    <row r="1082" spans="3:5">
      <c r="C1082" s="161" t="s">
        <v>1484</v>
      </c>
      <c r="D1082" s="160">
        <v>3810290</v>
      </c>
      <c r="E1082" s="160">
        <v>0</v>
      </c>
    </row>
    <row r="1083" spans="3:5">
      <c r="C1083" s="161" t="s">
        <v>1485</v>
      </c>
      <c r="D1083" s="160">
        <v>1000000</v>
      </c>
      <c r="E1083" s="160">
        <v>0</v>
      </c>
    </row>
    <row r="1084" spans="3:5">
      <c r="C1084" s="161" t="s">
        <v>1486</v>
      </c>
      <c r="D1084" s="160">
        <v>1912270</v>
      </c>
      <c r="E1084" s="160">
        <v>0</v>
      </c>
    </row>
    <row r="1085" spans="3:5">
      <c r="C1085" s="161" t="s">
        <v>436</v>
      </c>
      <c r="D1085" s="160">
        <v>60000046</v>
      </c>
      <c r="E1085" s="160">
        <v>52350136.390000001</v>
      </c>
    </row>
    <row r="1086" spans="3:5">
      <c r="C1086" s="161" t="s">
        <v>507</v>
      </c>
      <c r="D1086" s="160">
        <v>140184628</v>
      </c>
      <c r="E1086" s="160">
        <v>3397840</v>
      </c>
    </row>
    <row r="1087" spans="3:5">
      <c r="C1087" s="161" t="s">
        <v>1487</v>
      </c>
      <c r="D1087" s="160">
        <v>1157222</v>
      </c>
      <c r="E1087" s="160">
        <v>3031780.8</v>
      </c>
    </row>
    <row r="1088" spans="3:5">
      <c r="C1088" s="161" t="s">
        <v>1488</v>
      </c>
      <c r="D1088" s="160">
        <v>2779045</v>
      </c>
      <c r="E1088" s="160">
        <v>0</v>
      </c>
    </row>
    <row r="1089" spans="3:5">
      <c r="C1089" s="161" t="s">
        <v>1489</v>
      </c>
      <c r="D1089" s="160">
        <v>2779045</v>
      </c>
      <c r="E1089" s="160">
        <v>0</v>
      </c>
    </row>
    <row r="1090" spans="3:5">
      <c r="C1090" s="161" t="s">
        <v>1490</v>
      </c>
      <c r="D1090" s="160">
        <v>1651551</v>
      </c>
      <c r="E1090" s="160">
        <v>0</v>
      </c>
    </row>
    <row r="1091" spans="3:5">
      <c r="C1091" s="161" t="s">
        <v>1491</v>
      </c>
      <c r="D1091" s="160">
        <v>2797336</v>
      </c>
      <c r="E1091" s="160">
        <v>0</v>
      </c>
    </row>
    <row r="1092" spans="3:5">
      <c r="C1092" s="161" t="s">
        <v>1492</v>
      </c>
      <c r="D1092" s="160">
        <v>6310564</v>
      </c>
      <c r="E1092" s="160">
        <v>3778889.55</v>
      </c>
    </row>
    <row r="1093" spans="3:5">
      <c r="C1093" s="161" t="s">
        <v>1493</v>
      </c>
      <c r="D1093" s="160">
        <v>107784880</v>
      </c>
      <c r="E1093" s="160">
        <v>0</v>
      </c>
    </row>
    <row r="1094" spans="3:5">
      <c r="C1094" s="161" t="s">
        <v>1494</v>
      </c>
      <c r="D1094" s="160">
        <v>5079880</v>
      </c>
      <c r="E1094" s="160">
        <v>0</v>
      </c>
    </row>
    <row r="1095" spans="3:5">
      <c r="C1095" s="161" t="s">
        <v>1495</v>
      </c>
      <c r="D1095" s="160">
        <v>71550790</v>
      </c>
      <c r="E1095" s="160">
        <v>0</v>
      </c>
    </row>
    <row r="1096" spans="3:5">
      <c r="C1096" s="161" t="s">
        <v>1496</v>
      </c>
      <c r="D1096" s="160">
        <v>82018034</v>
      </c>
      <c r="E1096" s="160">
        <v>0</v>
      </c>
    </row>
    <row r="1097" spans="3:5">
      <c r="C1097" s="161" t="s">
        <v>1497</v>
      </c>
      <c r="D1097" s="160">
        <v>0</v>
      </c>
      <c r="E1097" s="160">
        <v>0</v>
      </c>
    </row>
    <row r="1098" spans="3:5">
      <c r="C1098" s="161" t="s">
        <v>1498</v>
      </c>
      <c r="D1098" s="160">
        <v>1581259</v>
      </c>
      <c r="E1098" s="160">
        <v>17279826.75</v>
      </c>
    </row>
    <row r="1099" spans="3:5">
      <c r="C1099" s="161" t="s">
        <v>1499</v>
      </c>
      <c r="D1099" s="160">
        <v>1697292</v>
      </c>
      <c r="E1099" s="160">
        <v>0</v>
      </c>
    </row>
    <row r="1100" spans="3:5">
      <c r="C1100" s="161" t="s">
        <v>1500</v>
      </c>
      <c r="D1100" s="160">
        <v>1513603</v>
      </c>
      <c r="E1100" s="160">
        <v>0</v>
      </c>
    </row>
    <row r="1101" spans="3:5">
      <c r="C1101" s="161" t="s">
        <v>1501</v>
      </c>
      <c r="D1101" s="160">
        <v>1098833</v>
      </c>
      <c r="E1101" s="160">
        <v>0</v>
      </c>
    </row>
    <row r="1102" spans="3:5">
      <c r="C1102" s="161" t="s">
        <v>1502</v>
      </c>
      <c r="D1102" s="160">
        <v>1097433</v>
      </c>
      <c r="E1102" s="160">
        <v>0</v>
      </c>
    </row>
    <row r="1103" spans="3:5">
      <c r="C1103" s="161" t="s">
        <v>1503</v>
      </c>
      <c r="D1103" s="160">
        <v>15000000</v>
      </c>
      <c r="E1103" s="160">
        <v>12000000</v>
      </c>
    </row>
    <row r="1104" spans="3:5">
      <c r="C1104" s="159" t="s">
        <v>242</v>
      </c>
      <c r="D1104" s="160">
        <v>186454865</v>
      </c>
      <c r="E1104" s="160">
        <v>22441960.82</v>
      </c>
    </row>
    <row r="1105" spans="3:5">
      <c r="C1105" s="161" t="s">
        <v>542</v>
      </c>
      <c r="D1105" s="160">
        <v>46008312</v>
      </c>
      <c r="E1105" s="160">
        <v>0</v>
      </c>
    </row>
    <row r="1106" spans="3:5">
      <c r="C1106" s="161" t="s">
        <v>658</v>
      </c>
      <c r="D1106" s="160">
        <v>1277584</v>
      </c>
      <c r="E1106" s="160">
        <v>2777584</v>
      </c>
    </row>
    <row r="1107" spans="3:5">
      <c r="C1107" s="161" t="s">
        <v>492</v>
      </c>
      <c r="D1107" s="160">
        <v>1931187</v>
      </c>
      <c r="E1107" s="160">
        <v>0</v>
      </c>
    </row>
    <row r="1108" spans="3:5">
      <c r="C1108" s="161" t="s">
        <v>659</v>
      </c>
      <c r="D1108" s="160">
        <v>6593556</v>
      </c>
      <c r="E1108" s="160">
        <v>11544171.129999999</v>
      </c>
    </row>
    <row r="1109" spans="3:5">
      <c r="C1109" s="161" t="s">
        <v>660</v>
      </c>
      <c r="D1109" s="160">
        <v>2644226</v>
      </c>
      <c r="E1109" s="160">
        <v>0</v>
      </c>
    </row>
    <row r="1110" spans="3:5">
      <c r="C1110" s="161" t="s">
        <v>506</v>
      </c>
      <c r="D1110" s="160">
        <v>128000000</v>
      </c>
      <c r="E1110" s="160">
        <v>0</v>
      </c>
    </row>
    <row r="1111" spans="3:5">
      <c r="C1111" s="161" t="s">
        <v>765</v>
      </c>
      <c r="D1111" s="160">
        <v>0</v>
      </c>
      <c r="E1111" s="160">
        <v>8120205.6900000004</v>
      </c>
    </row>
    <row r="1112" spans="3:5">
      <c r="C1112" s="157" t="s">
        <v>251</v>
      </c>
      <c r="D1112" s="158">
        <v>4315709764</v>
      </c>
      <c r="E1112" s="158">
        <v>1522164411.2699997</v>
      </c>
    </row>
    <row r="1113" spans="3:5">
      <c r="C1113" s="159" t="s">
        <v>240</v>
      </c>
      <c r="D1113" s="160">
        <v>4229127752</v>
      </c>
      <c r="E1113" s="160">
        <v>1467492511.1699998</v>
      </c>
    </row>
    <row r="1114" spans="3:5">
      <c r="C1114" s="161" t="s">
        <v>305</v>
      </c>
      <c r="D1114" s="160">
        <v>13305993</v>
      </c>
      <c r="E1114" s="160">
        <v>0</v>
      </c>
    </row>
    <row r="1115" spans="3:5">
      <c r="C1115" s="161" t="s">
        <v>1504</v>
      </c>
      <c r="D1115" s="160">
        <v>5490378</v>
      </c>
      <c r="E1115" s="160">
        <v>0</v>
      </c>
    </row>
    <row r="1116" spans="3:5">
      <c r="C1116" s="161" t="s">
        <v>2215</v>
      </c>
      <c r="D1116" s="160">
        <v>0</v>
      </c>
      <c r="E1116" s="160">
        <v>0</v>
      </c>
    </row>
    <row r="1117" spans="3:5">
      <c r="C1117" s="161" t="s">
        <v>306</v>
      </c>
      <c r="D1117" s="160">
        <v>2681364285</v>
      </c>
      <c r="E1117" s="160">
        <v>560955748.04000008</v>
      </c>
    </row>
    <row r="1118" spans="3:5">
      <c r="C1118" s="161" t="s">
        <v>1505</v>
      </c>
      <c r="D1118" s="160">
        <v>22390444</v>
      </c>
      <c r="E1118" s="160">
        <v>0</v>
      </c>
    </row>
    <row r="1119" spans="3:5">
      <c r="C1119" s="161" t="s">
        <v>2271</v>
      </c>
      <c r="D1119" s="160">
        <v>0</v>
      </c>
      <c r="E1119" s="160">
        <v>0</v>
      </c>
    </row>
    <row r="1120" spans="3:5">
      <c r="C1120" s="161" t="s">
        <v>661</v>
      </c>
      <c r="D1120" s="160">
        <v>24680990</v>
      </c>
      <c r="E1120" s="160">
        <v>4377927.75</v>
      </c>
    </row>
    <row r="1121" spans="3:5">
      <c r="C1121" s="161" t="s">
        <v>792</v>
      </c>
      <c r="D1121" s="160">
        <v>4175835</v>
      </c>
      <c r="E1121" s="160">
        <v>0</v>
      </c>
    </row>
    <row r="1122" spans="3:5">
      <c r="C1122" s="161" t="s">
        <v>662</v>
      </c>
      <c r="D1122" s="160">
        <v>1552779</v>
      </c>
      <c r="E1122" s="160">
        <v>0</v>
      </c>
    </row>
    <row r="1123" spans="3:5">
      <c r="C1123" s="161" t="s">
        <v>1506</v>
      </c>
      <c r="D1123" s="160">
        <v>72972303</v>
      </c>
      <c r="E1123" s="160">
        <v>100042253.55</v>
      </c>
    </row>
    <row r="1124" spans="3:5">
      <c r="C1124" s="161" t="s">
        <v>1507</v>
      </c>
      <c r="D1124" s="160">
        <v>2100000</v>
      </c>
      <c r="E1124" s="160">
        <v>7173704.7599999998</v>
      </c>
    </row>
    <row r="1125" spans="3:5">
      <c r="C1125" s="161" t="s">
        <v>1508</v>
      </c>
      <c r="D1125" s="160">
        <v>173874</v>
      </c>
      <c r="E1125" s="160">
        <v>0</v>
      </c>
    </row>
    <row r="1126" spans="3:5">
      <c r="C1126" s="161" t="s">
        <v>2154</v>
      </c>
      <c r="D1126" s="160">
        <v>0</v>
      </c>
      <c r="E1126" s="160">
        <v>0</v>
      </c>
    </row>
    <row r="1127" spans="3:5">
      <c r="C1127" s="161" t="s">
        <v>1509</v>
      </c>
      <c r="D1127" s="160">
        <v>5472250</v>
      </c>
      <c r="E1127" s="160">
        <v>44892643.68</v>
      </c>
    </row>
    <row r="1128" spans="3:5">
      <c r="C1128" s="161" t="s">
        <v>1510</v>
      </c>
      <c r="D1128" s="160">
        <v>38981691</v>
      </c>
      <c r="E1128" s="160">
        <v>0</v>
      </c>
    </row>
    <row r="1129" spans="3:5">
      <c r="C1129" s="161" t="s">
        <v>1511</v>
      </c>
      <c r="D1129" s="160">
        <v>32594339</v>
      </c>
      <c r="E1129" s="160">
        <v>34912318.719999999</v>
      </c>
    </row>
    <row r="1130" spans="3:5">
      <c r="C1130" s="161" t="s">
        <v>2155</v>
      </c>
      <c r="D1130" s="160">
        <v>0</v>
      </c>
      <c r="E1130" s="160">
        <v>0</v>
      </c>
    </row>
    <row r="1131" spans="3:5">
      <c r="C1131" s="161" t="s">
        <v>1512</v>
      </c>
      <c r="D1131" s="160">
        <v>5000000</v>
      </c>
      <c r="E1131" s="160">
        <v>0</v>
      </c>
    </row>
    <row r="1132" spans="3:5">
      <c r="C1132" s="161" t="s">
        <v>1513</v>
      </c>
      <c r="D1132" s="160">
        <v>9288634</v>
      </c>
      <c r="E1132" s="160">
        <v>0</v>
      </c>
    </row>
    <row r="1133" spans="3:5">
      <c r="C1133" s="161" t="s">
        <v>1514</v>
      </c>
      <c r="D1133" s="160">
        <v>7958209</v>
      </c>
      <c r="E1133" s="160">
        <v>6000000</v>
      </c>
    </row>
    <row r="1134" spans="3:5">
      <c r="C1134" s="161" t="s">
        <v>1515</v>
      </c>
      <c r="D1134" s="160">
        <v>2503797</v>
      </c>
      <c r="E1134" s="160">
        <v>48864</v>
      </c>
    </row>
    <row r="1135" spans="3:5">
      <c r="C1135" s="161" t="s">
        <v>1516</v>
      </c>
      <c r="D1135" s="160">
        <v>7519123</v>
      </c>
      <c r="E1135" s="160">
        <v>5772311.2800000003</v>
      </c>
    </row>
    <row r="1136" spans="3:5">
      <c r="C1136" s="161" t="s">
        <v>1517</v>
      </c>
      <c r="D1136" s="160">
        <v>88295858</v>
      </c>
      <c r="E1136" s="160">
        <v>115085555.60000001</v>
      </c>
    </row>
    <row r="1137" spans="3:5">
      <c r="C1137" s="161" t="s">
        <v>1518</v>
      </c>
      <c r="D1137" s="160">
        <v>1503825</v>
      </c>
      <c r="E1137" s="160">
        <v>0</v>
      </c>
    </row>
    <row r="1138" spans="3:5">
      <c r="C1138" s="161" t="s">
        <v>1519</v>
      </c>
      <c r="D1138" s="160">
        <v>2494718</v>
      </c>
      <c r="E1138" s="160">
        <v>48864</v>
      </c>
    </row>
    <row r="1139" spans="3:5">
      <c r="C1139" s="161" t="s">
        <v>1520</v>
      </c>
      <c r="D1139" s="160">
        <v>37462453</v>
      </c>
      <c r="E1139" s="160">
        <v>0</v>
      </c>
    </row>
    <row r="1140" spans="3:5">
      <c r="C1140" s="161" t="s">
        <v>1521</v>
      </c>
      <c r="D1140" s="160">
        <v>1067600</v>
      </c>
      <c r="E1140" s="160">
        <v>0</v>
      </c>
    </row>
    <row r="1141" spans="3:5">
      <c r="C1141" s="161" t="s">
        <v>1522</v>
      </c>
      <c r="D1141" s="160">
        <v>1461985</v>
      </c>
      <c r="E1141" s="160">
        <v>0</v>
      </c>
    </row>
    <row r="1142" spans="3:5">
      <c r="C1142" s="161" t="s">
        <v>1523</v>
      </c>
      <c r="D1142" s="160">
        <v>12640948</v>
      </c>
      <c r="E1142" s="160">
        <v>5830720.5899999999</v>
      </c>
    </row>
    <row r="1143" spans="3:5">
      <c r="C1143" s="161" t="s">
        <v>766</v>
      </c>
      <c r="D1143" s="160">
        <v>0</v>
      </c>
      <c r="E1143" s="160">
        <v>0</v>
      </c>
    </row>
    <row r="1144" spans="3:5">
      <c r="C1144" s="161" t="s">
        <v>1524</v>
      </c>
      <c r="D1144" s="160">
        <v>2528190</v>
      </c>
      <c r="E1144" s="160">
        <v>0</v>
      </c>
    </row>
    <row r="1145" spans="3:5">
      <c r="C1145" s="161" t="s">
        <v>391</v>
      </c>
      <c r="D1145" s="160">
        <v>1061635</v>
      </c>
      <c r="E1145" s="160">
        <v>0</v>
      </c>
    </row>
    <row r="1146" spans="3:5">
      <c r="C1146" s="161" t="s">
        <v>1525</v>
      </c>
      <c r="D1146" s="160">
        <v>45008072</v>
      </c>
      <c r="E1146" s="160">
        <v>44929635.75</v>
      </c>
    </row>
    <row r="1147" spans="3:5">
      <c r="C1147" s="161" t="s">
        <v>392</v>
      </c>
      <c r="D1147" s="160">
        <v>2494717</v>
      </c>
      <c r="E1147" s="160">
        <v>0</v>
      </c>
    </row>
    <row r="1148" spans="3:5">
      <c r="C1148" s="161" t="s">
        <v>541</v>
      </c>
      <c r="D1148" s="160">
        <v>45002187</v>
      </c>
      <c r="E1148" s="160">
        <v>44837886.420000002</v>
      </c>
    </row>
    <row r="1149" spans="3:5">
      <c r="C1149" s="161" t="s">
        <v>393</v>
      </c>
      <c r="D1149" s="160">
        <v>2494717</v>
      </c>
      <c r="E1149" s="160">
        <v>0</v>
      </c>
    </row>
    <row r="1150" spans="3:5">
      <c r="C1150" s="161" t="s">
        <v>394</v>
      </c>
      <c r="D1150" s="160">
        <v>1061635</v>
      </c>
      <c r="E1150" s="160">
        <v>0</v>
      </c>
    </row>
    <row r="1151" spans="3:5">
      <c r="C1151" s="161" t="s">
        <v>1526</v>
      </c>
      <c r="D1151" s="160">
        <v>337508243</v>
      </c>
      <c r="E1151" s="160">
        <v>335446958.95999998</v>
      </c>
    </row>
    <row r="1152" spans="3:5">
      <c r="C1152" s="161" t="s">
        <v>395</v>
      </c>
      <c r="D1152" s="160">
        <v>1498436</v>
      </c>
      <c r="E1152" s="160">
        <v>0</v>
      </c>
    </row>
    <row r="1153" spans="3:5">
      <c r="C1153" s="161" t="s">
        <v>1527</v>
      </c>
      <c r="D1153" s="160">
        <v>17656240</v>
      </c>
      <c r="E1153" s="160">
        <v>12000000</v>
      </c>
    </row>
    <row r="1154" spans="3:5">
      <c r="C1154" s="161" t="s">
        <v>663</v>
      </c>
      <c r="D1154" s="160">
        <v>1514684</v>
      </c>
      <c r="E1154" s="160">
        <v>0</v>
      </c>
    </row>
    <row r="1155" spans="3:5">
      <c r="C1155" s="161" t="s">
        <v>1528</v>
      </c>
      <c r="D1155" s="160">
        <v>2429733</v>
      </c>
      <c r="E1155" s="160">
        <v>0</v>
      </c>
    </row>
    <row r="1156" spans="3:5">
      <c r="C1156" s="161" t="s">
        <v>449</v>
      </c>
      <c r="D1156" s="160">
        <v>1514684</v>
      </c>
      <c r="E1156" s="160">
        <v>0</v>
      </c>
    </row>
    <row r="1157" spans="3:5">
      <c r="C1157" s="161" t="s">
        <v>1529</v>
      </c>
      <c r="D1157" s="160">
        <v>6700450</v>
      </c>
      <c r="E1157" s="160">
        <v>2481308.92</v>
      </c>
    </row>
    <row r="1158" spans="3:5">
      <c r="C1158" s="161" t="s">
        <v>1530</v>
      </c>
      <c r="D1158" s="160">
        <v>7573421</v>
      </c>
      <c r="E1158" s="160">
        <v>0</v>
      </c>
    </row>
    <row r="1159" spans="3:5">
      <c r="C1159" s="161" t="s">
        <v>396</v>
      </c>
      <c r="D1159" s="160">
        <v>1514684</v>
      </c>
      <c r="E1159" s="160">
        <v>0</v>
      </c>
    </row>
    <row r="1160" spans="3:5">
      <c r="C1160" s="161" t="s">
        <v>1531</v>
      </c>
      <c r="D1160" s="160">
        <v>2494717</v>
      </c>
      <c r="E1160" s="160">
        <v>0</v>
      </c>
    </row>
    <row r="1161" spans="3:5">
      <c r="C1161" s="161" t="s">
        <v>1532</v>
      </c>
      <c r="D1161" s="160">
        <v>60000000</v>
      </c>
      <c r="E1161" s="160">
        <v>47604809.009999998</v>
      </c>
    </row>
    <row r="1162" spans="3:5">
      <c r="C1162" s="161" t="s">
        <v>397</v>
      </c>
      <c r="D1162" s="160">
        <v>1198749</v>
      </c>
      <c r="E1162" s="160">
        <v>0</v>
      </c>
    </row>
    <row r="1163" spans="3:5">
      <c r="C1163" s="161" t="s">
        <v>2106</v>
      </c>
      <c r="D1163" s="160">
        <v>19196261</v>
      </c>
      <c r="E1163" s="160">
        <v>0</v>
      </c>
    </row>
    <row r="1164" spans="3:5">
      <c r="C1164" s="161" t="s">
        <v>1533</v>
      </c>
      <c r="D1164" s="160">
        <v>1000000</v>
      </c>
      <c r="E1164" s="160">
        <v>0</v>
      </c>
    </row>
    <row r="1165" spans="3:5">
      <c r="C1165" s="161" t="s">
        <v>1534</v>
      </c>
      <c r="D1165" s="160">
        <v>1498436</v>
      </c>
      <c r="E1165" s="160">
        <v>0</v>
      </c>
    </row>
    <row r="1166" spans="3:5">
      <c r="C1166" s="161" t="s">
        <v>398</v>
      </c>
      <c r="D1166" s="160">
        <v>1061635</v>
      </c>
      <c r="E1166" s="160">
        <v>0</v>
      </c>
    </row>
    <row r="1167" spans="3:5">
      <c r="C1167" s="161" t="s">
        <v>399</v>
      </c>
      <c r="D1167" s="160">
        <v>2494717</v>
      </c>
      <c r="E1167" s="160">
        <v>0</v>
      </c>
    </row>
    <row r="1168" spans="3:5">
      <c r="C1168" s="161" t="s">
        <v>1535</v>
      </c>
      <c r="D1168" s="160">
        <v>3140721</v>
      </c>
      <c r="E1168" s="160">
        <v>0</v>
      </c>
    </row>
    <row r="1169" spans="3:5">
      <c r="C1169" s="161" t="s">
        <v>400</v>
      </c>
      <c r="D1169" s="160">
        <v>1498436</v>
      </c>
      <c r="E1169" s="160">
        <v>0</v>
      </c>
    </row>
    <row r="1170" spans="3:5">
      <c r="C1170" s="161" t="s">
        <v>540</v>
      </c>
      <c r="D1170" s="160">
        <v>1498436</v>
      </c>
      <c r="E1170" s="160">
        <v>0</v>
      </c>
    </row>
    <row r="1171" spans="3:5">
      <c r="C1171" s="161" t="s">
        <v>450</v>
      </c>
      <c r="D1171" s="160">
        <v>15000001</v>
      </c>
      <c r="E1171" s="160">
        <v>11911520.550000001</v>
      </c>
    </row>
    <row r="1172" spans="3:5">
      <c r="C1172" s="161" t="s">
        <v>1536</v>
      </c>
      <c r="D1172" s="160">
        <v>2494717</v>
      </c>
      <c r="E1172" s="160">
        <v>0</v>
      </c>
    </row>
    <row r="1173" spans="3:5">
      <c r="C1173" s="161" t="s">
        <v>767</v>
      </c>
      <c r="D1173" s="160">
        <v>0</v>
      </c>
      <c r="E1173" s="160">
        <v>0</v>
      </c>
    </row>
    <row r="1174" spans="3:5">
      <c r="C1174" s="161" t="s">
        <v>1537</v>
      </c>
      <c r="D1174" s="160">
        <v>2494717</v>
      </c>
      <c r="E1174" s="160">
        <v>0</v>
      </c>
    </row>
    <row r="1175" spans="3:5">
      <c r="C1175" s="161" t="s">
        <v>1538</v>
      </c>
      <c r="D1175" s="160">
        <v>1061635</v>
      </c>
      <c r="E1175" s="160">
        <v>0</v>
      </c>
    </row>
    <row r="1176" spans="3:5">
      <c r="C1176" s="161" t="s">
        <v>1539</v>
      </c>
      <c r="D1176" s="160">
        <v>1061635</v>
      </c>
      <c r="E1176" s="160">
        <v>0</v>
      </c>
    </row>
    <row r="1177" spans="3:5">
      <c r="C1177" s="161" t="s">
        <v>1540</v>
      </c>
      <c r="D1177" s="160">
        <v>2494717</v>
      </c>
      <c r="E1177" s="160">
        <v>0</v>
      </c>
    </row>
    <row r="1178" spans="3:5">
      <c r="C1178" s="161" t="s">
        <v>401</v>
      </c>
      <c r="D1178" s="160">
        <v>1078230</v>
      </c>
      <c r="E1178" s="160">
        <v>0</v>
      </c>
    </row>
    <row r="1179" spans="3:5">
      <c r="C1179" s="161" t="s">
        <v>451</v>
      </c>
      <c r="D1179" s="160">
        <v>2528502</v>
      </c>
      <c r="E1179" s="160">
        <v>0</v>
      </c>
    </row>
    <row r="1180" spans="3:5">
      <c r="C1180" s="161" t="s">
        <v>2107</v>
      </c>
      <c r="D1180" s="160">
        <v>0</v>
      </c>
      <c r="E1180" s="160">
        <v>8922030.2300000004</v>
      </c>
    </row>
    <row r="1181" spans="3:5">
      <c r="C1181" s="161" t="s">
        <v>539</v>
      </c>
      <c r="D1181" s="160">
        <v>1481645</v>
      </c>
      <c r="E1181" s="160">
        <v>0</v>
      </c>
    </row>
    <row r="1182" spans="3:5">
      <c r="C1182" s="161" t="s">
        <v>402</v>
      </c>
      <c r="D1182" s="160">
        <v>1481644</v>
      </c>
      <c r="E1182" s="160">
        <v>0</v>
      </c>
    </row>
    <row r="1183" spans="3:5">
      <c r="C1183" s="161" t="s">
        <v>403</v>
      </c>
      <c r="D1183" s="160">
        <v>7497572</v>
      </c>
      <c r="E1183" s="160">
        <v>5477510.1200000001</v>
      </c>
    </row>
    <row r="1184" spans="3:5">
      <c r="C1184" s="161" t="s">
        <v>538</v>
      </c>
      <c r="D1184" s="160">
        <v>1520450</v>
      </c>
      <c r="E1184" s="160">
        <v>0</v>
      </c>
    </row>
    <row r="1185" spans="3:5">
      <c r="C1185" s="161" t="s">
        <v>452</v>
      </c>
      <c r="D1185" s="160">
        <v>2408083</v>
      </c>
      <c r="E1185" s="160">
        <v>0</v>
      </c>
    </row>
    <row r="1186" spans="3:5">
      <c r="C1186" s="161" t="s">
        <v>537</v>
      </c>
      <c r="D1186" s="160">
        <v>656325</v>
      </c>
      <c r="E1186" s="160">
        <v>0</v>
      </c>
    </row>
    <row r="1187" spans="3:5">
      <c r="C1187" s="161" t="s">
        <v>453</v>
      </c>
      <c r="D1187" s="160">
        <v>1481647</v>
      </c>
      <c r="E1187" s="160">
        <v>0</v>
      </c>
    </row>
    <row r="1188" spans="3:5">
      <c r="C1188" s="161" t="s">
        <v>823</v>
      </c>
      <c r="D1188" s="160">
        <v>1461985</v>
      </c>
      <c r="E1188" s="160">
        <v>0</v>
      </c>
    </row>
    <row r="1189" spans="3:5">
      <c r="C1189" s="161" t="s">
        <v>1541</v>
      </c>
      <c r="D1189" s="160">
        <v>527828100</v>
      </c>
      <c r="E1189" s="160">
        <v>68739939.239999995</v>
      </c>
    </row>
    <row r="1190" spans="3:5">
      <c r="C1190" s="159" t="s">
        <v>242</v>
      </c>
      <c r="D1190" s="160">
        <v>86582012</v>
      </c>
      <c r="E1190" s="160">
        <v>54671900.099999994</v>
      </c>
    </row>
    <row r="1191" spans="3:5">
      <c r="C1191" s="161" t="s">
        <v>664</v>
      </c>
      <c r="D1191" s="160">
        <v>54902929</v>
      </c>
      <c r="E1191" s="160">
        <v>0</v>
      </c>
    </row>
    <row r="1192" spans="3:5">
      <c r="C1192" s="161" t="s">
        <v>665</v>
      </c>
      <c r="D1192" s="160">
        <v>1602521</v>
      </c>
      <c r="E1192" s="160">
        <v>0</v>
      </c>
    </row>
    <row r="1193" spans="3:5">
      <c r="C1193" s="161" t="s">
        <v>824</v>
      </c>
      <c r="D1193" s="160">
        <v>0</v>
      </c>
      <c r="E1193" s="160">
        <v>43854793.549999997</v>
      </c>
    </row>
    <row r="1194" spans="3:5">
      <c r="C1194" s="161" t="s">
        <v>825</v>
      </c>
      <c r="D1194" s="160">
        <v>5371627</v>
      </c>
      <c r="E1194" s="160">
        <v>5371627</v>
      </c>
    </row>
    <row r="1195" spans="3:5">
      <c r="C1195" s="161" t="s">
        <v>666</v>
      </c>
      <c r="D1195" s="160">
        <v>24704935</v>
      </c>
      <c r="E1195" s="160">
        <v>5445479.5499999998</v>
      </c>
    </row>
    <row r="1196" spans="3:5">
      <c r="C1196" s="157" t="s">
        <v>252</v>
      </c>
      <c r="D1196" s="158">
        <v>742299370</v>
      </c>
      <c r="E1196" s="158">
        <v>399613479.51999998</v>
      </c>
    </row>
    <row r="1197" spans="3:5">
      <c r="C1197" s="159" t="s">
        <v>240</v>
      </c>
      <c r="D1197" s="160">
        <v>742299370</v>
      </c>
      <c r="E1197" s="160">
        <v>399613479.51999998</v>
      </c>
    </row>
    <row r="1198" spans="3:5">
      <c r="C1198" s="161" t="s">
        <v>386</v>
      </c>
      <c r="D1198" s="160">
        <v>2982396</v>
      </c>
      <c r="E1198" s="160">
        <v>0</v>
      </c>
    </row>
    <row r="1199" spans="3:5">
      <c r="C1199" s="161" t="s">
        <v>2259</v>
      </c>
      <c r="D1199" s="160">
        <v>0</v>
      </c>
      <c r="E1199" s="160">
        <v>5169271.58</v>
      </c>
    </row>
    <row r="1200" spans="3:5">
      <c r="C1200" s="161" t="s">
        <v>1542</v>
      </c>
      <c r="D1200" s="160">
        <v>1542689</v>
      </c>
      <c r="E1200" s="160">
        <v>5057786.1500000004</v>
      </c>
    </row>
    <row r="1201" spans="3:5">
      <c r="C1201" s="161" t="s">
        <v>536</v>
      </c>
      <c r="D1201" s="160">
        <v>8227707</v>
      </c>
      <c r="E1201" s="160">
        <v>1503909.18</v>
      </c>
    </row>
    <row r="1202" spans="3:5">
      <c r="C1202" s="161" t="s">
        <v>535</v>
      </c>
      <c r="D1202" s="160">
        <v>5070433</v>
      </c>
      <c r="E1202" s="160">
        <v>1049715.3600000001</v>
      </c>
    </row>
    <row r="1203" spans="3:5">
      <c r="C1203" s="161" t="s">
        <v>534</v>
      </c>
      <c r="D1203" s="160">
        <v>28116881</v>
      </c>
      <c r="E1203" s="160">
        <v>0</v>
      </c>
    </row>
    <row r="1204" spans="3:5">
      <c r="C1204" s="161" t="s">
        <v>717</v>
      </c>
      <c r="D1204" s="160">
        <v>0</v>
      </c>
      <c r="E1204" s="160">
        <v>7641272.0800000001</v>
      </c>
    </row>
    <row r="1205" spans="3:5">
      <c r="C1205" s="161" t="s">
        <v>2216</v>
      </c>
      <c r="D1205" s="160">
        <v>0</v>
      </c>
      <c r="E1205" s="160">
        <v>0</v>
      </c>
    </row>
    <row r="1206" spans="3:5">
      <c r="C1206" s="161" t="s">
        <v>1543</v>
      </c>
      <c r="D1206" s="160">
        <v>0</v>
      </c>
      <c r="E1206" s="160">
        <v>2666803.48</v>
      </c>
    </row>
    <row r="1207" spans="3:5">
      <c r="C1207" s="161" t="s">
        <v>1544</v>
      </c>
      <c r="D1207" s="160">
        <v>533167</v>
      </c>
      <c r="E1207" s="160">
        <v>0</v>
      </c>
    </row>
    <row r="1208" spans="3:5">
      <c r="C1208" s="161" t="s">
        <v>437</v>
      </c>
      <c r="D1208" s="160">
        <v>30000003</v>
      </c>
      <c r="E1208" s="160">
        <v>23509292.060000002</v>
      </c>
    </row>
    <row r="1209" spans="3:5">
      <c r="C1209" s="161" t="s">
        <v>438</v>
      </c>
      <c r="D1209" s="160">
        <v>97501084</v>
      </c>
      <c r="E1209" s="160">
        <v>76993745.269999996</v>
      </c>
    </row>
    <row r="1210" spans="3:5">
      <c r="C1210" s="161" t="s">
        <v>419</v>
      </c>
      <c r="D1210" s="160">
        <v>2265191</v>
      </c>
      <c r="E1210" s="160">
        <v>2265191</v>
      </c>
    </row>
    <row r="1211" spans="3:5">
      <c r="C1211" s="161" t="s">
        <v>307</v>
      </c>
      <c r="D1211" s="160">
        <v>13846610</v>
      </c>
      <c r="E1211" s="160">
        <v>21083590.359999999</v>
      </c>
    </row>
    <row r="1212" spans="3:5">
      <c r="C1212" s="161" t="s">
        <v>1545</v>
      </c>
      <c r="D1212" s="160">
        <v>1090343</v>
      </c>
      <c r="E1212" s="160">
        <v>0</v>
      </c>
    </row>
    <row r="1213" spans="3:5">
      <c r="C1213" s="161" t="s">
        <v>1546</v>
      </c>
      <c r="D1213" s="160">
        <v>1510897</v>
      </c>
      <c r="E1213" s="160">
        <v>0</v>
      </c>
    </row>
    <row r="1214" spans="3:5">
      <c r="C1214" s="161" t="s">
        <v>1547</v>
      </c>
      <c r="D1214" s="160">
        <v>1510897</v>
      </c>
      <c r="E1214" s="160">
        <v>0</v>
      </c>
    </row>
    <row r="1215" spans="3:5">
      <c r="C1215" s="161" t="s">
        <v>1548</v>
      </c>
      <c r="D1215" s="160">
        <v>1090343</v>
      </c>
      <c r="E1215" s="160">
        <v>0</v>
      </c>
    </row>
    <row r="1216" spans="3:5">
      <c r="C1216" s="161" t="s">
        <v>1549</v>
      </c>
      <c r="D1216" s="160">
        <v>4521143</v>
      </c>
      <c r="E1216" s="160">
        <v>3961113.22</v>
      </c>
    </row>
    <row r="1217" spans="3:5">
      <c r="C1217" s="161" t="s">
        <v>1550</v>
      </c>
      <c r="D1217" s="160">
        <v>1175317</v>
      </c>
      <c r="E1217" s="160">
        <v>0</v>
      </c>
    </row>
    <row r="1218" spans="3:5">
      <c r="C1218" s="161" t="s">
        <v>1551</v>
      </c>
      <c r="D1218" s="160">
        <v>6047821</v>
      </c>
      <c r="E1218" s="160">
        <v>7926674.5899999999</v>
      </c>
    </row>
    <row r="1219" spans="3:5">
      <c r="C1219" s="161" t="s">
        <v>1552</v>
      </c>
      <c r="D1219" s="160">
        <v>3426970</v>
      </c>
      <c r="E1219" s="160">
        <v>3931790.18</v>
      </c>
    </row>
    <row r="1220" spans="3:5">
      <c r="C1220" s="161" t="s">
        <v>1553</v>
      </c>
      <c r="D1220" s="160">
        <v>1504803</v>
      </c>
      <c r="E1220" s="160">
        <v>0</v>
      </c>
    </row>
    <row r="1221" spans="3:5">
      <c r="C1221" s="161" t="s">
        <v>1554</v>
      </c>
      <c r="D1221" s="160">
        <v>1519986</v>
      </c>
      <c r="E1221" s="160">
        <v>0</v>
      </c>
    </row>
    <row r="1222" spans="3:5">
      <c r="C1222" s="161" t="s">
        <v>1555</v>
      </c>
      <c r="D1222" s="160">
        <v>2273773</v>
      </c>
      <c r="E1222" s="160">
        <v>0</v>
      </c>
    </row>
    <row r="1223" spans="3:5">
      <c r="C1223" s="161" t="s">
        <v>1556</v>
      </c>
      <c r="D1223" s="160">
        <v>1076708</v>
      </c>
      <c r="E1223" s="160">
        <v>0</v>
      </c>
    </row>
    <row r="1224" spans="3:5">
      <c r="C1224" s="161" t="s">
        <v>599</v>
      </c>
      <c r="D1224" s="160">
        <v>1519986</v>
      </c>
      <c r="E1224" s="160">
        <v>4300925.58</v>
      </c>
    </row>
    <row r="1225" spans="3:5">
      <c r="C1225" s="161" t="s">
        <v>2282</v>
      </c>
      <c r="D1225" s="160">
        <v>0</v>
      </c>
      <c r="E1225" s="160">
        <v>0</v>
      </c>
    </row>
    <row r="1226" spans="3:5">
      <c r="C1226" s="161" t="s">
        <v>533</v>
      </c>
      <c r="D1226" s="160">
        <v>1076708</v>
      </c>
      <c r="E1226" s="160">
        <v>0</v>
      </c>
    </row>
    <row r="1227" spans="3:5">
      <c r="C1227" s="161" t="s">
        <v>404</v>
      </c>
      <c r="D1227" s="160">
        <v>5383541</v>
      </c>
      <c r="E1227" s="160">
        <v>2535290.48</v>
      </c>
    </row>
    <row r="1228" spans="3:5">
      <c r="C1228" s="161" t="s">
        <v>405</v>
      </c>
      <c r="D1228" s="160">
        <v>7366419</v>
      </c>
      <c r="E1228" s="160">
        <v>0</v>
      </c>
    </row>
    <row r="1229" spans="3:5">
      <c r="C1229" s="161" t="s">
        <v>406</v>
      </c>
      <c r="D1229" s="160">
        <v>3282809</v>
      </c>
      <c r="E1229" s="160">
        <v>0</v>
      </c>
    </row>
    <row r="1230" spans="3:5">
      <c r="C1230" s="161" t="s">
        <v>407</v>
      </c>
      <c r="D1230" s="160">
        <v>1083406</v>
      </c>
      <c r="E1230" s="160">
        <v>0</v>
      </c>
    </row>
    <row r="1231" spans="3:5">
      <c r="C1231" s="161" t="s">
        <v>408</v>
      </c>
      <c r="D1231" s="160">
        <v>3494897</v>
      </c>
      <c r="E1231" s="160">
        <v>0</v>
      </c>
    </row>
    <row r="1232" spans="3:5">
      <c r="C1232" s="161" t="s">
        <v>409</v>
      </c>
      <c r="D1232" s="160">
        <v>4075959</v>
      </c>
      <c r="E1232" s="160">
        <v>0</v>
      </c>
    </row>
    <row r="1233" spans="3:5">
      <c r="C1233" s="161" t="s">
        <v>1557</v>
      </c>
      <c r="D1233" s="160">
        <v>178751321</v>
      </c>
      <c r="E1233" s="160">
        <v>10558281.98</v>
      </c>
    </row>
    <row r="1234" spans="3:5">
      <c r="C1234" s="161" t="s">
        <v>1558</v>
      </c>
      <c r="D1234" s="160">
        <v>5076986</v>
      </c>
      <c r="E1234" s="160">
        <v>0</v>
      </c>
    </row>
    <row r="1235" spans="3:5">
      <c r="C1235" s="161" t="s">
        <v>1559</v>
      </c>
      <c r="D1235" s="160">
        <v>60000001</v>
      </c>
      <c r="E1235" s="160">
        <v>47999591.780000001</v>
      </c>
    </row>
    <row r="1236" spans="3:5">
      <c r="C1236" s="161" t="s">
        <v>410</v>
      </c>
      <c r="D1236" s="160">
        <v>1413658</v>
      </c>
      <c r="E1236" s="160">
        <v>0</v>
      </c>
    </row>
    <row r="1237" spans="3:5">
      <c r="C1237" s="161" t="s">
        <v>1560</v>
      </c>
      <c r="D1237" s="160">
        <v>30000002</v>
      </c>
      <c r="E1237" s="160">
        <v>23465176.27</v>
      </c>
    </row>
    <row r="1238" spans="3:5">
      <c r="C1238" s="161" t="s">
        <v>411</v>
      </c>
      <c r="D1238" s="160">
        <v>5068647</v>
      </c>
      <c r="E1238" s="160">
        <v>0</v>
      </c>
    </row>
    <row r="1239" spans="3:5">
      <c r="C1239" s="161" t="s">
        <v>412</v>
      </c>
      <c r="D1239" s="160">
        <v>1413658</v>
      </c>
      <c r="E1239" s="160">
        <v>0</v>
      </c>
    </row>
    <row r="1240" spans="3:5">
      <c r="C1240" s="161" t="s">
        <v>413</v>
      </c>
      <c r="D1240" s="160">
        <v>1413658</v>
      </c>
      <c r="E1240" s="160">
        <v>0</v>
      </c>
    </row>
    <row r="1241" spans="3:5">
      <c r="C1241" s="161" t="s">
        <v>414</v>
      </c>
      <c r="D1241" s="160">
        <v>7591797</v>
      </c>
      <c r="E1241" s="160">
        <v>5250908.18</v>
      </c>
    </row>
    <row r="1242" spans="3:5">
      <c r="C1242" s="161" t="s">
        <v>415</v>
      </c>
      <c r="D1242" s="160">
        <v>12655186</v>
      </c>
      <c r="E1242" s="160">
        <v>8868928.5500000007</v>
      </c>
    </row>
    <row r="1243" spans="3:5">
      <c r="C1243" s="161" t="s">
        <v>1561</v>
      </c>
      <c r="D1243" s="160">
        <v>13314662</v>
      </c>
      <c r="E1243" s="160">
        <v>0</v>
      </c>
    </row>
    <row r="1244" spans="3:5">
      <c r="C1244" s="161" t="s">
        <v>416</v>
      </c>
      <c r="D1244" s="160">
        <v>1076708</v>
      </c>
      <c r="E1244" s="160">
        <v>2954243.09</v>
      </c>
    </row>
    <row r="1245" spans="3:5">
      <c r="C1245" s="161" t="s">
        <v>417</v>
      </c>
      <c r="D1245" s="160">
        <v>1076708</v>
      </c>
      <c r="E1245" s="160">
        <v>0</v>
      </c>
    </row>
    <row r="1246" spans="3:5">
      <c r="C1246" s="161" t="s">
        <v>1562</v>
      </c>
      <c r="D1246" s="160">
        <v>7599928</v>
      </c>
      <c r="E1246" s="160">
        <v>4449964.3899999997</v>
      </c>
    </row>
    <row r="1247" spans="3:5">
      <c r="C1247" s="161" t="s">
        <v>532</v>
      </c>
      <c r="D1247" s="160">
        <v>1543101</v>
      </c>
      <c r="E1247" s="160">
        <v>0</v>
      </c>
    </row>
    <row r="1248" spans="3:5">
      <c r="C1248" s="161" t="s">
        <v>1563</v>
      </c>
      <c r="D1248" s="160">
        <v>2000000</v>
      </c>
      <c r="E1248" s="160">
        <v>3227099.74</v>
      </c>
    </row>
    <row r="1249" spans="3:5">
      <c r="C1249" s="161" t="s">
        <v>531</v>
      </c>
      <c r="D1249" s="160">
        <v>135000006</v>
      </c>
      <c r="E1249" s="160">
        <v>104547966.45</v>
      </c>
    </row>
    <row r="1250" spans="3:5">
      <c r="C1250" s="161" t="s">
        <v>418</v>
      </c>
      <c r="D1250" s="160">
        <v>1543101</v>
      </c>
      <c r="E1250" s="160">
        <v>0</v>
      </c>
    </row>
    <row r="1251" spans="3:5">
      <c r="C1251" s="161" t="s">
        <v>530</v>
      </c>
      <c r="D1251" s="160">
        <v>1075882</v>
      </c>
      <c r="E1251" s="160">
        <v>0</v>
      </c>
    </row>
    <row r="1252" spans="3:5">
      <c r="C1252" s="161" t="s">
        <v>1564</v>
      </c>
      <c r="D1252" s="160">
        <v>8264361</v>
      </c>
      <c r="E1252" s="160">
        <v>11156096.58</v>
      </c>
    </row>
    <row r="1253" spans="3:5">
      <c r="C1253" s="161" t="s">
        <v>1565</v>
      </c>
      <c r="D1253" s="160">
        <v>4841110</v>
      </c>
      <c r="E1253" s="160">
        <v>0</v>
      </c>
    </row>
    <row r="1254" spans="3:5">
      <c r="C1254" s="161" t="s">
        <v>2217</v>
      </c>
      <c r="D1254" s="160">
        <v>0</v>
      </c>
      <c r="E1254" s="160">
        <v>0</v>
      </c>
    </row>
    <row r="1255" spans="3:5">
      <c r="C1255" s="161" t="s">
        <v>365</v>
      </c>
      <c r="D1255" s="160">
        <v>7500002</v>
      </c>
      <c r="E1255" s="160">
        <v>1468354.65</v>
      </c>
    </row>
    <row r="1256" spans="3:5">
      <c r="C1256" s="161" t="s">
        <v>826</v>
      </c>
      <c r="D1256" s="160">
        <v>0</v>
      </c>
      <c r="E1256" s="160">
        <v>0</v>
      </c>
    </row>
    <row r="1257" spans="3:5">
      <c r="C1257" s="161" t="s">
        <v>1566</v>
      </c>
      <c r="D1257" s="160">
        <v>9960000</v>
      </c>
      <c r="E1257" s="160">
        <v>0</v>
      </c>
    </row>
    <row r="1258" spans="3:5">
      <c r="C1258" s="161" t="s">
        <v>728</v>
      </c>
      <c r="D1258" s="160">
        <v>0</v>
      </c>
      <c r="E1258" s="160">
        <v>5179442.8600000003</v>
      </c>
    </row>
    <row r="1259" spans="3:5">
      <c r="C1259" s="161" t="s">
        <v>729</v>
      </c>
      <c r="D1259" s="160">
        <v>0</v>
      </c>
      <c r="E1259" s="160">
        <v>891054.43</v>
      </c>
    </row>
    <row r="1260" spans="3:5">
      <c r="C1260" s="157" t="s">
        <v>308</v>
      </c>
      <c r="D1260" s="158">
        <v>1734985101</v>
      </c>
      <c r="E1260" s="158">
        <v>493382440.78999996</v>
      </c>
    </row>
    <row r="1261" spans="3:5">
      <c r="C1261" s="159" t="s">
        <v>240</v>
      </c>
      <c r="D1261" s="160">
        <v>1455500578</v>
      </c>
      <c r="E1261" s="160">
        <v>455460113.36999995</v>
      </c>
    </row>
    <row r="1262" spans="3:5">
      <c r="C1262" s="161" t="s">
        <v>346</v>
      </c>
      <c r="D1262" s="160">
        <v>157231672</v>
      </c>
      <c r="E1262" s="160">
        <v>0</v>
      </c>
    </row>
    <row r="1263" spans="3:5">
      <c r="C1263" s="161" t="s">
        <v>1567</v>
      </c>
      <c r="D1263" s="160">
        <v>26496875</v>
      </c>
      <c r="E1263" s="160">
        <v>0</v>
      </c>
    </row>
    <row r="1264" spans="3:5">
      <c r="C1264" s="161" t="s">
        <v>1568</v>
      </c>
      <c r="D1264" s="160">
        <v>5188516</v>
      </c>
      <c r="E1264" s="160">
        <v>1873645.12</v>
      </c>
    </row>
    <row r="1265" spans="3:5">
      <c r="C1265" s="161" t="s">
        <v>1569</v>
      </c>
      <c r="D1265" s="160">
        <v>6508435</v>
      </c>
      <c r="E1265" s="160">
        <v>338342.35</v>
      </c>
    </row>
    <row r="1266" spans="3:5">
      <c r="C1266" s="161" t="s">
        <v>1570</v>
      </c>
      <c r="D1266" s="160">
        <v>1310327</v>
      </c>
      <c r="E1266" s="160">
        <v>0</v>
      </c>
    </row>
    <row r="1267" spans="3:5">
      <c r="C1267" s="161" t="s">
        <v>1571</v>
      </c>
      <c r="D1267" s="160">
        <v>5242460</v>
      </c>
      <c r="E1267" s="160">
        <v>0</v>
      </c>
    </row>
    <row r="1268" spans="3:5">
      <c r="C1268" s="161" t="s">
        <v>1572</v>
      </c>
      <c r="D1268" s="160">
        <v>1112112</v>
      </c>
      <c r="E1268" s="160">
        <v>0</v>
      </c>
    </row>
    <row r="1269" spans="3:5">
      <c r="C1269" s="161" t="s">
        <v>1573</v>
      </c>
      <c r="D1269" s="160">
        <v>1112112</v>
      </c>
      <c r="E1269" s="160">
        <v>0</v>
      </c>
    </row>
    <row r="1270" spans="3:5">
      <c r="C1270" s="161" t="s">
        <v>1574</v>
      </c>
      <c r="D1270" s="160">
        <v>5560558</v>
      </c>
      <c r="E1270" s="160">
        <v>0</v>
      </c>
    </row>
    <row r="1271" spans="3:5">
      <c r="C1271" s="161" t="s">
        <v>1575</v>
      </c>
      <c r="D1271" s="160">
        <v>2419006</v>
      </c>
      <c r="E1271" s="160">
        <v>0</v>
      </c>
    </row>
    <row r="1272" spans="3:5">
      <c r="C1272" s="161" t="s">
        <v>1576</v>
      </c>
      <c r="D1272" s="160">
        <v>12095029</v>
      </c>
      <c r="E1272" s="160">
        <v>0</v>
      </c>
    </row>
    <row r="1273" spans="3:5">
      <c r="C1273" s="161" t="s">
        <v>1577</v>
      </c>
      <c r="D1273" s="160">
        <v>7389792</v>
      </c>
      <c r="E1273" s="160">
        <v>4291138.09</v>
      </c>
    </row>
    <row r="1274" spans="3:5">
      <c r="C1274" s="161" t="s">
        <v>1578</v>
      </c>
      <c r="D1274" s="160">
        <v>1498437</v>
      </c>
      <c r="E1274" s="160">
        <v>0</v>
      </c>
    </row>
    <row r="1275" spans="3:5">
      <c r="C1275" s="161" t="s">
        <v>1579</v>
      </c>
      <c r="D1275" s="160">
        <v>7492185</v>
      </c>
      <c r="E1275" s="160">
        <v>3818402.77</v>
      </c>
    </row>
    <row r="1276" spans="3:5">
      <c r="C1276" s="161" t="s">
        <v>1580</v>
      </c>
      <c r="D1276" s="160">
        <v>1486291</v>
      </c>
      <c r="E1276" s="160">
        <v>3544895.83</v>
      </c>
    </row>
    <row r="1277" spans="3:5">
      <c r="C1277" s="161" t="s">
        <v>529</v>
      </c>
      <c r="D1277" s="160">
        <v>16726449</v>
      </c>
      <c r="E1277" s="160">
        <v>6408156.1299999999</v>
      </c>
    </row>
    <row r="1278" spans="3:5">
      <c r="C1278" s="161" t="s">
        <v>309</v>
      </c>
      <c r="D1278" s="160">
        <v>166000001</v>
      </c>
      <c r="E1278" s="160">
        <v>0</v>
      </c>
    </row>
    <row r="1279" spans="3:5">
      <c r="C1279" s="161" t="s">
        <v>1581</v>
      </c>
      <c r="D1279" s="160">
        <v>2417108</v>
      </c>
      <c r="E1279" s="160">
        <v>1616673.08</v>
      </c>
    </row>
    <row r="1280" spans="3:5">
      <c r="C1280" s="161" t="s">
        <v>768</v>
      </c>
      <c r="D1280" s="160">
        <v>0</v>
      </c>
      <c r="E1280" s="160">
        <v>2787250.35</v>
      </c>
    </row>
    <row r="1281" spans="3:5">
      <c r="C1281" s="161" t="s">
        <v>1582</v>
      </c>
      <c r="D1281" s="160">
        <v>2129173</v>
      </c>
      <c r="E1281" s="160">
        <v>1335796.58</v>
      </c>
    </row>
    <row r="1282" spans="3:5">
      <c r="C1282" s="161" t="s">
        <v>1583</v>
      </c>
      <c r="D1282" s="160">
        <v>4061379</v>
      </c>
      <c r="E1282" s="160">
        <v>1975705.64</v>
      </c>
    </row>
    <row r="1283" spans="3:5">
      <c r="C1283" s="161" t="s">
        <v>1584</v>
      </c>
      <c r="D1283" s="160">
        <v>3714026</v>
      </c>
      <c r="E1283" s="160">
        <v>0</v>
      </c>
    </row>
    <row r="1284" spans="3:5">
      <c r="C1284" s="161" t="s">
        <v>1585</v>
      </c>
      <c r="D1284" s="160">
        <v>7000000</v>
      </c>
      <c r="E1284" s="160">
        <v>0</v>
      </c>
    </row>
    <row r="1285" spans="3:5">
      <c r="C1285" s="161" t="s">
        <v>1586</v>
      </c>
      <c r="D1285" s="160">
        <v>1318200</v>
      </c>
      <c r="E1285" s="160">
        <v>0</v>
      </c>
    </row>
    <row r="1286" spans="3:5">
      <c r="C1286" s="161" t="s">
        <v>2156</v>
      </c>
      <c r="D1286" s="160">
        <v>0</v>
      </c>
      <c r="E1286" s="160">
        <v>10924708.18</v>
      </c>
    </row>
    <row r="1287" spans="3:5">
      <c r="C1287" s="161" t="s">
        <v>1587</v>
      </c>
      <c r="D1287" s="160">
        <v>2347098</v>
      </c>
      <c r="E1287" s="160">
        <v>16565640.84</v>
      </c>
    </row>
    <row r="1288" spans="3:5">
      <c r="C1288" s="161" t="s">
        <v>1588</v>
      </c>
      <c r="D1288" s="160">
        <v>3216613</v>
      </c>
      <c r="E1288" s="160">
        <v>4477673.1900000004</v>
      </c>
    </row>
    <row r="1289" spans="3:5">
      <c r="C1289" s="161" t="s">
        <v>1589</v>
      </c>
      <c r="D1289" s="160">
        <v>20000000</v>
      </c>
      <c r="E1289" s="160">
        <v>0</v>
      </c>
    </row>
    <row r="1290" spans="3:5">
      <c r="C1290" s="161" t="s">
        <v>769</v>
      </c>
      <c r="D1290" s="160">
        <v>0</v>
      </c>
      <c r="E1290" s="160">
        <v>0</v>
      </c>
    </row>
    <row r="1291" spans="3:5">
      <c r="C1291" s="161" t="s">
        <v>1590</v>
      </c>
      <c r="D1291" s="160">
        <v>1945401</v>
      </c>
      <c r="E1291" s="160">
        <v>6135876.1200000001</v>
      </c>
    </row>
    <row r="1292" spans="3:5">
      <c r="C1292" s="161" t="s">
        <v>1591</v>
      </c>
      <c r="D1292" s="160">
        <v>7492175</v>
      </c>
      <c r="E1292" s="160">
        <v>3758827.66</v>
      </c>
    </row>
    <row r="1293" spans="3:5">
      <c r="C1293" s="161" t="s">
        <v>1592</v>
      </c>
      <c r="D1293" s="160">
        <v>12473591</v>
      </c>
      <c r="E1293" s="160">
        <v>3817631.87</v>
      </c>
    </row>
    <row r="1294" spans="3:5">
      <c r="C1294" s="161" t="s">
        <v>1593</v>
      </c>
      <c r="D1294" s="160">
        <v>4845910</v>
      </c>
      <c r="E1294" s="160">
        <v>0</v>
      </c>
    </row>
    <row r="1295" spans="3:5">
      <c r="C1295" s="161" t="s">
        <v>1594</v>
      </c>
      <c r="D1295" s="160">
        <v>2488475</v>
      </c>
      <c r="E1295" s="160">
        <v>0</v>
      </c>
    </row>
    <row r="1296" spans="3:5">
      <c r="C1296" s="161" t="s">
        <v>1595</v>
      </c>
      <c r="D1296" s="160">
        <v>10587127</v>
      </c>
      <c r="E1296" s="160">
        <v>0</v>
      </c>
    </row>
    <row r="1297" spans="3:5">
      <c r="C1297" s="161" t="s">
        <v>1596</v>
      </c>
      <c r="D1297" s="160">
        <v>1849743</v>
      </c>
      <c r="E1297" s="160">
        <v>1867075.87</v>
      </c>
    </row>
    <row r="1298" spans="3:5">
      <c r="C1298" s="161" t="s">
        <v>1597</v>
      </c>
      <c r="D1298" s="160">
        <v>37375859</v>
      </c>
      <c r="E1298" s="160">
        <v>37337500</v>
      </c>
    </row>
    <row r="1299" spans="3:5">
      <c r="C1299" s="161" t="s">
        <v>1598</v>
      </c>
      <c r="D1299" s="160">
        <v>5023007</v>
      </c>
      <c r="E1299" s="160">
        <v>5008185.1900000004</v>
      </c>
    </row>
    <row r="1300" spans="3:5">
      <c r="C1300" s="161" t="s">
        <v>1599</v>
      </c>
      <c r="D1300" s="160">
        <v>3662761</v>
      </c>
      <c r="E1300" s="160">
        <v>3449564.19</v>
      </c>
    </row>
    <row r="1301" spans="3:5">
      <c r="C1301" s="161" t="s">
        <v>1600</v>
      </c>
      <c r="D1301" s="160">
        <v>37521083</v>
      </c>
      <c r="E1301" s="160">
        <v>37513600</v>
      </c>
    </row>
    <row r="1302" spans="3:5">
      <c r="C1302" s="161" t="s">
        <v>1601</v>
      </c>
      <c r="D1302" s="160">
        <v>2429113</v>
      </c>
      <c r="E1302" s="160">
        <v>0</v>
      </c>
    </row>
    <row r="1303" spans="3:5">
      <c r="C1303" s="161" t="s">
        <v>528</v>
      </c>
      <c r="D1303" s="160">
        <v>6751973</v>
      </c>
      <c r="E1303" s="160">
        <v>6378930.7000000002</v>
      </c>
    </row>
    <row r="1304" spans="3:5">
      <c r="C1304" s="161" t="s">
        <v>807</v>
      </c>
      <c r="D1304" s="160">
        <v>76154845</v>
      </c>
      <c r="E1304" s="160">
        <v>59799628.780000001</v>
      </c>
    </row>
    <row r="1305" spans="3:5">
      <c r="C1305" s="161" t="s">
        <v>1602</v>
      </c>
      <c r="D1305" s="160">
        <v>6080000</v>
      </c>
      <c r="E1305" s="160">
        <v>479243.37</v>
      </c>
    </row>
    <row r="1306" spans="3:5">
      <c r="C1306" s="161" t="s">
        <v>1603</v>
      </c>
      <c r="D1306" s="160">
        <v>5437376</v>
      </c>
      <c r="E1306" s="160">
        <v>1971274.89</v>
      </c>
    </row>
    <row r="1307" spans="3:5">
      <c r="C1307" s="161" t="s">
        <v>1604</v>
      </c>
      <c r="D1307" s="160">
        <v>20000000</v>
      </c>
      <c r="E1307" s="160">
        <v>0</v>
      </c>
    </row>
    <row r="1308" spans="3:5">
      <c r="C1308" s="161" t="s">
        <v>1605</v>
      </c>
      <c r="D1308" s="160">
        <v>5652712</v>
      </c>
      <c r="E1308" s="160">
        <v>1971274.89</v>
      </c>
    </row>
    <row r="1309" spans="3:5">
      <c r="C1309" s="161" t="s">
        <v>1606</v>
      </c>
      <c r="D1309" s="160">
        <v>61053890</v>
      </c>
      <c r="E1309" s="160">
        <v>13217162.98</v>
      </c>
    </row>
    <row r="1310" spans="3:5">
      <c r="C1310" s="161" t="s">
        <v>1607</v>
      </c>
      <c r="D1310" s="160">
        <v>12383198</v>
      </c>
      <c r="E1310" s="160">
        <v>5133755.84</v>
      </c>
    </row>
    <row r="1311" spans="3:5">
      <c r="C1311" s="161" t="s">
        <v>1608</v>
      </c>
      <c r="D1311" s="160">
        <v>13109885</v>
      </c>
      <c r="E1311" s="160">
        <v>7093525.6299999999</v>
      </c>
    </row>
    <row r="1312" spans="3:5">
      <c r="C1312" s="161" t="s">
        <v>1609</v>
      </c>
      <c r="D1312" s="160">
        <v>177387225</v>
      </c>
      <c r="E1312" s="160">
        <v>2037303.75</v>
      </c>
    </row>
    <row r="1313" spans="3:5">
      <c r="C1313" s="161" t="s">
        <v>1610</v>
      </c>
      <c r="D1313" s="160">
        <v>5129530</v>
      </c>
      <c r="E1313" s="160">
        <v>2978164.2</v>
      </c>
    </row>
    <row r="1314" spans="3:5">
      <c r="C1314" s="161" t="s">
        <v>1611</v>
      </c>
      <c r="D1314" s="160">
        <v>75527452</v>
      </c>
      <c r="E1314" s="160">
        <v>59981833.629999995</v>
      </c>
    </row>
    <row r="1315" spans="3:5">
      <c r="C1315" s="161" t="s">
        <v>1612</v>
      </c>
      <c r="D1315" s="160">
        <v>12751040</v>
      </c>
      <c r="E1315" s="160">
        <v>0</v>
      </c>
    </row>
    <row r="1316" spans="3:5">
      <c r="C1316" s="161" t="s">
        <v>827</v>
      </c>
      <c r="D1316" s="160">
        <v>0</v>
      </c>
      <c r="E1316" s="160">
        <v>0</v>
      </c>
    </row>
    <row r="1317" spans="3:5">
      <c r="C1317" s="161" t="s">
        <v>2178</v>
      </c>
      <c r="D1317" s="160">
        <v>0</v>
      </c>
      <c r="E1317" s="160">
        <v>0</v>
      </c>
    </row>
    <row r="1318" spans="3:5">
      <c r="C1318" s="161" t="s">
        <v>310</v>
      </c>
      <c r="D1318" s="160">
        <v>191812602</v>
      </c>
      <c r="E1318" s="160">
        <v>53211183.93</v>
      </c>
    </row>
    <row r="1319" spans="3:5">
      <c r="C1319" s="161" t="s">
        <v>1613</v>
      </c>
      <c r="D1319" s="160">
        <v>76458419</v>
      </c>
      <c r="E1319" s="160">
        <v>76032322.74000001</v>
      </c>
    </row>
    <row r="1320" spans="3:5">
      <c r="C1320" s="161" t="s">
        <v>2179</v>
      </c>
      <c r="D1320" s="160">
        <v>0</v>
      </c>
      <c r="E1320" s="160">
        <v>0</v>
      </c>
    </row>
    <row r="1321" spans="3:5">
      <c r="C1321" s="161" t="s">
        <v>2180</v>
      </c>
      <c r="D1321" s="160">
        <v>0</v>
      </c>
      <c r="E1321" s="160">
        <v>0</v>
      </c>
    </row>
    <row r="1322" spans="3:5">
      <c r="C1322" s="161" t="s">
        <v>2181</v>
      </c>
      <c r="D1322" s="160">
        <v>0</v>
      </c>
      <c r="E1322" s="160">
        <v>0</v>
      </c>
    </row>
    <row r="1323" spans="3:5">
      <c r="C1323" s="161" t="s">
        <v>2182</v>
      </c>
      <c r="D1323" s="160">
        <v>0</v>
      </c>
      <c r="E1323" s="160">
        <v>0</v>
      </c>
    </row>
    <row r="1324" spans="3:5">
      <c r="C1324" s="161" t="s">
        <v>2183</v>
      </c>
      <c r="D1324" s="160">
        <v>0</v>
      </c>
      <c r="E1324" s="160">
        <v>0</v>
      </c>
    </row>
    <row r="1325" spans="3:5">
      <c r="C1325" s="161" t="s">
        <v>2184</v>
      </c>
      <c r="D1325" s="160">
        <v>0</v>
      </c>
      <c r="E1325" s="160">
        <v>0</v>
      </c>
    </row>
    <row r="1326" spans="3:5">
      <c r="C1326" s="161" t="s">
        <v>2218</v>
      </c>
      <c r="D1326" s="160">
        <v>0</v>
      </c>
      <c r="E1326" s="160">
        <v>0</v>
      </c>
    </row>
    <row r="1327" spans="3:5">
      <c r="C1327" s="161" t="s">
        <v>2185</v>
      </c>
      <c r="D1327" s="160">
        <v>0</v>
      </c>
      <c r="E1327" s="160">
        <v>0</v>
      </c>
    </row>
    <row r="1328" spans="3:5">
      <c r="C1328" s="161" t="s">
        <v>1614</v>
      </c>
      <c r="D1328" s="160">
        <v>111042332</v>
      </c>
      <c r="E1328" s="160">
        <v>6328218.9900000002</v>
      </c>
    </row>
    <row r="1329" spans="3:5">
      <c r="C1329" s="161" t="s">
        <v>2186</v>
      </c>
      <c r="D1329" s="160">
        <v>0</v>
      </c>
      <c r="E1329" s="160">
        <v>0</v>
      </c>
    </row>
    <row r="1330" spans="3:5">
      <c r="C1330" s="161" t="s">
        <v>2187</v>
      </c>
      <c r="D1330" s="160">
        <v>0</v>
      </c>
      <c r="E1330" s="160">
        <v>0</v>
      </c>
    </row>
    <row r="1331" spans="3:5">
      <c r="C1331" s="161" t="s">
        <v>2219</v>
      </c>
      <c r="D1331" s="160">
        <v>0</v>
      </c>
      <c r="E1331" s="160">
        <v>0</v>
      </c>
    </row>
    <row r="1332" spans="3:5">
      <c r="C1332" s="159" t="s">
        <v>242</v>
      </c>
      <c r="D1332" s="160">
        <v>14154718</v>
      </c>
      <c r="E1332" s="160">
        <v>37922327.420000002</v>
      </c>
    </row>
    <row r="1333" spans="3:5">
      <c r="C1333" s="161" t="s">
        <v>527</v>
      </c>
      <c r="D1333" s="160">
        <v>14083521</v>
      </c>
      <c r="E1333" s="160">
        <v>6660764.1400000006</v>
      </c>
    </row>
    <row r="1334" spans="3:5">
      <c r="C1334" s="161" t="s">
        <v>667</v>
      </c>
      <c r="D1334" s="160">
        <v>71197</v>
      </c>
      <c r="E1334" s="160">
        <v>935251</v>
      </c>
    </row>
    <row r="1335" spans="3:5">
      <c r="C1335" s="161" t="s">
        <v>770</v>
      </c>
      <c r="D1335" s="160">
        <v>0</v>
      </c>
      <c r="E1335" s="160">
        <v>30326312.280000001</v>
      </c>
    </row>
    <row r="1336" spans="3:5">
      <c r="C1336" s="159" t="s">
        <v>243</v>
      </c>
      <c r="D1336" s="160">
        <v>265329805</v>
      </c>
      <c r="E1336" s="160">
        <v>0</v>
      </c>
    </row>
    <row r="1337" spans="3:5">
      <c r="C1337" s="161" t="s">
        <v>668</v>
      </c>
      <c r="D1337" s="160">
        <v>96421796</v>
      </c>
      <c r="E1337" s="160">
        <v>0</v>
      </c>
    </row>
    <row r="1338" spans="3:5">
      <c r="C1338" s="161" t="s">
        <v>669</v>
      </c>
      <c r="D1338" s="160">
        <v>45999793</v>
      </c>
      <c r="E1338" s="160">
        <v>0</v>
      </c>
    </row>
    <row r="1339" spans="3:5">
      <c r="C1339" s="161" t="s">
        <v>670</v>
      </c>
      <c r="D1339" s="160">
        <v>83830216</v>
      </c>
      <c r="E1339" s="160">
        <v>0</v>
      </c>
    </row>
    <row r="1340" spans="3:5">
      <c r="C1340" s="161" t="s">
        <v>921</v>
      </c>
      <c r="D1340" s="160">
        <v>39078000</v>
      </c>
      <c r="E1340" s="160">
        <v>0</v>
      </c>
    </row>
    <row r="1341" spans="3:5">
      <c r="C1341" s="157" t="s">
        <v>311</v>
      </c>
      <c r="D1341" s="158">
        <v>697956452</v>
      </c>
      <c r="E1341" s="158">
        <v>509568119.72000003</v>
      </c>
    </row>
    <row r="1342" spans="3:5">
      <c r="C1342" s="159" t="s">
        <v>240</v>
      </c>
      <c r="D1342" s="160">
        <v>638383686</v>
      </c>
      <c r="E1342" s="160">
        <v>502523144.04000002</v>
      </c>
    </row>
    <row r="1343" spans="3:5">
      <c r="C1343" s="161" t="s">
        <v>1615</v>
      </c>
      <c r="D1343" s="160">
        <v>15080801</v>
      </c>
      <c r="E1343" s="160">
        <v>10477186</v>
      </c>
    </row>
    <row r="1344" spans="3:5">
      <c r="C1344" s="161" t="s">
        <v>1616</v>
      </c>
      <c r="D1344" s="160">
        <v>20652855</v>
      </c>
      <c r="E1344" s="160">
        <v>18952854.879999999</v>
      </c>
    </row>
    <row r="1345" spans="3:5">
      <c r="C1345" s="161" t="s">
        <v>1617</v>
      </c>
      <c r="D1345" s="160">
        <v>19306742</v>
      </c>
      <c r="E1345" s="160">
        <v>0</v>
      </c>
    </row>
    <row r="1346" spans="3:5">
      <c r="C1346" s="161" t="s">
        <v>1618</v>
      </c>
      <c r="D1346" s="160">
        <v>27739160</v>
      </c>
      <c r="E1346" s="160">
        <v>0</v>
      </c>
    </row>
    <row r="1347" spans="3:5">
      <c r="C1347" s="161" t="s">
        <v>1619</v>
      </c>
      <c r="D1347" s="160">
        <v>37967833</v>
      </c>
      <c r="E1347" s="160">
        <v>12182900.199999999</v>
      </c>
    </row>
    <row r="1348" spans="3:5">
      <c r="C1348" s="161" t="s">
        <v>1620</v>
      </c>
      <c r="D1348" s="160">
        <v>38981691</v>
      </c>
      <c r="E1348" s="160">
        <v>0</v>
      </c>
    </row>
    <row r="1349" spans="3:5">
      <c r="C1349" s="161" t="s">
        <v>671</v>
      </c>
      <c r="D1349" s="160">
        <v>9157786</v>
      </c>
      <c r="E1349" s="160">
        <v>0</v>
      </c>
    </row>
    <row r="1350" spans="3:5">
      <c r="C1350" s="161" t="s">
        <v>1621</v>
      </c>
      <c r="D1350" s="160">
        <v>77963381</v>
      </c>
      <c r="E1350" s="160">
        <v>0</v>
      </c>
    </row>
    <row r="1351" spans="3:5">
      <c r="C1351" s="161" t="s">
        <v>1622</v>
      </c>
      <c r="D1351" s="160">
        <v>5511231</v>
      </c>
      <c r="E1351" s="160">
        <v>0</v>
      </c>
    </row>
    <row r="1352" spans="3:5">
      <c r="C1352" s="161" t="s">
        <v>1623</v>
      </c>
      <c r="D1352" s="160">
        <v>5364704</v>
      </c>
      <c r="E1352" s="160">
        <v>1674747.05</v>
      </c>
    </row>
    <row r="1353" spans="3:5">
      <c r="C1353" s="161" t="s">
        <v>1624</v>
      </c>
      <c r="D1353" s="160">
        <v>2521954</v>
      </c>
      <c r="E1353" s="160">
        <v>137774.48000000001</v>
      </c>
    </row>
    <row r="1354" spans="3:5">
      <c r="C1354" s="161" t="s">
        <v>1625</v>
      </c>
      <c r="D1354" s="160">
        <v>1514598</v>
      </c>
      <c r="E1354" s="160">
        <v>122395.28</v>
      </c>
    </row>
    <row r="1355" spans="3:5">
      <c r="C1355" s="161" t="s">
        <v>1626</v>
      </c>
      <c r="D1355" s="160">
        <v>1514598</v>
      </c>
      <c r="E1355" s="160">
        <v>198395.28</v>
      </c>
    </row>
    <row r="1356" spans="3:5">
      <c r="C1356" s="161" t="s">
        <v>1627</v>
      </c>
      <c r="D1356" s="160">
        <v>0</v>
      </c>
      <c r="E1356" s="160">
        <v>199118676.65000001</v>
      </c>
    </row>
    <row r="1357" spans="3:5">
      <c r="C1357" s="161" t="s">
        <v>1628</v>
      </c>
      <c r="D1357" s="160">
        <v>0</v>
      </c>
      <c r="E1357" s="160">
        <v>3259897.65</v>
      </c>
    </row>
    <row r="1358" spans="3:5">
      <c r="C1358" s="161" t="s">
        <v>1629</v>
      </c>
      <c r="D1358" s="160">
        <v>1502116</v>
      </c>
      <c r="E1358" s="160">
        <v>0</v>
      </c>
    </row>
    <row r="1359" spans="3:5">
      <c r="C1359" s="161" t="s">
        <v>1630</v>
      </c>
      <c r="D1359" s="160">
        <v>1060218</v>
      </c>
      <c r="E1359" s="160">
        <v>0</v>
      </c>
    </row>
    <row r="1360" spans="3:5">
      <c r="C1360" s="161" t="s">
        <v>1631</v>
      </c>
      <c r="D1360" s="160">
        <v>1514598</v>
      </c>
      <c r="E1360" s="160">
        <v>0</v>
      </c>
    </row>
    <row r="1361" spans="3:5">
      <c r="C1361" s="161" t="s">
        <v>2260</v>
      </c>
      <c r="D1361" s="160">
        <v>0</v>
      </c>
      <c r="E1361" s="160">
        <v>0</v>
      </c>
    </row>
    <row r="1362" spans="3:5">
      <c r="C1362" s="161" t="s">
        <v>1632</v>
      </c>
      <c r="D1362" s="160">
        <v>1072940</v>
      </c>
      <c r="E1362" s="160">
        <v>0</v>
      </c>
    </row>
    <row r="1363" spans="3:5">
      <c r="C1363" s="161" t="s">
        <v>1633</v>
      </c>
      <c r="D1363" s="160">
        <v>1514598</v>
      </c>
      <c r="E1363" s="160">
        <v>0</v>
      </c>
    </row>
    <row r="1364" spans="3:5">
      <c r="C1364" s="161" t="s">
        <v>1634</v>
      </c>
      <c r="D1364" s="160">
        <v>1502116</v>
      </c>
      <c r="E1364" s="160">
        <v>1671958.77</v>
      </c>
    </row>
    <row r="1365" spans="3:5">
      <c r="C1365" s="161" t="s">
        <v>1635</v>
      </c>
      <c r="D1365" s="160">
        <v>2521954</v>
      </c>
      <c r="E1365" s="160">
        <v>772148.69</v>
      </c>
    </row>
    <row r="1366" spans="3:5">
      <c r="C1366" s="161" t="s">
        <v>1636</v>
      </c>
      <c r="D1366" s="160">
        <v>1477611</v>
      </c>
      <c r="E1366" s="160">
        <v>524928.75</v>
      </c>
    </row>
    <row r="1367" spans="3:5">
      <c r="C1367" s="161" t="s">
        <v>1637</v>
      </c>
      <c r="D1367" s="160">
        <v>1514598</v>
      </c>
      <c r="E1367" s="160">
        <v>1183160.4099999999</v>
      </c>
    </row>
    <row r="1368" spans="3:5">
      <c r="C1368" s="161" t="s">
        <v>1638</v>
      </c>
      <c r="D1368" s="160">
        <v>52523690</v>
      </c>
      <c r="E1368" s="160">
        <v>51418205</v>
      </c>
    </row>
    <row r="1369" spans="3:5">
      <c r="C1369" s="161" t="s">
        <v>477</v>
      </c>
      <c r="D1369" s="160">
        <v>90000019</v>
      </c>
      <c r="E1369" s="160">
        <v>65860148.390000001</v>
      </c>
    </row>
    <row r="1370" spans="3:5">
      <c r="C1370" s="161" t="s">
        <v>1639</v>
      </c>
      <c r="D1370" s="160">
        <v>2226849</v>
      </c>
      <c r="E1370" s="160">
        <v>0</v>
      </c>
    </row>
    <row r="1371" spans="3:5">
      <c r="C1371" s="161" t="s">
        <v>1640</v>
      </c>
      <c r="D1371" s="160">
        <v>100000</v>
      </c>
      <c r="E1371" s="160">
        <v>0</v>
      </c>
    </row>
    <row r="1372" spans="3:5">
      <c r="C1372" s="161" t="s">
        <v>1641</v>
      </c>
      <c r="D1372" s="160">
        <v>3072506</v>
      </c>
      <c r="E1372" s="160">
        <v>0</v>
      </c>
    </row>
    <row r="1373" spans="3:5">
      <c r="C1373" s="161" t="s">
        <v>1642</v>
      </c>
      <c r="D1373" s="160">
        <v>4489347</v>
      </c>
      <c r="E1373" s="160">
        <v>1699202.74</v>
      </c>
    </row>
    <row r="1374" spans="3:5">
      <c r="C1374" s="161" t="s">
        <v>1643</v>
      </c>
      <c r="D1374" s="160">
        <v>1237092</v>
      </c>
      <c r="E1374" s="160">
        <v>2872201.39</v>
      </c>
    </row>
    <row r="1375" spans="3:5">
      <c r="C1375" s="161" t="s">
        <v>1644</v>
      </c>
      <c r="D1375" s="160">
        <v>37500000</v>
      </c>
      <c r="E1375" s="160">
        <v>29988718.130000003</v>
      </c>
    </row>
    <row r="1376" spans="3:5">
      <c r="C1376" s="161" t="s">
        <v>1645</v>
      </c>
      <c r="D1376" s="160">
        <v>15240863</v>
      </c>
      <c r="E1376" s="160">
        <v>5153898.22</v>
      </c>
    </row>
    <row r="1377" spans="3:5">
      <c r="C1377" s="161" t="s">
        <v>1646</v>
      </c>
      <c r="D1377" s="160">
        <v>35035237</v>
      </c>
      <c r="E1377" s="160">
        <v>0</v>
      </c>
    </row>
    <row r="1378" spans="3:5">
      <c r="C1378" s="161" t="s">
        <v>2220</v>
      </c>
      <c r="D1378" s="160">
        <v>0</v>
      </c>
      <c r="E1378" s="160">
        <v>0</v>
      </c>
    </row>
    <row r="1379" spans="3:5">
      <c r="C1379" s="161" t="s">
        <v>2221</v>
      </c>
      <c r="D1379" s="160">
        <v>0</v>
      </c>
      <c r="E1379" s="160">
        <v>0</v>
      </c>
    </row>
    <row r="1380" spans="3:5">
      <c r="C1380" s="161" t="s">
        <v>366</v>
      </c>
      <c r="D1380" s="160">
        <v>120000000</v>
      </c>
      <c r="E1380" s="160">
        <v>95253746.079999998</v>
      </c>
    </row>
    <row r="1381" spans="3:5">
      <c r="C1381" s="159" t="s">
        <v>242</v>
      </c>
      <c r="D1381" s="160">
        <v>15600000</v>
      </c>
      <c r="E1381" s="160">
        <v>7044975.6799999997</v>
      </c>
    </row>
    <row r="1382" spans="3:5">
      <c r="C1382" s="161" t="s">
        <v>1647</v>
      </c>
      <c r="D1382" s="160">
        <v>15600000</v>
      </c>
      <c r="E1382" s="160">
        <v>7044975.6799999997</v>
      </c>
    </row>
    <row r="1383" spans="3:5">
      <c r="C1383" s="159" t="s">
        <v>243</v>
      </c>
      <c r="D1383" s="160">
        <v>43972766</v>
      </c>
      <c r="E1383" s="160">
        <v>0</v>
      </c>
    </row>
    <row r="1384" spans="3:5">
      <c r="C1384" s="161" t="s">
        <v>921</v>
      </c>
      <c r="D1384" s="160">
        <v>43972766</v>
      </c>
      <c r="E1384" s="160">
        <v>0</v>
      </c>
    </row>
    <row r="1385" spans="3:5">
      <c r="C1385" s="157" t="s">
        <v>253</v>
      </c>
      <c r="D1385" s="158">
        <v>4730906984</v>
      </c>
      <c r="E1385" s="158">
        <v>2161762720.7599993</v>
      </c>
    </row>
    <row r="1386" spans="3:5">
      <c r="C1386" s="159" t="s">
        <v>240</v>
      </c>
      <c r="D1386" s="160">
        <v>4530906984</v>
      </c>
      <c r="E1386" s="160">
        <v>2161762720.7599993</v>
      </c>
    </row>
    <row r="1387" spans="3:5">
      <c r="C1387" s="161" t="s">
        <v>2261</v>
      </c>
      <c r="D1387" s="160">
        <v>0</v>
      </c>
      <c r="E1387" s="160">
        <v>0</v>
      </c>
    </row>
    <row r="1388" spans="3:5">
      <c r="C1388" s="161" t="s">
        <v>1648</v>
      </c>
      <c r="D1388" s="160">
        <v>262702285</v>
      </c>
      <c r="E1388" s="160">
        <v>17496734.420000002</v>
      </c>
    </row>
    <row r="1389" spans="3:5">
      <c r="C1389" s="161" t="s">
        <v>522</v>
      </c>
      <c r="D1389" s="160">
        <v>250000000</v>
      </c>
      <c r="E1389" s="160">
        <v>250000000</v>
      </c>
    </row>
    <row r="1390" spans="3:5">
      <c r="C1390" s="161" t="s">
        <v>600</v>
      </c>
      <c r="D1390" s="160">
        <v>57374730</v>
      </c>
      <c r="E1390" s="160">
        <v>14249169.210000001</v>
      </c>
    </row>
    <row r="1391" spans="3:5">
      <c r="C1391" s="161" t="s">
        <v>1649</v>
      </c>
      <c r="D1391" s="160">
        <v>23390000</v>
      </c>
      <c r="E1391" s="160">
        <v>0</v>
      </c>
    </row>
    <row r="1392" spans="3:5">
      <c r="C1392" s="161" t="s">
        <v>1650</v>
      </c>
      <c r="D1392" s="160">
        <v>43873055</v>
      </c>
      <c r="E1392" s="160">
        <v>11471133.43</v>
      </c>
    </row>
    <row r="1393" spans="3:5">
      <c r="C1393" s="161" t="s">
        <v>2222</v>
      </c>
      <c r="D1393" s="160">
        <v>0</v>
      </c>
      <c r="E1393" s="160">
        <v>0</v>
      </c>
    </row>
    <row r="1394" spans="3:5">
      <c r="C1394" s="161" t="s">
        <v>601</v>
      </c>
      <c r="D1394" s="160">
        <v>50389290</v>
      </c>
      <c r="E1394" s="160">
        <v>46177917.009999998</v>
      </c>
    </row>
    <row r="1395" spans="3:5">
      <c r="C1395" s="161" t="s">
        <v>828</v>
      </c>
      <c r="D1395" s="160">
        <v>144090</v>
      </c>
      <c r="E1395" s="160">
        <v>0</v>
      </c>
    </row>
    <row r="1396" spans="3:5">
      <c r="C1396" s="161" t="s">
        <v>312</v>
      </c>
      <c r="D1396" s="160">
        <v>14532203</v>
      </c>
      <c r="E1396" s="160">
        <v>0</v>
      </c>
    </row>
    <row r="1397" spans="3:5">
      <c r="C1397" s="161" t="s">
        <v>313</v>
      </c>
      <c r="D1397" s="160">
        <v>16967193</v>
      </c>
      <c r="E1397" s="160">
        <v>568445.56000000006</v>
      </c>
    </row>
    <row r="1398" spans="3:5">
      <c r="C1398" s="161" t="s">
        <v>526</v>
      </c>
      <c r="D1398" s="160">
        <v>15624249</v>
      </c>
      <c r="E1398" s="160">
        <v>13002303.380000001</v>
      </c>
    </row>
    <row r="1399" spans="3:5">
      <c r="C1399" s="161" t="s">
        <v>771</v>
      </c>
      <c r="D1399" s="160">
        <v>0</v>
      </c>
      <c r="E1399" s="160">
        <v>0</v>
      </c>
    </row>
    <row r="1400" spans="3:5">
      <c r="C1400" s="161" t="s">
        <v>2157</v>
      </c>
      <c r="D1400" s="160">
        <v>0</v>
      </c>
      <c r="E1400" s="160">
        <v>3499555.8600000003</v>
      </c>
    </row>
    <row r="1401" spans="3:5">
      <c r="C1401" s="161" t="s">
        <v>718</v>
      </c>
      <c r="D1401" s="160">
        <v>0</v>
      </c>
      <c r="E1401" s="160">
        <v>4107020.41</v>
      </c>
    </row>
    <row r="1402" spans="3:5">
      <c r="C1402" s="161" t="s">
        <v>439</v>
      </c>
      <c r="D1402" s="160">
        <v>75022536</v>
      </c>
      <c r="E1402" s="160">
        <v>58350414.519999996</v>
      </c>
    </row>
    <row r="1403" spans="3:5">
      <c r="C1403" s="161" t="s">
        <v>440</v>
      </c>
      <c r="D1403" s="160">
        <v>75000763</v>
      </c>
      <c r="E1403" s="160">
        <v>58080142.359999999</v>
      </c>
    </row>
    <row r="1404" spans="3:5">
      <c r="C1404" s="161" t="s">
        <v>719</v>
      </c>
      <c r="D1404" s="160">
        <v>0</v>
      </c>
      <c r="E1404" s="160">
        <v>1139157.08</v>
      </c>
    </row>
    <row r="1405" spans="3:5">
      <c r="C1405" s="161" t="s">
        <v>441</v>
      </c>
      <c r="D1405" s="160">
        <v>112506640</v>
      </c>
      <c r="E1405" s="160">
        <v>112073192.73999999</v>
      </c>
    </row>
    <row r="1406" spans="3:5">
      <c r="C1406" s="161" t="s">
        <v>2108</v>
      </c>
      <c r="D1406" s="160">
        <v>78000000</v>
      </c>
      <c r="E1406" s="160">
        <v>6891145.9800000004</v>
      </c>
    </row>
    <row r="1407" spans="3:5">
      <c r="C1407" s="161" t="s">
        <v>2223</v>
      </c>
      <c r="D1407" s="160">
        <v>0</v>
      </c>
      <c r="E1407" s="160">
        <v>161970839.11000001</v>
      </c>
    </row>
    <row r="1408" spans="3:5">
      <c r="C1408" s="161" t="s">
        <v>1651</v>
      </c>
      <c r="D1408" s="160">
        <v>10124622</v>
      </c>
      <c r="E1408" s="160">
        <v>0</v>
      </c>
    </row>
    <row r="1409" spans="3:5">
      <c r="C1409" s="161" t="s">
        <v>730</v>
      </c>
      <c r="D1409" s="160">
        <v>0</v>
      </c>
      <c r="E1409" s="160">
        <v>0</v>
      </c>
    </row>
    <row r="1410" spans="3:5">
      <c r="C1410" s="161" t="s">
        <v>1652</v>
      </c>
      <c r="D1410" s="160">
        <v>4462258</v>
      </c>
      <c r="E1410" s="160">
        <v>681098.3</v>
      </c>
    </row>
    <row r="1411" spans="3:5">
      <c r="C1411" s="161" t="s">
        <v>525</v>
      </c>
      <c r="D1411" s="160">
        <v>75000057</v>
      </c>
      <c r="E1411" s="160">
        <v>74999988.980000004</v>
      </c>
    </row>
    <row r="1412" spans="3:5">
      <c r="C1412" s="161" t="s">
        <v>1653</v>
      </c>
      <c r="D1412" s="160">
        <v>3410657</v>
      </c>
      <c r="E1412" s="160">
        <v>0</v>
      </c>
    </row>
    <row r="1413" spans="3:5">
      <c r="C1413" s="161" t="s">
        <v>1654</v>
      </c>
      <c r="D1413" s="160">
        <v>0</v>
      </c>
      <c r="E1413" s="160">
        <v>0</v>
      </c>
    </row>
    <row r="1414" spans="3:5">
      <c r="C1414" s="161" t="s">
        <v>524</v>
      </c>
      <c r="D1414" s="160">
        <v>75001023</v>
      </c>
      <c r="E1414" s="160">
        <v>74909800</v>
      </c>
    </row>
    <row r="1415" spans="3:5">
      <c r="C1415" s="161" t="s">
        <v>2262</v>
      </c>
      <c r="D1415" s="160">
        <v>0</v>
      </c>
      <c r="E1415" s="160">
        <v>716036.78</v>
      </c>
    </row>
    <row r="1416" spans="3:5">
      <c r="C1416" s="161" t="s">
        <v>314</v>
      </c>
      <c r="D1416" s="160">
        <v>100823754</v>
      </c>
      <c r="E1416" s="160">
        <v>0</v>
      </c>
    </row>
    <row r="1417" spans="3:5">
      <c r="C1417" s="161" t="s">
        <v>1655</v>
      </c>
      <c r="D1417" s="160">
        <v>3410657</v>
      </c>
      <c r="E1417" s="160">
        <v>0</v>
      </c>
    </row>
    <row r="1418" spans="3:5">
      <c r="C1418" s="161" t="s">
        <v>1656</v>
      </c>
      <c r="D1418" s="160">
        <v>151740056</v>
      </c>
      <c r="E1418" s="160">
        <v>118560850.53</v>
      </c>
    </row>
    <row r="1419" spans="3:5">
      <c r="C1419" s="161" t="s">
        <v>2263</v>
      </c>
      <c r="D1419" s="160">
        <v>0</v>
      </c>
      <c r="E1419" s="160">
        <v>795709.95</v>
      </c>
    </row>
    <row r="1420" spans="3:5">
      <c r="C1420" s="161" t="s">
        <v>1657</v>
      </c>
      <c r="D1420" s="160">
        <v>0</v>
      </c>
      <c r="E1420" s="160">
        <v>2286755.1</v>
      </c>
    </row>
    <row r="1421" spans="3:5">
      <c r="C1421" s="161" t="s">
        <v>1658</v>
      </c>
      <c r="D1421" s="160">
        <v>5153984</v>
      </c>
      <c r="E1421" s="160">
        <v>0</v>
      </c>
    </row>
    <row r="1422" spans="3:5">
      <c r="C1422" s="161" t="s">
        <v>1659</v>
      </c>
      <c r="D1422" s="160">
        <v>22089361</v>
      </c>
      <c r="E1422" s="160">
        <v>0</v>
      </c>
    </row>
    <row r="1423" spans="3:5">
      <c r="C1423" s="161" t="s">
        <v>1660</v>
      </c>
      <c r="D1423" s="160">
        <v>1508689</v>
      </c>
      <c r="E1423" s="160">
        <v>0</v>
      </c>
    </row>
    <row r="1424" spans="3:5">
      <c r="C1424" s="161" t="s">
        <v>523</v>
      </c>
      <c r="D1424" s="160">
        <v>45000000</v>
      </c>
      <c r="E1424" s="160">
        <v>44929890</v>
      </c>
    </row>
    <row r="1425" spans="3:5">
      <c r="C1425" s="161" t="s">
        <v>1661</v>
      </c>
      <c r="D1425" s="160">
        <v>1052331</v>
      </c>
      <c r="E1425" s="160">
        <v>0</v>
      </c>
    </row>
    <row r="1426" spans="3:5">
      <c r="C1426" s="161" t="s">
        <v>2109</v>
      </c>
      <c r="D1426" s="160">
        <v>1971287</v>
      </c>
      <c r="E1426" s="160">
        <v>0</v>
      </c>
    </row>
    <row r="1427" spans="3:5">
      <c r="C1427" s="161" t="s">
        <v>1662</v>
      </c>
      <c r="D1427" s="160">
        <v>22538739</v>
      </c>
      <c r="E1427" s="160">
        <v>14258211.970000001</v>
      </c>
    </row>
    <row r="1428" spans="3:5">
      <c r="C1428" s="161" t="s">
        <v>829</v>
      </c>
      <c r="D1428" s="160">
        <v>0</v>
      </c>
      <c r="E1428" s="160">
        <v>5685125.25</v>
      </c>
    </row>
    <row r="1429" spans="3:5">
      <c r="C1429" s="161" t="s">
        <v>1663</v>
      </c>
      <c r="D1429" s="160">
        <v>1663335</v>
      </c>
      <c r="E1429" s="160">
        <v>0</v>
      </c>
    </row>
    <row r="1430" spans="3:5">
      <c r="C1430" s="161" t="s">
        <v>315</v>
      </c>
      <c r="D1430" s="160">
        <v>229252477</v>
      </c>
      <c r="E1430" s="160">
        <v>0</v>
      </c>
    </row>
    <row r="1431" spans="3:5">
      <c r="C1431" s="161" t="s">
        <v>1664</v>
      </c>
      <c r="D1431" s="160">
        <v>1964365</v>
      </c>
      <c r="E1431" s="160">
        <v>0</v>
      </c>
    </row>
    <row r="1432" spans="3:5">
      <c r="C1432" s="161" t="s">
        <v>731</v>
      </c>
      <c r="D1432" s="160">
        <v>0</v>
      </c>
      <c r="E1432" s="160">
        <v>0</v>
      </c>
    </row>
    <row r="1433" spans="3:5">
      <c r="C1433" s="161" t="s">
        <v>1665</v>
      </c>
      <c r="D1433" s="160">
        <v>1964364</v>
      </c>
      <c r="E1433" s="160">
        <v>0</v>
      </c>
    </row>
    <row r="1434" spans="3:5">
      <c r="C1434" s="161" t="s">
        <v>1666</v>
      </c>
      <c r="D1434" s="160">
        <v>14398867</v>
      </c>
      <c r="E1434" s="160">
        <v>9606706.75</v>
      </c>
    </row>
    <row r="1435" spans="3:5">
      <c r="C1435" s="161" t="s">
        <v>772</v>
      </c>
      <c r="D1435" s="160">
        <v>0</v>
      </c>
      <c r="E1435" s="160">
        <v>5466089.7699999996</v>
      </c>
    </row>
    <row r="1436" spans="3:5">
      <c r="C1436" s="161" t="s">
        <v>1667</v>
      </c>
      <c r="D1436" s="160">
        <v>5153972</v>
      </c>
      <c r="E1436" s="160">
        <v>0</v>
      </c>
    </row>
    <row r="1437" spans="3:5">
      <c r="C1437" s="161" t="s">
        <v>316</v>
      </c>
      <c r="D1437" s="160">
        <v>366597801</v>
      </c>
      <c r="E1437" s="160">
        <v>178829116.06999999</v>
      </c>
    </row>
    <row r="1438" spans="3:5">
      <c r="C1438" s="161" t="s">
        <v>1668</v>
      </c>
      <c r="D1438" s="160">
        <v>5153972</v>
      </c>
      <c r="E1438" s="160">
        <v>0</v>
      </c>
    </row>
    <row r="1439" spans="3:5">
      <c r="C1439" s="161" t="s">
        <v>1669</v>
      </c>
      <c r="D1439" s="160">
        <v>1091410</v>
      </c>
      <c r="E1439" s="160">
        <v>0</v>
      </c>
    </row>
    <row r="1440" spans="3:5">
      <c r="C1440" s="161" t="s">
        <v>773</v>
      </c>
      <c r="D1440" s="160">
        <v>0</v>
      </c>
      <c r="E1440" s="160">
        <v>0</v>
      </c>
    </row>
    <row r="1441" spans="3:5">
      <c r="C1441" s="161" t="s">
        <v>1670</v>
      </c>
      <c r="D1441" s="160">
        <v>0</v>
      </c>
      <c r="E1441" s="160">
        <v>0</v>
      </c>
    </row>
    <row r="1442" spans="3:5">
      <c r="C1442" s="161" t="s">
        <v>1671</v>
      </c>
      <c r="D1442" s="160">
        <v>1081736</v>
      </c>
      <c r="E1442" s="160">
        <v>0</v>
      </c>
    </row>
    <row r="1443" spans="3:5">
      <c r="C1443" s="161" t="s">
        <v>1672</v>
      </c>
      <c r="D1443" s="160">
        <v>1579614</v>
      </c>
      <c r="E1443" s="160">
        <v>0</v>
      </c>
    </row>
    <row r="1444" spans="3:5">
      <c r="C1444" s="161" t="s">
        <v>1673</v>
      </c>
      <c r="D1444" s="160">
        <v>1735238</v>
      </c>
      <c r="E1444" s="160">
        <v>0</v>
      </c>
    </row>
    <row r="1445" spans="3:5">
      <c r="C1445" s="161" t="s">
        <v>1674</v>
      </c>
      <c r="D1445" s="160">
        <v>1735238</v>
      </c>
      <c r="E1445" s="160">
        <v>0</v>
      </c>
    </row>
    <row r="1446" spans="3:5">
      <c r="C1446" s="161" t="s">
        <v>1675</v>
      </c>
      <c r="D1446" s="160">
        <v>1546967</v>
      </c>
      <c r="E1446" s="160">
        <v>0</v>
      </c>
    </row>
    <row r="1447" spans="3:5">
      <c r="C1447" s="161" t="s">
        <v>1676</v>
      </c>
      <c r="D1447" s="160">
        <v>2377196</v>
      </c>
      <c r="E1447" s="160">
        <v>0</v>
      </c>
    </row>
    <row r="1448" spans="3:5">
      <c r="C1448" s="161" t="s">
        <v>1677</v>
      </c>
      <c r="D1448" s="160">
        <v>126237650</v>
      </c>
      <c r="E1448" s="160">
        <v>37094488.469999999</v>
      </c>
    </row>
    <row r="1449" spans="3:5">
      <c r="C1449" s="161" t="s">
        <v>1678</v>
      </c>
      <c r="D1449" s="160">
        <v>0</v>
      </c>
      <c r="E1449" s="160">
        <v>0</v>
      </c>
    </row>
    <row r="1450" spans="3:5">
      <c r="C1450" s="161" t="s">
        <v>1679</v>
      </c>
      <c r="D1450" s="160">
        <v>1066299</v>
      </c>
      <c r="E1450" s="160">
        <v>0</v>
      </c>
    </row>
    <row r="1451" spans="3:5">
      <c r="C1451" s="161" t="s">
        <v>1680</v>
      </c>
      <c r="D1451" s="160">
        <v>1909822</v>
      </c>
      <c r="E1451" s="160">
        <v>0</v>
      </c>
    </row>
    <row r="1452" spans="3:5">
      <c r="C1452" s="161" t="s">
        <v>1681</v>
      </c>
      <c r="D1452" s="160">
        <v>2371466</v>
      </c>
      <c r="E1452" s="160">
        <v>0</v>
      </c>
    </row>
    <row r="1453" spans="3:5">
      <c r="C1453" s="161" t="s">
        <v>1682</v>
      </c>
      <c r="D1453" s="160">
        <v>1909822</v>
      </c>
      <c r="E1453" s="160">
        <v>0</v>
      </c>
    </row>
    <row r="1454" spans="3:5">
      <c r="C1454" s="161" t="s">
        <v>1683</v>
      </c>
      <c r="D1454" s="160">
        <v>2035430</v>
      </c>
      <c r="E1454" s="160">
        <v>0</v>
      </c>
    </row>
    <row r="1455" spans="3:5">
      <c r="C1455" s="161" t="s">
        <v>1684</v>
      </c>
      <c r="D1455" s="160">
        <v>1205250</v>
      </c>
      <c r="E1455" s="160">
        <v>0</v>
      </c>
    </row>
    <row r="1456" spans="3:5">
      <c r="C1456" s="161" t="s">
        <v>1685</v>
      </c>
      <c r="D1456" s="160">
        <v>0</v>
      </c>
      <c r="E1456" s="160">
        <v>0</v>
      </c>
    </row>
    <row r="1457" spans="3:5">
      <c r="C1457" s="161" t="s">
        <v>1686</v>
      </c>
      <c r="D1457" s="160">
        <v>1205250</v>
      </c>
      <c r="E1457" s="160">
        <v>0</v>
      </c>
    </row>
    <row r="1458" spans="3:5">
      <c r="C1458" s="161" t="s">
        <v>1687</v>
      </c>
      <c r="D1458" s="160">
        <v>1205250</v>
      </c>
      <c r="E1458" s="160">
        <v>0</v>
      </c>
    </row>
    <row r="1459" spans="3:5">
      <c r="C1459" s="161" t="s">
        <v>1688</v>
      </c>
      <c r="D1459" s="160">
        <v>9986947</v>
      </c>
      <c r="E1459" s="160">
        <v>2203145.62</v>
      </c>
    </row>
    <row r="1460" spans="3:5">
      <c r="C1460" s="161" t="s">
        <v>1689</v>
      </c>
      <c r="D1460" s="160">
        <v>1731574</v>
      </c>
      <c r="E1460" s="160">
        <v>3439563.11</v>
      </c>
    </row>
    <row r="1461" spans="3:5">
      <c r="C1461" s="161" t="s">
        <v>1690</v>
      </c>
      <c r="D1461" s="160">
        <v>17912610</v>
      </c>
      <c r="E1461" s="160">
        <v>94907730.940000013</v>
      </c>
    </row>
    <row r="1462" spans="3:5">
      <c r="C1462" s="161" t="s">
        <v>1691</v>
      </c>
      <c r="D1462" s="160">
        <v>1684374</v>
      </c>
      <c r="E1462" s="160">
        <v>0</v>
      </c>
    </row>
    <row r="1463" spans="3:5">
      <c r="C1463" s="161" t="s">
        <v>1692</v>
      </c>
      <c r="D1463" s="160">
        <v>2503860</v>
      </c>
      <c r="E1463" s="160">
        <v>0</v>
      </c>
    </row>
    <row r="1464" spans="3:5">
      <c r="C1464" s="161" t="s">
        <v>1693</v>
      </c>
      <c r="D1464" s="160">
        <v>7879331</v>
      </c>
      <c r="E1464" s="160">
        <v>0</v>
      </c>
    </row>
    <row r="1465" spans="3:5">
      <c r="C1465" s="161" t="s">
        <v>774</v>
      </c>
      <c r="D1465" s="160">
        <v>0</v>
      </c>
      <c r="E1465" s="160">
        <v>0</v>
      </c>
    </row>
    <row r="1466" spans="3:5">
      <c r="C1466" s="161" t="s">
        <v>1694</v>
      </c>
      <c r="D1466" s="160">
        <v>0</v>
      </c>
      <c r="E1466" s="160">
        <v>0</v>
      </c>
    </row>
    <row r="1467" spans="3:5">
      <c r="C1467" s="161" t="s">
        <v>1695</v>
      </c>
      <c r="D1467" s="160">
        <v>0</v>
      </c>
      <c r="E1467" s="160">
        <v>0</v>
      </c>
    </row>
    <row r="1468" spans="3:5">
      <c r="C1468" s="161" t="s">
        <v>2110</v>
      </c>
      <c r="D1468" s="160">
        <v>7350418</v>
      </c>
      <c r="E1468" s="160">
        <v>0</v>
      </c>
    </row>
    <row r="1469" spans="3:5">
      <c r="C1469" s="161" t="s">
        <v>1696</v>
      </c>
      <c r="D1469" s="160">
        <v>21640444</v>
      </c>
      <c r="E1469" s="160">
        <v>3336514.55</v>
      </c>
    </row>
    <row r="1470" spans="3:5">
      <c r="C1470" s="161" t="s">
        <v>1697</v>
      </c>
      <c r="D1470" s="160">
        <v>3061390</v>
      </c>
      <c r="E1470" s="160">
        <v>0</v>
      </c>
    </row>
    <row r="1471" spans="3:5">
      <c r="C1471" s="161" t="s">
        <v>1698</v>
      </c>
      <c r="D1471" s="160">
        <v>6892035</v>
      </c>
      <c r="E1471" s="160">
        <v>0</v>
      </c>
    </row>
    <row r="1472" spans="3:5">
      <c r="C1472" s="161" t="s">
        <v>1699</v>
      </c>
      <c r="D1472" s="160">
        <v>0</v>
      </c>
      <c r="E1472" s="160">
        <v>0</v>
      </c>
    </row>
    <row r="1473" spans="3:5">
      <c r="C1473" s="161" t="s">
        <v>1700</v>
      </c>
      <c r="D1473" s="160">
        <v>1656834</v>
      </c>
      <c r="E1473" s="160">
        <v>0</v>
      </c>
    </row>
    <row r="1474" spans="3:5">
      <c r="C1474" s="161" t="s">
        <v>1701</v>
      </c>
      <c r="D1474" s="160">
        <v>1565620</v>
      </c>
      <c r="E1474" s="160">
        <v>0</v>
      </c>
    </row>
    <row r="1475" spans="3:5">
      <c r="C1475" s="161" t="s">
        <v>1702</v>
      </c>
      <c r="D1475" s="160">
        <v>4767042</v>
      </c>
      <c r="E1475" s="160">
        <v>0</v>
      </c>
    </row>
    <row r="1476" spans="3:5">
      <c r="C1476" s="161" t="s">
        <v>1703</v>
      </c>
      <c r="D1476" s="160">
        <v>6862380</v>
      </c>
      <c r="E1476" s="160">
        <v>0</v>
      </c>
    </row>
    <row r="1477" spans="3:5">
      <c r="C1477" s="161" t="s">
        <v>1704</v>
      </c>
      <c r="D1477" s="160">
        <v>6862381</v>
      </c>
      <c r="E1477" s="160">
        <v>0</v>
      </c>
    </row>
    <row r="1478" spans="3:5">
      <c r="C1478" s="161" t="s">
        <v>1705</v>
      </c>
      <c r="D1478" s="160">
        <v>1562232</v>
      </c>
      <c r="E1478" s="160">
        <v>0</v>
      </c>
    </row>
    <row r="1479" spans="3:5">
      <c r="C1479" s="161" t="s">
        <v>1706</v>
      </c>
      <c r="D1479" s="160">
        <v>5181000</v>
      </c>
      <c r="E1479" s="160">
        <v>0</v>
      </c>
    </row>
    <row r="1480" spans="3:5">
      <c r="C1480" s="161" t="s">
        <v>1707</v>
      </c>
      <c r="D1480" s="160">
        <v>918891</v>
      </c>
      <c r="E1480" s="160">
        <v>0</v>
      </c>
    </row>
    <row r="1481" spans="3:5">
      <c r="C1481" s="161" t="s">
        <v>1708</v>
      </c>
      <c r="D1481" s="160">
        <v>5784633</v>
      </c>
      <c r="E1481" s="160">
        <v>0</v>
      </c>
    </row>
    <row r="1482" spans="3:5">
      <c r="C1482" s="161" t="s">
        <v>1709</v>
      </c>
      <c r="D1482" s="160">
        <v>1572836</v>
      </c>
      <c r="E1482" s="160">
        <v>0</v>
      </c>
    </row>
    <row r="1483" spans="3:5">
      <c r="C1483" s="161" t="s">
        <v>802</v>
      </c>
      <c r="D1483" s="160">
        <v>29576146</v>
      </c>
      <c r="E1483" s="160">
        <v>23154093.300000001</v>
      </c>
    </row>
    <row r="1484" spans="3:5">
      <c r="C1484" s="161" t="s">
        <v>1710</v>
      </c>
      <c r="D1484" s="160">
        <v>2852697</v>
      </c>
      <c r="E1484" s="160">
        <v>0</v>
      </c>
    </row>
    <row r="1485" spans="3:5">
      <c r="C1485" s="161" t="s">
        <v>1711</v>
      </c>
      <c r="D1485" s="160">
        <v>1556427</v>
      </c>
      <c r="E1485" s="160">
        <v>0</v>
      </c>
    </row>
    <row r="1486" spans="3:5">
      <c r="C1486" s="161" t="s">
        <v>1712</v>
      </c>
      <c r="D1486" s="160">
        <v>1756319</v>
      </c>
      <c r="E1486" s="160">
        <v>0</v>
      </c>
    </row>
    <row r="1487" spans="3:5">
      <c r="C1487" s="161" t="s">
        <v>2224</v>
      </c>
      <c r="D1487" s="160">
        <v>0</v>
      </c>
      <c r="E1487" s="160">
        <v>0</v>
      </c>
    </row>
    <row r="1488" spans="3:5">
      <c r="C1488" s="161" t="s">
        <v>1713</v>
      </c>
      <c r="D1488" s="160">
        <v>1756319</v>
      </c>
      <c r="E1488" s="160">
        <v>0</v>
      </c>
    </row>
    <row r="1489" spans="3:5">
      <c r="C1489" s="161" t="s">
        <v>1714</v>
      </c>
      <c r="D1489" s="160">
        <v>37925268</v>
      </c>
      <c r="E1489" s="160">
        <v>5489537.0099999998</v>
      </c>
    </row>
    <row r="1490" spans="3:5">
      <c r="C1490" s="161" t="s">
        <v>1715</v>
      </c>
      <c r="D1490" s="160">
        <v>1756319</v>
      </c>
      <c r="E1490" s="160">
        <v>0</v>
      </c>
    </row>
    <row r="1491" spans="3:5">
      <c r="C1491" s="161" t="s">
        <v>1716</v>
      </c>
      <c r="D1491" s="160">
        <v>1765368</v>
      </c>
      <c r="E1491" s="160">
        <v>0</v>
      </c>
    </row>
    <row r="1492" spans="3:5">
      <c r="C1492" s="161" t="s">
        <v>1717</v>
      </c>
      <c r="D1492" s="160">
        <v>381504763</v>
      </c>
      <c r="E1492" s="160">
        <v>72349756.530000001</v>
      </c>
    </row>
    <row r="1493" spans="3:5">
      <c r="C1493" s="161" t="s">
        <v>1718</v>
      </c>
      <c r="D1493" s="160">
        <v>1502117</v>
      </c>
      <c r="E1493" s="160">
        <v>0</v>
      </c>
    </row>
    <row r="1494" spans="3:5">
      <c r="C1494" s="161" t="s">
        <v>1719</v>
      </c>
      <c r="D1494" s="160">
        <v>1765368</v>
      </c>
      <c r="E1494" s="160">
        <v>0</v>
      </c>
    </row>
    <row r="1495" spans="3:5">
      <c r="C1495" s="161" t="s">
        <v>2225</v>
      </c>
      <c r="D1495" s="160">
        <v>0</v>
      </c>
      <c r="E1495" s="160">
        <v>0</v>
      </c>
    </row>
    <row r="1496" spans="3:5">
      <c r="C1496" s="161" t="s">
        <v>1720</v>
      </c>
      <c r="D1496" s="160">
        <v>1295822624</v>
      </c>
      <c r="E1496" s="160">
        <v>560012178.15999997</v>
      </c>
    </row>
    <row r="1497" spans="3:5">
      <c r="C1497" s="161" t="s">
        <v>1721</v>
      </c>
      <c r="D1497" s="160">
        <v>1060219</v>
      </c>
      <c r="E1497" s="160">
        <v>0</v>
      </c>
    </row>
    <row r="1498" spans="3:5">
      <c r="C1498" s="161" t="s">
        <v>1722</v>
      </c>
      <c r="D1498" s="160">
        <v>1131784</v>
      </c>
      <c r="E1498" s="160">
        <v>0</v>
      </c>
    </row>
    <row r="1499" spans="3:5">
      <c r="C1499" s="161" t="s">
        <v>1723</v>
      </c>
      <c r="D1499" s="160">
        <v>1400464</v>
      </c>
      <c r="E1499" s="160">
        <v>543817.22</v>
      </c>
    </row>
    <row r="1500" spans="3:5">
      <c r="C1500" s="161" t="s">
        <v>1724</v>
      </c>
      <c r="D1500" s="160">
        <v>180060768</v>
      </c>
      <c r="E1500" s="160">
        <v>67379714</v>
      </c>
    </row>
    <row r="1501" spans="3:5">
      <c r="C1501" s="161" t="s">
        <v>1725</v>
      </c>
      <c r="D1501" s="160">
        <v>1542689</v>
      </c>
      <c r="E1501" s="160">
        <v>524815.24</v>
      </c>
    </row>
    <row r="1502" spans="3:5">
      <c r="C1502" s="161" t="s">
        <v>602</v>
      </c>
      <c r="D1502" s="160">
        <v>44378109</v>
      </c>
      <c r="E1502" s="160">
        <v>0</v>
      </c>
    </row>
    <row r="1503" spans="3:5">
      <c r="C1503" s="161" t="s">
        <v>1726</v>
      </c>
      <c r="D1503" s="160">
        <v>1542688</v>
      </c>
      <c r="E1503" s="160">
        <v>524816.09</v>
      </c>
    </row>
    <row r="1504" spans="3:5">
      <c r="C1504" s="161" t="s">
        <v>1727</v>
      </c>
      <c r="D1504" s="160">
        <v>1131784</v>
      </c>
      <c r="E1504" s="160">
        <v>0</v>
      </c>
    </row>
    <row r="1505" spans="3:5">
      <c r="C1505" s="161" t="s">
        <v>1728</v>
      </c>
      <c r="D1505" s="160">
        <v>4769615</v>
      </c>
      <c r="E1505" s="160">
        <v>0</v>
      </c>
    </row>
    <row r="1506" spans="3:5">
      <c r="C1506" s="161" t="s">
        <v>420</v>
      </c>
      <c r="D1506" s="160">
        <v>1203082</v>
      </c>
      <c r="E1506" s="160">
        <v>0</v>
      </c>
    </row>
    <row r="1507" spans="3:5">
      <c r="C1507" s="161" t="s">
        <v>1729</v>
      </c>
      <c r="D1507" s="160">
        <v>21097831</v>
      </c>
      <c r="E1507" s="160">
        <v>0</v>
      </c>
    </row>
    <row r="1508" spans="3:5">
      <c r="C1508" s="161" t="s">
        <v>421</v>
      </c>
      <c r="D1508" s="160">
        <v>7442678</v>
      </c>
      <c r="E1508" s="160">
        <v>0</v>
      </c>
    </row>
    <row r="1509" spans="3:5">
      <c r="C1509" s="161" t="s">
        <v>422</v>
      </c>
      <c r="D1509" s="160">
        <v>1680028</v>
      </c>
      <c r="E1509" s="160">
        <v>0</v>
      </c>
    </row>
    <row r="1510" spans="3:5">
      <c r="C1510" s="161" t="s">
        <v>423</v>
      </c>
      <c r="D1510" s="160">
        <v>1203082</v>
      </c>
      <c r="E1510" s="160">
        <v>0</v>
      </c>
    </row>
    <row r="1511" spans="3:5">
      <c r="C1511" s="161" t="s">
        <v>424</v>
      </c>
      <c r="D1511" s="160">
        <v>7362834</v>
      </c>
      <c r="E1511" s="160">
        <v>0</v>
      </c>
    </row>
    <row r="1512" spans="3:5">
      <c r="C1512" s="161" t="s">
        <v>425</v>
      </c>
      <c r="D1512" s="160">
        <v>1725462</v>
      </c>
      <c r="E1512" s="160">
        <v>0</v>
      </c>
    </row>
    <row r="1513" spans="3:5">
      <c r="C1513" s="159" t="s">
        <v>243</v>
      </c>
      <c r="D1513" s="160">
        <v>200000000</v>
      </c>
      <c r="E1513" s="160">
        <v>0</v>
      </c>
    </row>
    <row r="1514" spans="3:5">
      <c r="C1514" s="161" t="s">
        <v>241</v>
      </c>
      <c r="D1514" s="160">
        <v>200000000</v>
      </c>
      <c r="E1514" s="160">
        <v>0</v>
      </c>
    </row>
    <row r="1515" spans="3:5">
      <c r="C1515" s="161" t="s">
        <v>2283</v>
      </c>
      <c r="D1515" s="160">
        <v>0</v>
      </c>
      <c r="E1515" s="160">
        <v>0</v>
      </c>
    </row>
    <row r="1516" spans="3:5">
      <c r="C1516" s="157" t="s">
        <v>317</v>
      </c>
      <c r="D1516" s="158">
        <v>257116454</v>
      </c>
      <c r="E1516" s="158">
        <v>314361469.31</v>
      </c>
    </row>
    <row r="1517" spans="3:5">
      <c r="C1517" s="159" t="s">
        <v>240</v>
      </c>
      <c r="D1517" s="160">
        <v>257116454</v>
      </c>
      <c r="E1517" s="160">
        <v>314361469.31</v>
      </c>
    </row>
    <row r="1518" spans="3:5">
      <c r="C1518" s="161" t="s">
        <v>1730</v>
      </c>
      <c r="D1518" s="160">
        <v>2882935</v>
      </c>
      <c r="E1518" s="160">
        <v>0</v>
      </c>
    </row>
    <row r="1519" spans="3:5">
      <c r="C1519" s="161" t="s">
        <v>2133</v>
      </c>
      <c r="D1519" s="160">
        <v>0</v>
      </c>
      <c r="E1519" s="160">
        <v>0</v>
      </c>
    </row>
    <row r="1520" spans="3:5">
      <c r="C1520" s="161" t="s">
        <v>1731</v>
      </c>
      <c r="D1520" s="160">
        <v>5905187</v>
      </c>
      <c r="E1520" s="160">
        <v>0</v>
      </c>
    </row>
    <row r="1521" spans="3:5">
      <c r="C1521" s="161" t="s">
        <v>1732</v>
      </c>
      <c r="D1521" s="160">
        <v>0</v>
      </c>
      <c r="E1521" s="160">
        <v>8582213.7699999996</v>
      </c>
    </row>
    <row r="1522" spans="3:5">
      <c r="C1522" s="161" t="s">
        <v>1733</v>
      </c>
      <c r="D1522" s="160">
        <v>4928241</v>
      </c>
      <c r="E1522" s="160">
        <v>281215.02</v>
      </c>
    </row>
    <row r="1523" spans="3:5">
      <c r="C1523" s="161" t="s">
        <v>1734</v>
      </c>
      <c r="D1523" s="160">
        <v>12567741</v>
      </c>
      <c r="E1523" s="160">
        <v>10791613.1</v>
      </c>
    </row>
    <row r="1524" spans="3:5">
      <c r="C1524" s="161" t="s">
        <v>1735</v>
      </c>
      <c r="D1524" s="160">
        <v>12408195</v>
      </c>
      <c r="E1524" s="160">
        <v>0</v>
      </c>
    </row>
    <row r="1525" spans="3:5">
      <c r="C1525" s="161" t="s">
        <v>1736</v>
      </c>
      <c r="D1525" s="160">
        <v>12408195</v>
      </c>
      <c r="E1525" s="160">
        <v>2259174.4700000002</v>
      </c>
    </row>
    <row r="1526" spans="3:5">
      <c r="C1526" s="161" t="s">
        <v>1737</v>
      </c>
      <c r="D1526" s="160">
        <v>0</v>
      </c>
      <c r="E1526" s="160">
        <v>3112209.47</v>
      </c>
    </row>
    <row r="1527" spans="3:5">
      <c r="C1527" s="161" t="s">
        <v>1738</v>
      </c>
      <c r="D1527" s="160">
        <v>17182568</v>
      </c>
      <c r="E1527" s="160">
        <v>13233992.74</v>
      </c>
    </row>
    <row r="1528" spans="3:5">
      <c r="C1528" s="161" t="s">
        <v>1739</v>
      </c>
      <c r="D1528" s="160">
        <v>1098569</v>
      </c>
      <c r="E1528" s="160">
        <v>0</v>
      </c>
    </row>
    <row r="1529" spans="3:5">
      <c r="C1529" s="161" t="s">
        <v>1740</v>
      </c>
      <c r="D1529" s="160">
        <v>11619581</v>
      </c>
      <c r="E1529" s="160">
        <v>0</v>
      </c>
    </row>
    <row r="1530" spans="3:5">
      <c r="C1530" s="161" t="s">
        <v>521</v>
      </c>
      <c r="D1530" s="160">
        <v>75000367</v>
      </c>
      <c r="E1530" s="160">
        <v>64999988.980000004</v>
      </c>
    </row>
    <row r="1531" spans="3:5">
      <c r="C1531" s="161" t="s">
        <v>1741</v>
      </c>
      <c r="D1531" s="160">
        <v>7738592</v>
      </c>
      <c r="E1531" s="160">
        <v>0</v>
      </c>
    </row>
    <row r="1532" spans="3:5">
      <c r="C1532" s="161" t="s">
        <v>1742</v>
      </c>
      <c r="D1532" s="160">
        <v>7738592</v>
      </c>
      <c r="E1532" s="160">
        <v>0</v>
      </c>
    </row>
    <row r="1533" spans="3:5">
      <c r="C1533" s="161" t="s">
        <v>732</v>
      </c>
      <c r="D1533" s="160">
        <v>0</v>
      </c>
      <c r="E1533" s="160">
        <v>131195020.23999999</v>
      </c>
    </row>
    <row r="1534" spans="3:5">
      <c r="C1534" s="161" t="s">
        <v>318</v>
      </c>
      <c r="D1534" s="160">
        <v>60612344</v>
      </c>
      <c r="E1534" s="160">
        <v>61581069.369999997</v>
      </c>
    </row>
    <row r="1535" spans="3:5">
      <c r="C1535" s="161" t="s">
        <v>1743</v>
      </c>
      <c r="D1535" s="160">
        <v>1330203</v>
      </c>
      <c r="E1535" s="160">
        <v>1604368.76</v>
      </c>
    </row>
    <row r="1536" spans="3:5">
      <c r="C1536" s="161" t="s">
        <v>1744</v>
      </c>
      <c r="D1536" s="160">
        <v>1162125</v>
      </c>
      <c r="E1536" s="160">
        <v>0</v>
      </c>
    </row>
    <row r="1537" spans="3:5">
      <c r="C1537" s="161" t="s">
        <v>367</v>
      </c>
      <c r="D1537" s="160">
        <v>22533019</v>
      </c>
      <c r="E1537" s="160">
        <v>16720603.390000001</v>
      </c>
    </row>
    <row r="1538" spans="3:5">
      <c r="C1538" s="159" t="s">
        <v>243</v>
      </c>
      <c r="D1538" s="160">
        <v>0</v>
      </c>
      <c r="E1538" s="160">
        <v>0</v>
      </c>
    </row>
    <row r="1539" spans="3:5">
      <c r="C1539" s="161" t="s">
        <v>732</v>
      </c>
      <c r="D1539" s="160">
        <v>0</v>
      </c>
      <c r="E1539" s="160">
        <v>0</v>
      </c>
    </row>
    <row r="1540" spans="3:5">
      <c r="C1540" s="157" t="s">
        <v>254</v>
      </c>
      <c r="D1540" s="158">
        <v>1369718080</v>
      </c>
      <c r="E1540" s="158">
        <v>311734724.21999997</v>
      </c>
    </row>
    <row r="1541" spans="3:5">
      <c r="C1541" s="159" t="s">
        <v>240</v>
      </c>
      <c r="D1541" s="160">
        <v>954019080</v>
      </c>
      <c r="E1541" s="160">
        <v>311734724.21999997</v>
      </c>
    </row>
    <row r="1542" spans="3:5">
      <c r="C1542" s="161" t="s">
        <v>1745</v>
      </c>
      <c r="D1542" s="160">
        <v>2493291</v>
      </c>
      <c r="E1542" s="160">
        <v>2947082.77</v>
      </c>
    </row>
    <row r="1543" spans="3:5">
      <c r="C1543" s="161" t="s">
        <v>1746</v>
      </c>
      <c r="D1543" s="160">
        <v>49672114</v>
      </c>
      <c r="E1543" s="160">
        <v>0</v>
      </c>
    </row>
    <row r="1544" spans="3:5">
      <c r="C1544" s="161" t="s">
        <v>1747</v>
      </c>
      <c r="D1544" s="160">
        <v>5076261</v>
      </c>
      <c r="E1544" s="160">
        <v>1587460.41</v>
      </c>
    </row>
    <row r="1545" spans="3:5">
      <c r="C1545" s="161" t="s">
        <v>1748</v>
      </c>
      <c r="D1545" s="160">
        <v>2493291</v>
      </c>
      <c r="E1545" s="160">
        <v>2963677.11</v>
      </c>
    </row>
    <row r="1546" spans="3:5">
      <c r="C1546" s="161" t="s">
        <v>1749</v>
      </c>
      <c r="D1546" s="160">
        <v>6794890</v>
      </c>
      <c r="E1546" s="160">
        <v>1587460.41</v>
      </c>
    </row>
    <row r="1547" spans="3:5">
      <c r="C1547" s="161" t="s">
        <v>1750</v>
      </c>
      <c r="D1547" s="160">
        <v>2707082</v>
      </c>
      <c r="E1547" s="160">
        <v>0</v>
      </c>
    </row>
    <row r="1548" spans="3:5">
      <c r="C1548" s="161" t="s">
        <v>1751</v>
      </c>
      <c r="D1548" s="160">
        <v>12526106</v>
      </c>
      <c r="E1548" s="160">
        <v>5902981.1600000001</v>
      </c>
    </row>
    <row r="1549" spans="3:5">
      <c r="C1549" s="161" t="s">
        <v>1752</v>
      </c>
      <c r="D1549" s="160">
        <v>9502603</v>
      </c>
      <c r="E1549" s="160">
        <v>2723780.78</v>
      </c>
    </row>
    <row r="1550" spans="3:5">
      <c r="C1550" s="161" t="s">
        <v>1753</v>
      </c>
      <c r="D1550" s="160">
        <v>5473340</v>
      </c>
      <c r="E1550" s="160">
        <v>1528900.49</v>
      </c>
    </row>
    <row r="1551" spans="3:5">
      <c r="C1551" s="161" t="s">
        <v>1754</v>
      </c>
      <c r="D1551" s="160">
        <v>5473340</v>
      </c>
      <c r="E1551" s="160">
        <v>1525773.24</v>
      </c>
    </row>
    <row r="1552" spans="3:5">
      <c r="C1552" s="161" t="s">
        <v>1755</v>
      </c>
      <c r="D1552" s="160">
        <v>14580842</v>
      </c>
      <c r="E1552" s="160">
        <v>2613107.61</v>
      </c>
    </row>
    <row r="1553" spans="3:5">
      <c r="C1553" s="161" t="s">
        <v>1756</v>
      </c>
      <c r="D1553" s="160">
        <v>0</v>
      </c>
      <c r="E1553" s="160">
        <v>937813.13</v>
      </c>
    </row>
    <row r="1554" spans="3:5">
      <c r="C1554" s="161" t="s">
        <v>1757</v>
      </c>
      <c r="D1554" s="160">
        <v>7771946</v>
      </c>
      <c r="E1554" s="160">
        <v>936233.34</v>
      </c>
    </row>
    <row r="1555" spans="3:5">
      <c r="C1555" s="161" t="s">
        <v>1758</v>
      </c>
      <c r="D1555" s="160">
        <v>4868261</v>
      </c>
      <c r="E1555" s="160">
        <v>590103.39</v>
      </c>
    </row>
    <row r="1556" spans="3:5">
      <c r="C1556" s="161" t="s">
        <v>2264</v>
      </c>
      <c r="D1556" s="160">
        <v>0</v>
      </c>
      <c r="E1556" s="160">
        <v>915115.93</v>
      </c>
    </row>
    <row r="1557" spans="3:5">
      <c r="C1557" s="161" t="s">
        <v>2265</v>
      </c>
      <c r="D1557" s="160">
        <v>0</v>
      </c>
      <c r="E1557" s="160">
        <v>0</v>
      </c>
    </row>
    <row r="1558" spans="3:5">
      <c r="C1558" s="161" t="s">
        <v>2266</v>
      </c>
      <c r="D1558" s="160">
        <v>0</v>
      </c>
      <c r="E1558" s="160">
        <v>790204.29</v>
      </c>
    </row>
    <row r="1559" spans="3:5">
      <c r="C1559" s="161" t="s">
        <v>1759</v>
      </c>
      <c r="D1559" s="160">
        <v>0</v>
      </c>
      <c r="E1559" s="160">
        <v>0</v>
      </c>
    </row>
    <row r="1560" spans="3:5">
      <c r="C1560" s="161" t="s">
        <v>1760</v>
      </c>
      <c r="D1560" s="160">
        <v>0</v>
      </c>
      <c r="E1560" s="160">
        <v>1098171.06</v>
      </c>
    </row>
    <row r="1561" spans="3:5">
      <c r="C1561" s="161" t="s">
        <v>2267</v>
      </c>
      <c r="D1561" s="160">
        <v>0</v>
      </c>
      <c r="E1561" s="160">
        <v>1055366.6499999999</v>
      </c>
    </row>
    <row r="1562" spans="3:5">
      <c r="C1562" s="161" t="s">
        <v>319</v>
      </c>
      <c r="D1562" s="160">
        <v>25000000</v>
      </c>
      <c r="E1562" s="160">
        <v>0</v>
      </c>
    </row>
    <row r="1563" spans="3:5">
      <c r="C1563" s="161" t="s">
        <v>1761</v>
      </c>
      <c r="D1563" s="160">
        <v>1547718</v>
      </c>
      <c r="E1563" s="160">
        <v>0</v>
      </c>
    </row>
    <row r="1564" spans="3:5">
      <c r="C1564" s="161" t="s">
        <v>1762</v>
      </c>
      <c r="D1564" s="160">
        <v>7507685</v>
      </c>
      <c r="E1564" s="160">
        <v>0</v>
      </c>
    </row>
    <row r="1565" spans="3:5">
      <c r="C1565" s="161" t="s">
        <v>478</v>
      </c>
      <c r="D1565" s="160">
        <v>12315980</v>
      </c>
      <c r="E1565" s="160">
        <v>15895818.789999999</v>
      </c>
    </row>
    <row r="1566" spans="3:5">
      <c r="C1566" s="161" t="s">
        <v>1763</v>
      </c>
      <c r="D1566" s="160">
        <v>75000002</v>
      </c>
      <c r="E1566" s="160">
        <v>59922653.93</v>
      </c>
    </row>
    <row r="1567" spans="3:5">
      <c r="C1567" s="161" t="s">
        <v>1764</v>
      </c>
      <c r="D1567" s="160">
        <v>1913319</v>
      </c>
      <c r="E1567" s="160">
        <v>0</v>
      </c>
    </row>
    <row r="1568" spans="3:5">
      <c r="C1568" s="161" t="s">
        <v>320</v>
      </c>
      <c r="D1568" s="160">
        <v>253247167</v>
      </c>
      <c r="E1568" s="160">
        <v>72843960.540000007</v>
      </c>
    </row>
    <row r="1569" spans="3:5">
      <c r="C1569" s="161" t="s">
        <v>321</v>
      </c>
      <c r="D1569" s="160">
        <v>15000003</v>
      </c>
      <c r="E1569" s="160">
        <v>10242350.07</v>
      </c>
    </row>
    <row r="1570" spans="3:5">
      <c r="C1570" s="161" t="s">
        <v>1765</v>
      </c>
      <c r="D1570" s="160">
        <v>1712423</v>
      </c>
      <c r="E1570" s="160">
        <v>0</v>
      </c>
    </row>
    <row r="1571" spans="3:5">
      <c r="C1571" s="161" t="s">
        <v>1766</v>
      </c>
      <c r="D1571" s="160">
        <v>7077556</v>
      </c>
      <c r="E1571" s="160">
        <v>15838791.210000001</v>
      </c>
    </row>
    <row r="1572" spans="3:5">
      <c r="C1572" s="161" t="s">
        <v>322</v>
      </c>
      <c r="D1572" s="160">
        <v>210000004</v>
      </c>
      <c r="E1572" s="160">
        <v>107287917.91</v>
      </c>
    </row>
    <row r="1573" spans="3:5">
      <c r="C1573" s="161" t="s">
        <v>2226</v>
      </c>
      <c r="D1573" s="160">
        <v>0</v>
      </c>
      <c r="E1573" s="160">
        <v>0</v>
      </c>
    </row>
    <row r="1574" spans="3:5">
      <c r="C1574" s="161" t="s">
        <v>1767</v>
      </c>
      <c r="D1574" s="160">
        <v>5000000</v>
      </c>
      <c r="E1574" s="160">
        <v>0</v>
      </c>
    </row>
    <row r="1575" spans="3:5">
      <c r="C1575" s="161" t="s">
        <v>1768</v>
      </c>
      <c r="D1575" s="160">
        <v>209263856</v>
      </c>
      <c r="E1575" s="160">
        <v>0</v>
      </c>
    </row>
    <row r="1576" spans="3:5">
      <c r="C1576" s="159" t="s">
        <v>243</v>
      </c>
      <c r="D1576" s="160">
        <v>415699000</v>
      </c>
      <c r="E1576" s="160">
        <v>0</v>
      </c>
    </row>
    <row r="1577" spans="3:5">
      <c r="C1577" s="161" t="s">
        <v>921</v>
      </c>
      <c r="D1577" s="160">
        <v>415699000</v>
      </c>
      <c r="E1577" s="160">
        <v>0</v>
      </c>
    </row>
    <row r="1578" spans="3:5">
      <c r="C1578" s="157" t="s">
        <v>323</v>
      </c>
      <c r="D1578" s="158">
        <v>669417077</v>
      </c>
      <c r="E1578" s="158">
        <v>581566200.40999997</v>
      </c>
    </row>
    <row r="1579" spans="3:5">
      <c r="C1579" s="159" t="s">
        <v>240</v>
      </c>
      <c r="D1579" s="160">
        <v>669417077</v>
      </c>
      <c r="E1579" s="160">
        <v>581566200.40999997</v>
      </c>
    </row>
    <row r="1580" spans="3:5">
      <c r="C1580" s="161" t="s">
        <v>2227</v>
      </c>
      <c r="D1580" s="160">
        <v>0</v>
      </c>
      <c r="E1580" s="160">
        <v>0</v>
      </c>
    </row>
    <row r="1581" spans="3:5">
      <c r="C1581" s="161" t="s">
        <v>830</v>
      </c>
      <c r="D1581" s="160">
        <v>0</v>
      </c>
      <c r="E1581" s="160">
        <v>43317624.909999996</v>
      </c>
    </row>
    <row r="1582" spans="3:5">
      <c r="C1582" s="161" t="s">
        <v>2228</v>
      </c>
      <c r="D1582" s="160">
        <v>0</v>
      </c>
      <c r="E1582" s="160">
        <v>0</v>
      </c>
    </row>
    <row r="1583" spans="3:5">
      <c r="C1583" s="161" t="s">
        <v>603</v>
      </c>
      <c r="D1583" s="160">
        <v>161617278</v>
      </c>
      <c r="E1583" s="160">
        <v>0</v>
      </c>
    </row>
    <row r="1584" spans="3:5">
      <c r="C1584" s="161" t="s">
        <v>1769</v>
      </c>
      <c r="D1584" s="160">
        <v>914202</v>
      </c>
      <c r="E1584" s="160">
        <v>0</v>
      </c>
    </row>
    <row r="1585" spans="3:5">
      <c r="C1585" s="161" t="s">
        <v>1770</v>
      </c>
      <c r="D1585" s="160">
        <v>43984811</v>
      </c>
      <c r="E1585" s="160">
        <v>43422501.759999998</v>
      </c>
    </row>
    <row r="1586" spans="3:5">
      <c r="C1586" s="161" t="s">
        <v>324</v>
      </c>
      <c r="D1586" s="160">
        <v>117414</v>
      </c>
      <c r="E1586" s="160">
        <v>0</v>
      </c>
    </row>
    <row r="1587" spans="3:5">
      <c r="C1587" s="161" t="s">
        <v>1771</v>
      </c>
      <c r="D1587" s="160">
        <v>2057250</v>
      </c>
      <c r="E1587" s="160">
        <v>0</v>
      </c>
    </row>
    <row r="1588" spans="3:5">
      <c r="C1588" s="161" t="s">
        <v>1772</v>
      </c>
      <c r="D1588" s="160">
        <v>1558695</v>
      </c>
      <c r="E1588" s="160">
        <v>0</v>
      </c>
    </row>
    <row r="1589" spans="3:5">
      <c r="C1589" s="161" t="s">
        <v>2273</v>
      </c>
      <c r="D1589" s="160">
        <v>0</v>
      </c>
      <c r="E1589" s="160">
        <v>7102160.6699999999</v>
      </c>
    </row>
    <row r="1590" spans="3:5">
      <c r="C1590" s="161" t="s">
        <v>1773</v>
      </c>
      <c r="D1590" s="160">
        <v>1558695</v>
      </c>
      <c r="E1590" s="160">
        <v>0</v>
      </c>
    </row>
    <row r="1591" spans="3:5">
      <c r="C1591" s="161" t="s">
        <v>2174</v>
      </c>
      <c r="D1591" s="160">
        <v>0</v>
      </c>
      <c r="E1591" s="160">
        <v>11707799.279999999</v>
      </c>
    </row>
    <row r="1592" spans="3:5">
      <c r="C1592" s="161" t="s">
        <v>1774</v>
      </c>
      <c r="D1592" s="160">
        <v>2704204</v>
      </c>
      <c r="E1592" s="160">
        <v>0</v>
      </c>
    </row>
    <row r="1593" spans="3:5">
      <c r="C1593" s="161" t="s">
        <v>1775</v>
      </c>
      <c r="D1593" s="160">
        <v>0</v>
      </c>
      <c r="E1593" s="160">
        <v>179200627.84</v>
      </c>
    </row>
    <row r="1594" spans="3:5">
      <c r="C1594" s="161" t="s">
        <v>1776</v>
      </c>
      <c r="D1594" s="160">
        <v>1985061</v>
      </c>
      <c r="E1594" s="160">
        <v>0</v>
      </c>
    </row>
    <row r="1595" spans="3:5">
      <c r="C1595" s="161" t="s">
        <v>1777</v>
      </c>
      <c r="D1595" s="160">
        <v>2448273</v>
      </c>
      <c r="E1595" s="160">
        <v>3268589.46</v>
      </c>
    </row>
    <row r="1596" spans="3:5">
      <c r="C1596" s="161" t="s">
        <v>1778</v>
      </c>
      <c r="D1596" s="160">
        <v>37500035</v>
      </c>
      <c r="E1596" s="160">
        <v>32454900</v>
      </c>
    </row>
    <row r="1597" spans="3:5">
      <c r="C1597" s="161" t="s">
        <v>1779</v>
      </c>
      <c r="D1597" s="160">
        <v>112500001</v>
      </c>
      <c r="E1597" s="160">
        <v>109513016.84999999</v>
      </c>
    </row>
    <row r="1598" spans="3:5">
      <c r="C1598" s="161" t="s">
        <v>1780</v>
      </c>
      <c r="D1598" s="160">
        <v>2521954</v>
      </c>
      <c r="E1598" s="160">
        <v>2999386.58</v>
      </c>
    </row>
    <row r="1599" spans="3:5">
      <c r="C1599" s="161" t="s">
        <v>1781</v>
      </c>
      <c r="D1599" s="160">
        <v>1109666</v>
      </c>
      <c r="E1599" s="160">
        <v>0</v>
      </c>
    </row>
    <row r="1600" spans="3:5">
      <c r="C1600" s="161" t="s">
        <v>1782</v>
      </c>
      <c r="D1600" s="160">
        <v>2438083</v>
      </c>
      <c r="E1600" s="160">
        <v>0</v>
      </c>
    </row>
    <row r="1601" spans="3:5">
      <c r="C1601" s="161" t="s">
        <v>1783</v>
      </c>
      <c r="D1601" s="160">
        <v>1519811</v>
      </c>
      <c r="E1601" s="160">
        <v>0</v>
      </c>
    </row>
    <row r="1602" spans="3:5">
      <c r="C1602" s="161" t="s">
        <v>1784</v>
      </c>
      <c r="D1602" s="160">
        <v>1519811</v>
      </c>
      <c r="E1602" s="160">
        <v>0</v>
      </c>
    </row>
    <row r="1603" spans="3:5">
      <c r="C1603" s="161" t="s">
        <v>1785</v>
      </c>
      <c r="D1603" s="160">
        <v>1109666</v>
      </c>
      <c r="E1603" s="160">
        <v>0</v>
      </c>
    </row>
    <row r="1604" spans="3:5">
      <c r="C1604" s="161" t="s">
        <v>1786</v>
      </c>
      <c r="D1604" s="160">
        <v>2512391</v>
      </c>
      <c r="E1604" s="160">
        <v>120712.42</v>
      </c>
    </row>
    <row r="1605" spans="3:5">
      <c r="C1605" s="161" t="s">
        <v>1787</v>
      </c>
      <c r="D1605" s="160">
        <v>0</v>
      </c>
      <c r="E1605" s="160">
        <v>2038570.04</v>
      </c>
    </row>
    <row r="1606" spans="3:5">
      <c r="C1606" s="161" t="s">
        <v>351</v>
      </c>
      <c r="D1606" s="160">
        <v>32037047</v>
      </c>
      <c r="E1606" s="160">
        <v>0</v>
      </c>
    </row>
    <row r="1607" spans="3:5">
      <c r="C1607" s="161" t="s">
        <v>2111</v>
      </c>
      <c r="D1607" s="160">
        <v>0</v>
      </c>
      <c r="E1607" s="160">
        <v>2603881.06</v>
      </c>
    </row>
    <row r="1608" spans="3:5">
      <c r="C1608" s="161" t="s">
        <v>1788</v>
      </c>
      <c r="D1608" s="160">
        <v>2168240</v>
      </c>
      <c r="E1608" s="160">
        <v>8053714.6200000001</v>
      </c>
    </row>
    <row r="1609" spans="3:5">
      <c r="C1609" s="161" t="s">
        <v>1789</v>
      </c>
      <c r="D1609" s="160">
        <v>3241040</v>
      </c>
      <c r="E1609" s="160">
        <v>102098.32</v>
      </c>
    </row>
    <row r="1610" spans="3:5">
      <c r="C1610" s="161" t="s">
        <v>1790</v>
      </c>
      <c r="D1610" s="160">
        <v>2512391</v>
      </c>
      <c r="E1610" s="160">
        <v>56640</v>
      </c>
    </row>
    <row r="1611" spans="3:5">
      <c r="C1611" s="161" t="s">
        <v>1791</v>
      </c>
      <c r="D1611" s="160">
        <v>268235</v>
      </c>
      <c r="E1611" s="160">
        <v>0</v>
      </c>
    </row>
    <row r="1612" spans="3:5">
      <c r="C1612" s="161" t="s">
        <v>1792</v>
      </c>
      <c r="D1612" s="160">
        <v>1514598</v>
      </c>
      <c r="E1612" s="160">
        <v>0</v>
      </c>
    </row>
    <row r="1613" spans="3:5">
      <c r="C1613" s="161" t="s">
        <v>1793</v>
      </c>
      <c r="D1613" s="160">
        <v>1514598</v>
      </c>
      <c r="E1613" s="160">
        <v>0</v>
      </c>
    </row>
    <row r="1614" spans="3:5">
      <c r="C1614" s="161" t="s">
        <v>2229</v>
      </c>
      <c r="D1614" s="160">
        <v>0</v>
      </c>
      <c r="E1614" s="160">
        <v>0</v>
      </c>
    </row>
    <row r="1615" spans="3:5">
      <c r="C1615" s="161" t="s">
        <v>1794</v>
      </c>
      <c r="D1615" s="160">
        <v>46009770</v>
      </c>
      <c r="E1615" s="160">
        <v>0</v>
      </c>
    </row>
    <row r="1616" spans="3:5">
      <c r="C1616" s="161" t="s">
        <v>672</v>
      </c>
      <c r="D1616" s="160">
        <v>100000</v>
      </c>
      <c r="E1616" s="160">
        <v>0</v>
      </c>
    </row>
    <row r="1617" spans="3:5">
      <c r="C1617" s="161" t="s">
        <v>368</v>
      </c>
      <c r="D1617" s="160">
        <v>150029233</v>
      </c>
      <c r="E1617" s="160">
        <v>115603976.60000001</v>
      </c>
    </row>
    <row r="1618" spans="3:5">
      <c r="C1618" s="161" t="s">
        <v>1795</v>
      </c>
      <c r="D1618" s="160">
        <v>24680181</v>
      </c>
      <c r="E1618" s="160">
        <v>20000000</v>
      </c>
    </row>
    <row r="1619" spans="3:5">
      <c r="C1619" s="161" t="s">
        <v>1796</v>
      </c>
      <c r="D1619" s="160">
        <v>23664443</v>
      </c>
      <c r="E1619" s="160">
        <v>0</v>
      </c>
    </row>
    <row r="1620" spans="3:5">
      <c r="C1620" s="157" t="s">
        <v>325</v>
      </c>
      <c r="D1620" s="158">
        <v>2825645076</v>
      </c>
      <c r="E1620" s="158">
        <v>1028708228.5000001</v>
      </c>
    </row>
    <row r="1621" spans="3:5">
      <c r="C1621" s="159" t="s">
        <v>240</v>
      </c>
      <c r="D1621" s="160">
        <v>1798325483</v>
      </c>
      <c r="E1621" s="160">
        <v>885008037.66000009</v>
      </c>
    </row>
    <row r="1622" spans="3:5">
      <c r="C1622" s="161" t="s">
        <v>1797</v>
      </c>
      <c r="D1622" s="160">
        <v>0</v>
      </c>
      <c r="E1622" s="160">
        <v>3344549.98</v>
      </c>
    </row>
    <row r="1623" spans="3:5">
      <c r="C1623" s="161" t="s">
        <v>1798</v>
      </c>
      <c r="D1623" s="160">
        <v>0</v>
      </c>
      <c r="E1623" s="160">
        <v>4896342.5599999996</v>
      </c>
    </row>
    <row r="1624" spans="3:5">
      <c r="C1624" s="161" t="s">
        <v>1799</v>
      </c>
      <c r="D1624" s="160">
        <v>1140378</v>
      </c>
      <c r="E1624" s="160">
        <v>3190425.01</v>
      </c>
    </row>
    <row r="1625" spans="3:5">
      <c r="C1625" s="161" t="s">
        <v>1800</v>
      </c>
      <c r="D1625" s="160">
        <v>156108</v>
      </c>
      <c r="E1625" s="160">
        <v>0</v>
      </c>
    </row>
    <row r="1626" spans="3:5">
      <c r="C1626" s="161" t="s">
        <v>1801</v>
      </c>
      <c r="D1626" s="160">
        <v>1398551</v>
      </c>
      <c r="E1626" s="160">
        <v>406844.03</v>
      </c>
    </row>
    <row r="1627" spans="3:5">
      <c r="C1627" s="161" t="s">
        <v>1802</v>
      </c>
      <c r="D1627" s="160">
        <v>0</v>
      </c>
      <c r="E1627" s="160">
        <v>3112093.01</v>
      </c>
    </row>
    <row r="1628" spans="3:5">
      <c r="C1628" s="161" t="s">
        <v>1803</v>
      </c>
      <c r="D1628" s="160">
        <v>0</v>
      </c>
      <c r="E1628" s="160">
        <v>1592053.89</v>
      </c>
    </row>
    <row r="1629" spans="3:5">
      <c r="C1629" s="161" t="s">
        <v>1804</v>
      </c>
      <c r="D1629" s="160">
        <v>1605091</v>
      </c>
      <c r="E1629" s="160">
        <v>4396599.92</v>
      </c>
    </row>
    <row r="1630" spans="3:5">
      <c r="C1630" s="161" t="s">
        <v>1805</v>
      </c>
      <c r="D1630" s="160">
        <v>22199146</v>
      </c>
      <c r="E1630" s="160">
        <v>15548000</v>
      </c>
    </row>
    <row r="1631" spans="3:5">
      <c r="C1631" s="161" t="s">
        <v>1806</v>
      </c>
      <c r="D1631" s="160">
        <v>145282175</v>
      </c>
      <c r="E1631" s="160">
        <v>117000000</v>
      </c>
    </row>
    <row r="1632" spans="3:5">
      <c r="C1632" s="161" t="s">
        <v>1807</v>
      </c>
      <c r="D1632" s="160">
        <v>6842908</v>
      </c>
      <c r="E1632" s="160">
        <v>0</v>
      </c>
    </row>
    <row r="1633" spans="3:5">
      <c r="C1633" s="161" t="s">
        <v>1808</v>
      </c>
      <c r="D1633" s="160">
        <v>158322380</v>
      </c>
      <c r="E1633" s="160">
        <v>33659638.109999999</v>
      </c>
    </row>
    <row r="1634" spans="3:5">
      <c r="C1634" s="161" t="s">
        <v>1809</v>
      </c>
      <c r="D1634" s="160">
        <v>42248433</v>
      </c>
      <c r="E1634" s="160">
        <v>0</v>
      </c>
    </row>
    <row r="1635" spans="3:5">
      <c r="C1635" s="161" t="s">
        <v>1810</v>
      </c>
      <c r="D1635" s="160">
        <v>60808266</v>
      </c>
      <c r="E1635" s="160">
        <v>19670033.280000001</v>
      </c>
    </row>
    <row r="1636" spans="3:5">
      <c r="C1636" s="161" t="s">
        <v>347</v>
      </c>
      <c r="D1636" s="160">
        <v>75716837</v>
      </c>
      <c r="E1636" s="160">
        <v>0</v>
      </c>
    </row>
    <row r="1637" spans="3:5">
      <c r="C1637" s="161" t="s">
        <v>1811</v>
      </c>
      <c r="D1637" s="160">
        <v>2760158</v>
      </c>
      <c r="E1637" s="160">
        <v>12794818.34</v>
      </c>
    </row>
    <row r="1638" spans="3:5">
      <c r="C1638" s="161" t="s">
        <v>326</v>
      </c>
      <c r="D1638" s="160">
        <v>1526627</v>
      </c>
      <c r="E1638" s="160">
        <v>0</v>
      </c>
    </row>
    <row r="1639" spans="3:5">
      <c r="C1639" s="161" t="s">
        <v>1812</v>
      </c>
      <c r="D1639" s="160">
        <v>3886577</v>
      </c>
      <c r="E1639" s="160">
        <v>0</v>
      </c>
    </row>
    <row r="1640" spans="3:5">
      <c r="C1640" s="161" t="s">
        <v>1813</v>
      </c>
      <c r="D1640" s="160">
        <v>0</v>
      </c>
      <c r="E1640" s="160">
        <v>7965072.5</v>
      </c>
    </row>
    <row r="1641" spans="3:5">
      <c r="C1641" s="161" t="s">
        <v>673</v>
      </c>
      <c r="D1641" s="160">
        <v>5033490</v>
      </c>
      <c r="E1641" s="160">
        <v>0</v>
      </c>
    </row>
    <row r="1642" spans="3:5">
      <c r="C1642" s="161" t="s">
        <v>1814</v>
      </c>
      <c r="D1642" s="160">
        <v>2334000</v>
      </c>
      <c r="E1642" s="160">
        <v>0</v>
      </c>
    </row>
    <row r="1643" spans="3:5">
      <c r="C1643" s="161" t="s">
        <v>2158</v>
      </c>
      <c r="D1643" s="160">
        <v>0</v>
      </c>
      <c r="E1643" s="160">
        <v>0</v>
      </c>
    </row>
    <row r="1644" spans="3:5">
      <c r="C1644" s="161" t="s">
        <v>1815</v>
      </c>
      <c r="D1644" s="160">
        <v>374290</v>
      </c>
      <c r="E1644" s="160">
        <v>0</v>
      </c>
    </row>
    <row r="1645" spans="3:5">
      <c r="C1645" s="161" t="s">
        <v>674</v>
      </c>
      <c r="D1645" s="160">
        <v>1000000</v>
      </c>
      <c r="E1645" s="160">
        <v>0</v>
      </c>
    </row>
    <row r="1646" spans="3:5">
      <c r="C1646" s="161" t="s">
        <v>1816</v>
      </c>
      <c r="D1646" s="160">
        <v>97757018</v>
      </c>
      <c r="E1646" s="160">
        <v>0</v>
      </c>
    </row>
    <row r="1647" spans="3:5">
      <c r="C1647" s="161" t="s">
        <v>2159</v>
      </c>
      <c r="D1647" s="160">
        <v>0</v>
      </c>
      <c r="E1647" s="160">
        <v>0</v>
      </c>
    </row>
    <row r="1648" spans="3:5">
      <c r="C1648" s="161" t="s">
        <v>479</v>
      </c>
      <c r="D1648" s="160">
        <v>23470463</v>
      </c>
      <c r="E1648" s="160">
        <v>22765082.940000001</v>
      </c>
    </row>
    <row r="1649" spans="3:5">
      <c r="C1649" s="161" t="s">
        <v>327</v>
      </c>
      <c r="D1649" s="160">
        <v>15000001</v>
      </c>
      <c r="E1649" s="160">
        <v>12000001</v>
      </c>
    </row>
    <row r="1650" spans="3:5">
      <c r="C1650" s="161" t="s">
        <v>1817</v>
      </c>
      <c r="D1650" s="160">
        <v>0</v>
      </c>
      <c r="E1650" s="160">
        <v>24274450.91</v>
      </c>
    </row>
    <row r="1651" spans="3:5">
      <c r="C1651" s="161" t="s">
        <v>1818</v>
      </c>
      <c r="D1651" s="160">
        <v>1000000</v>
      </c>
      <c r="E1651" s="160">
        <v>0</v>
      </c>
    </row>
    <row r="1652" spans="3:5">
      <c r="C1652" s="161" t="s">
        <v>831</v>
      </c>
      <c r="D1652" s="160">
        <v>6975350</v>
      </c>
      <c r="E1652" s="160">
        <v>6485621.4800000004</v>
      </c>
    </row>
    <row r="1653" spans="3:5">
      <c r="C1653" s="161" t="s">
        <v>1819</v>
      </c>
      <c r="D1653" s="160">
        <v>17521929</v>
      </c>
      <c r="E1653" s="160">
        <v>0</v>
      </c>
    </row>
    <row r="1654" spans="3:5">
      <c r="C1654" s="161" t="s">
        <v>1820</v>
      </c>
      <c r="D1654" s="160">
        <v>5100000</v>
      </c>
      <c r="E1654" s="160">
        <v>0</v>
      </c>
    </row>
    <row r="1655" spans="3:5">
      <c r="C1655" s="161" t="s">
        <v>480</v>
      </c>
      <c r="D1655" s="160">
        <v>29822131</v>
      </c>
      <c r="E1655" s="160">
        <v>0</v>
      </c>
    </row>
    <row r="1656" spans="3:5">
      <c r="C1656" s="161" t="s">
        <v>1821</v>
      </c>
      <c r="D1656" s="160">
        <v>41353374</v>
      </c>
      <c r="E1656" s="160">
        <v>0</v>
      </c>
    </row>
    <row r="1657" spans="3:5">
      <c r="C1657" s="161" t="s">
        <v>1822</v>
      </c>
      <c r="D1657" s="160">
        <v>75000389</v>
      </c>
      <c r="E1657" s="160">
        <v>74999200.640000001</v>
      </c>
    </row>
    <row r="1658" spans="3:5">
      <c r="C1658" s="161" t="s">
        <v>1823</v>
      </c>
      <c r="D1658" s="160">
        <v>30019393</v>
      </c>
      <c r="E1658" s="160">
        <v>23349176.419999998</v>
      </c>
    </row>
    <row r="1659" spans="3:5">
      <c r="C1659" s="161" t="s">
        <v>1824</v>
      </c>
      <c r="D1659" s="160">
        <v>75000187</v>
      </c>
      <c r="E1659" s="160">
        <v>49310688.879999995</v>
      </c>
    </row>
    <row r="1660" spans="3:5">
      <c r="C1660" s="161" t="s">
        <v>1825</v>
      </c>
      <c r="D1660" s="160">
        <v>701291</v>
      </c>
      <c r="E1660" s="160">
        <v>0</v>
      </c>
    </row>
    <row r="1661" spans="3:5">
      <c r="C1661" s="161" t="s">
        <v>1826</v>
      </c>
      <c r="D1661" s="160">
        <v>1467303</v>
      </c>
      <c r="E1661" s="160">
        <v>0</v>
      </c>
    </row>
    <row r="1662" spans="3:5">
      <c r="C1662" s="161" t="s">
        <v>1827</v>
      </c>
      <c r="D1662" s="160">
        <v>1071124</v>
      </c>
      <c r="E1662" s="160">
        <v>0</v>
      </c>
    </row>
    <row r="1663" spans="3:5">
      <c r="C1663" s="161" t="s">
        <v>1828</v>
      </c>
      <c r="D1663" s="160">
        <v>3759181</v>
      </c>
      <c r="E1663" s="160">
        <v>2252077.54</v>
      </c>
    </row>
    <row r="1664" spans="3:5">
      <c r="C1664" s="161" t="s">
        <v>1829</v>
      </c>
      <c r="D1664" s="160">
        <v>3390954</v>
      </c>
      <c r="E1664" s="160">
        <v>0</v>
      </c>
    </row>
    <row r="1665" spans="3:5">
      <c r="C1665" s="161" t="s">
        <v>1830</v>
      </c>
      <c r="D1665" s="160">
        <v>7800000</v>
      </c>
      <c r="E1665" s="160">
        <v>4281483.97</v>
      </c>
    </row>
    <row r="1666" spans="3:5">
      <c r="C1666" s="161" t="s">
        <v>1831</v>
      </c>
      <c r="D1666" s="160">
        <v>7336516</v>
      </c>
      <c r="E1666" s="160">
        <v>0</v>
      </c>
    </row>
    <row r="1667" spans="3:5">
      <c r="C1667" s="161" t="s">
        <v>1832</v>
      </c>
      <c r="D1667" s="160">
        <v>7519124</v>
      </c>
      <c r="E1667" s="160">
        <v>4858598.24</v>
      </c>
    </row>
    <row r="1668" spans="3:5">
      <c r="C1668" s="161" t="s">
        <v>1833</v>
      </c>
      <c r="D1668" s="160">
        <v>15600000</v>
      </c>
      <c r="E1668" s="160">
        <v>10724118.6</v>
      </c>
    </row>
    <row r="1669" spans="3:5">
      <c r="C1669" s="161" t="s">
        <v>1834</v>
      </c>
      <c r="D1669" s="160">
        <v>6850758</v>
      </c>
      <c r="E1669" s="160">
        <v>5019301.09</v>
      </c>
    </row>
    <row r="1670" spans="3:5">
      <c r="C1670" s="161" t="s">
        <v>481</v>
      </c>
      <c r="D1670" s="160">
        <v>6349242</v>
      </c>
      <c r="E1670" s="160">
        <v>0</v>
      </c>
    </row>
    <row r="1671" spans="3:5">
      <c r="C1671" s="161" t="s">
        <v>1835</v>
      </c>
      <c r="D1671" s="160">
        <v>11600000</v>
      </c>
      <c r="E1671" s="160">
        <v>10000000</v>
      </c>
    </row>
    <row r="1672" spans="3:5">
      <c r="C1672" s="161" t="s">
        <v>1836</v>
      </c>
      <c r="D1672" s="160">
        <v>1503825</v>
      </c>
      <c r="E1672" s="160">
        <v>0</v>
      </c>
    </row>
    <row r="1673" spans="3:5">
      <c r="C1673" s="161" t="s">
        <v>1837</v>
      </c>
      <c r="D1673" s="160">
        <v>50000000</v>
      </c>
      <c r="E1673" s="160">
        <v>0</v>
      </c>
    </row>
    <row r="1674" spans="3:5">
      <c r="C1674" s="161" t="s">
        <v>1838</v>
      </c>
      <c r="D1674" s="160">
        <v>2503798</v>
      </c>
      <c r="E1674" s="160">
        <v>0</v>
      </c>
    </row>
    <row r="1675" spans="3:5">
      <c r="C1675" s="161" t="s">
        <v>1839</v>
      </c>
      <c r="D1675" s="160">
        <v>60307454</v>
      </c>
      <c r="E1675" s="160">
        <v>0</v>
      </c>
    </row>
    <row r="1676" spans="3:5">
      <c r="C1676" s="161" t="s">
        <v>1840</v>
      </c>
      <c r="D1676" s="160">
        <v>7774458</v>
      </c>
      <c r="E1676" s="160">
        <v>0</v>
      </c>
    </row>
    <row r="1677" spans="3:5">
      <c r="C1677" s="161" t="s">
        <v>1841</v>
      </c>
      <c r="D1677" s="160">
        <v>650000</v>
      </c>
      <c r="E1677" s="160">
        <v>0</v>
      </c>
    </row>
    <row r="1678" spans="3:5">
      <c r="C1678" s="161" t="s">
        <v>2230</v>
      </c>
      <c r="D1678" s="160">
        <v>0</v>
      </c>
      <c r="E1678" s="160">
        <v>0</v>
      </c>
    </row>
    <row r="1679" spans="3:5">
      <c r="C1679" s="161" t="s">
        <v>1842</v>
      </c>
      <c r="D1679" s="160">
        <v>12342006</v>
      </c>
      <c r="E1679" s="160">
        <v>6561670.2999999998</v>
      </c>
    </row>
    <row r="1680" spans="3:5">
      <c r="C1680" s="161" t="s">
        <v>1843</v>
      </c>
      <c r="D1680" s="160">
        <v>92371789</v>
      </c>
      <c r="E1680" s="160">
        <v>0</v>
      </c>
    </row>
    <row r="1681" spans="3:5">
      <c r="C1681" s="161" t="s">
        <v>2112</v>
      </c>
      <c r="D1681" s="160">
        <v>1088470</v>
      </c>
      <c r="E1681" s="160">
        <v>0</v>
      </c>
    </row>
    <row r="1682" spans="3:5">
      <c r="C1682" s="161" t="s">
        <v>1844</v>
      </c>
      <c r="D1682" s="160">
        <v>0</v>
      </c>
      <c r="E1682" s="160">
        <v>4439296.37</v>
      </c>
    </row>
    <row r="1683" spans="3:5">
      <c r="C1683" s="161" t="s">
        <v>1845</v>
      </c>
      <c r="D1683" s="160">
        <v>233890144</v>
      </c>
      <c r="E1683" s="160">
        <v>220223020.28999999</v>
      </c>
    </row>
    <row r="1684" spans="3:5">
      <c r="C1684" s="161" t="s">
        <v>1846</v>
      </c>
      <c r="D1684" s="160">
        <v>7603739</v>
      </c>
      <c r="E1684" s="160">
        <v>0</v>
      </c>
    </row>
    <row r="1685" spans="3:5">
      <c r="C1685" s="161" t="s">
        <v>1847</v>
      </c>
      <c r="D1685" s="160">
        <v>1076683</v>
      </c>
      <c r="E1685" s="160">
        <v>0</v>
      </c>
    </row>
    <row r="1686" spans="3:5">
      <c r="C1686" s="161" t="s">
        <v>1848</v>
      </c>
      <c r="D1686" s="160">
        <v>10665535</v>
      </c>
      <c r="E1686" s="160">
        <v>0</v>
      </c>
    </row>
    <row r="1687" spans="3:5">
      <c r="C1687" s="161" t="s">
        <v>369</v>
      </c>
      <c r="D1687" s="160">
        <v>76000526</v>
      </c>
      <c r="E1687" s="160">
        <v>74798986.469999999</v>
      </c>
    </row>
    <row r="1688" spans="3:5">
      <c r="C1688" s="161" t="s">
        <v>1849</v>
      </c>
      <c r="D1688" s="160">
        <v>1520748</v>
      </c>
      <c r="E1688" s="160">
        <v>0</v>
      </c>
    </row>
    <row r="1689" spans="3:5">
      <c r="C1689" s="161" t="s">
        <v>1850</v>
      </c>
      <c r="D1689" s="160">
        <v>1521864</v>
      </c>
      <c r="E1689" s="160">
        <v>0</v>
      </c>
    </row>
    <row r="1690" spans="3:5">
      <c r="C1690" s="161" t="s">
        <v>1851</v>
      </c>
      <c r="D1690" s="160">
        <v>1520748</v>
      </c>
      <c r="E1690" s="160">
        <v>0</v>
      </c>
    </row>
    <row r="1691" spans="3:5">
      <c r="C1691" s="161" t="s">
        <v>1852</v>
      </c>
      <c r="D1691" s="160">
        <v>1076683</v>
      </c>
      <c r="E1691" s="160">
        <v>0</v>
      </c>
    </row>
    <row r="1692" spans="3:5">
      <c r="C1692" s="161" t="s">
        <v>1853</v>
      </c>
      <c r="D1692" s="160">
        <v>1934886</v>
      </c>
      <c r="E1692" s="160">
        <v>0</v>
      </c>
    </row>
    <row r="1693" spans="3:5">
      <c r="C1693" s="161" t="s">
        <v>1854</v>
      </c>
      <c r="D1693" s="160">
        <v>2506545</v>
      </c>
      <c r="E1693" s="160">
        <v>7478897.75</v>
      </c>
    </row>
    <row r="1694" spans="3:5">
      <c r="C1694" s="161" t="s">
        <v>1855</v>
      </c>
      <c r="D1694" s="160">
        <v>38981691</v>
      </c>
      <c r="E1694" s="160">
        <v>14961131.390000001</v>
      </c>
    </row>
    <row r="1695" spans="3:5">
      <c r="C1695" s="161" t="s">
        <v>1856</v>
      </c>
      <c r="D1695" s="160">
        <v>496091</v>
      </c>
      <c r="E1695" s="160">
        <v>0</v>
      </c>
    </row>
    <row r="1696" spans="3:5">
      <c r="C1696" s="161" t="s">
        <v>1857</v>
      </c>
      <c r="D1696" s="160">
        <v>46778029</v>
      </c>
      <c r="E1696" s="160">
        <v>0</v>
      </c>
    </row>
    <row r="1697" spans="3:5">
      <c r="C1697" s="161" t="s">
        <v>1858</v>
      </c>
      <c r="D1697" s="160">
        <v>1064620</v>
      </c>
      <c r="E1697" s="160">
        <v>0</v>
      </c>
    </row>
    <row r="1698" spans="3:5">
      <c r="C1698" s="161" t="s">
        <v>1859</v>
      </c>
      <c r="D1698" s="160">
        <v>7458987</v>
      </c>
      <c r="E1698" s="160">
        <v>7000000</v>
      </c>
    </row>
    <row r="1699" spans="3:5">
      <c r="C1699" s="161" t="s">
        <v>1860</v>
      </c>
      <c r="D1699" s="160">
        <v>318025</v>
      </c>
      <c r="E1699" s="160">
        <v>0</v>
      </c>
    </row>
    <row r="1700" spans="3:5">
      <c r="C1700" s="161" t="s">
        <v>1861</v>
      </c>
      <c r="D1700" s="160">
        <v>2537460</v>
      </c>
      <c r="E1700" s="160">
        <v>0</v>
      </c>
    </row>
    <row r="1701" spans="3:5">
      <c r="C1701" s="161" t="s">
        <v>1862</v>
      </c>
      <c r="D1701" s="160">
        <v>3390954</v>
      </c>
      <c r="E1701" s="160">
        <v>0</v>
      </c>
    </row>
    <row r="1702" spans="3:5">
      <c r="C1702" s="161" t="s">
        <v>1863</v>
      </c>
      <c r="D1702" s="160">
        <v>4069408</v>
      </c>
      <c r="E1702" s="160">
        <v>0</v>
      </c>
    </row>
    <row r="1703" spans="3:5">
      <c r="C1703" s="161" t="s">
        <v>1864</v>
      </c>
      <c r="D1703" s="160">
        <v>1503825</v>
      </c>
      <c r="E1703" s="160">
        <v>0</v>
      </c>
    </row>
    <row r="1704" spans="3:5">
      <c r="C1704" s="161" t="s">
        <v>1865</v>
      </c>
      <c r="D1704" s="160">
        <v>1065404</v>
      </c>
      <c r="E1704" s="160">
        <v>0</v>
      </c>
    </row>
    <row r="1705" spans="3:5">
      <c r="C1705" s="161" t="s">
        <v>1866</v>
      </c>
      <c r="D1705" s="160">
        <v>7519124</v>
      </c>
      <c r="E1705" s="160">
        <v>2569346.9</v>
      </c>
    </row>
    <row r="1706" spans="3:5">
      <c r="C1706" s="161" t="s">
        <v>1867</v>
      </c>
      <c r="D1706" s="160">
        <v>15630630</v>
      </c>
      <c r="E1706" s="160">
        <v>11661687</v>
      </c>
    </row>
    <row r="1707" spans="3:5">
      <c r="C1707" s="161" t="s">
        <v>1868</v>
      </c>
      <c r="D1707" s="160">
        <v>1503825</v>
      </c>
      <c r="E1707" s="160">
        <v>0</v>
      </c>
    </row>
    <row r="1708" spans="3:5">
      <c r="C1708" s="161" t="s">
        <v>1869</v>
      </c>
      <c r="D1708" s="160">
        <v>21767853</v>
      </c>
      <c r="E1708" s="160">
        <v>15548916</v>
      </c>
    </row>
    <row r="1709" spans="3:5">
      <c r="C1709" s="161" t="s">
        <v>1870</v>
      </c>
      <c r="D1709" s="160">
        <v>5327021</v>
      </c>
      <c r="E1709" s="160">
        <v>1594056.7</v>
      </c>
    </row>
    <row r="1710" spans="3:5">
      <c r="C1710" s="161" t="s">
        <v>1871</v>
      </c>
      <c r="D1710" s="160">
        <v>14820682</v>
      </c>
      <c r="E1710" s="160">
        <v>13878015.869999999</v>
      </c>
    </row>
    <row r="1711" spans="3:5">
      <c r="C1711" s="161" t="s">
        <v>1872</v>
      </c>
      <c r="D1711" s="160">
        <v>1065404</v>
      </c>
      <c r="E1711" s="160">
        <v>0</v>
      </c>
    </row>
    <row r="1712" spans="3:5">
      <c r="C1712" s="161" t="s">
        <v>1873</v>
      </c>
      <c r="D1712" s="160">
        <v>1065404</v>
      </c>
      <c r="E1712" s="160">
        <v>0</v>
      </c>
    </row>
    <row r="1713" spans="3:5">
      <c r="C1713" s="161" t="s">
        <v>1874</v>
      </c>
      <c r="D1713" s="160">
        <v>30000002</v>
      </c>
      <c r="E1713" s="160">
        <v>26396740.280000001</v>
      </c>
    </row>
    <row r="1714" spans="3:5">
      <c r="C1714" s="159" t="s">
        <v>242</v>
      </c>
      <c r="D1714" s="160">
        <v>31038087</v>
      </c>
      <c r="E1714" s="160">
        <v>16513715.85</v>
      </c>
    </row>
    <row r="1715" spans="3:5">
      <c r="C1715" s="161" t="s">
        <v>675</v>
      </c>
      <c r="D1715" s="160">
        <v>11788086</v>
      </c>
      <c r="E1715" s="160">
        <v>12774701.07</v>
      </c>
    </row>
    <row r="1716" spans="3:5">
      <c r="C1716" s="161" t="s">
        <v>676</v>
      </c>
      <c r="D1716" s="160">
        <v>19250001</v>
      </c>
      <c r="E1716" s="160">
        <v>3739014.78</v>
      </c>
    </row>
    <row r="1717" spans="3:5">
      <c r="C1717" s="159" t="s">
        <v>243</v>
      </c>
      <c r="D1717" s="160">
        <v>996281506</v>
      </c>
      <c r="E1717" s="160">
        <v>127186474.99000001</v>
      </c>
    </row>
    <row r="1718" spans="3:5">
      <c r="C1718" s="161" t="s">
        <v>1875</v>
      </c>
      <c r="D1718" s="160">
        <v>123061645</v>
      </c>
      <c r="E1718" s="160">
        <v>170660</v>
      </c>
    </row>
    <row r="1719" spans="3:5">
      <c r="C1719" s="161" t="s">
        <v>1876</v>
      </c>
      <c r="D1719" s="160">
        <v>7168666</v>
      </c>
      <c r="E1719" s="160">
        <v>0</v>
      </c>
    </row>
    <row r="1720" spans="3:5">
      <c r="C1720" s="161" t="s">
        <v>1877</v>
      </c>
      <c r="D1720" s="160">
        <v>9151684</v>
      </c>
      <c r="E1720" s="160">
        <v>0</v>
      </c>
    </row>
    <row r="1721" spans="3:5">
      <c r="C1721" s="161" t="s">
        <v>1878</v>
      </c>
      <c r="D1721" s="160">
        <v>5724544</v>
      </c>
      <c r="E1721" s="160">
        <v>0</v>
      </c>
    </row>
    <row r="1722" spans="3:5">
      <c r="C1722" s="161" t="s">
        <v>1879</v>
      </c>
      <c r="D1722" s="160">
        <v>5095562</v>
      </c>
      <c r="E1722" s="160">
        <v>0</v>
      </c>
    </row>
    <row r="1723" spans="3:5">
      <c r="C1723" s="161" t="s">
        <v>2113</v>
      </c>
      <c r="D1723" s="160">
        <v>7076045</v>
      </c>
      <c r="E1723" s="160">
        <v>0</v>
      </c>
    </row>
    <row r="1724" spans="3:5">
      <c r="C1724" s="161" t="s">
        <v>2114</v>
      </c>
      <c r="D1724" s="160">
        <v>7076045</v>
      </c>
      <c r="E1724" s="160">
        <v>0</v>
      </c>
    </row>
    <row r="1725" spans="3:5">
      <c r="C1725" s="161" t="s">
        <v>2115</v>
      </c>
      <c r="D1725" s="160">
        <v>7076045</v>
      </c>
      <c r="E1725" s="160">
        <v>0</v>
      </c>
    </row>
    <row r="1726" spans="3:5">
      <c r="C1726" s="161" t="s">
        <v>1880</v>
      </c>
      <c r="D1726" s="160">
        <v>5660836</v>
      </c>
      <c r="E1726" s="160">
        <v>0</v>
      </c>
    </row>
    <row r="1727" spans="3:5">
      <c r="C1727" s="161" t="s">
        <v>2116</v>
      </c>
      <c r="D1727" s="160">
        <v>5382706</v>
      </c>
      <c r="E1727" s="160">
        <v>0</v>
      </c>
    </row>
    <row r="1728" spans="3:5">
      <c r="C1728" s="161" t="s">
        <v>921</v>
      </c>
      <c r="D1728" s="160">
        <v>341281505</v>
      </c>
      <c r="E1728" s="160">
        <v>127015814.99000001</v>
      </c>
    </row>
    <row r="1729" spans="3:5">
      <c r="C1729" s="161" t="s">
        <v>1881</v>
      </c>
      <c r="D1729" s="160">
        <v>8495303</v>
      </c>
      <c r="E1729" s="160">
        <v>0</v>
      </c>
    </row>
    <row r="1730" spans="3:5">
      <c r="C1730" s="161" t="s">
        <v>1882</v>
      </c>
      <c r="D1730" s="160">
        <v>1793408</v>
      </c>
      <c r="E1730" s="160">
        <v>0</v>
      </c>
    </row>
    <row r="1731" spans="3:5">
      <c r="C1731" s="161" t="s">
        <v>2117</v>
      </c>
      <c r="D1731" s="160">
        <v>3871477</v>
      </c>
      <c r="E1731" s="160">
        <v>0</v>
      </c>
    </row>
    <row r="1732" spans="3:5">
      <c r="C1732" s="161" t="s">
        <v>1883</v>
      </c>
      <c r="D1732" s="160">
        <v>2898175</v>
      </c>
      <c r="E1732" s="160">
        <v>0</v>
      </c>
    </row>
    <row r="1733" spans="3:5">
      <c r="C1733" s="161" t="s">
        <v>1884</v>
      </c>
      <c r="D1733" s="160">
        <v>15724544</v>
      </c>
      <c r="E1733" s="160">
        <v>0</v>
      </c>
    </row>
    <row r="1734" spans="3:5">
      <c r="C1734" s="161" t="s">
        <v>1885</v>
      </c>
      <c r="D1734" s="160">
        <v>6926897</v>
      </c>
      <c r="E1734" s="160">
        <v>0</v>
      </c>
    </row>
    <row r="1735" spans="3:5">
      <c r="C1735" s="161" t="s">
        <v>1886</v>
      </c>
      <c r="D1735" s="160">
        <v>10711781</v>
      </c>
      <c r="E1735" s="160">
        <v>0</v>
      </c>
    </row>
    <row r="1736" spans="3:5">
      <c r="C1736" s="161" t="s">
        <v>1887</v>
      </c>
      <c r="D1736" s="160">
        <v>7847377</v>
      </c>
      <c r="E1736" s="160">
        <v>0</v>
      </c>
    </row>
    <row r="1737" spans="3:5">
      <c r="C1737" s="161" t="s">
        <v>1888</v>
      </c>
      <c r="D1737" s="160">
        <v>4220457</v>
      </c>
      <c r="E1737" s="160">
        <v>0</v>
      </c>
    </row>
    <row r="1738" spans="3:5">
      <c r="C1738" s="161" t="s">
        <v>1889</v>
      </c>
      <c r="D1738" s="160">
        <v>5541962</v>
      </c>
      <c r="E1738" s="160">
        <v>0</v>
      </c>
    </row>
    <row r="1739" spans="3:5">
      <c r="C1739" s="161" t="s">
        <v>1890</v>
      </c>
      <c r="D1739" s="160">
        <v>8626211</v>
      </c>
      <c r="E1739" s="160">
        <v>0</v>
      </c>
    </row>
    <row r="1740" spans="3:5">
      <c r="C1740" s="161" t="s">
        <v>1891</v>
      </c>
      <c r="D1740" s="160">
        <v>5887269</v>
      </c>
      <c r="E1740" s="160">
        <v>0</v>
      </c>
    </row>
    <row r="1741" spans="3:5">
      <c r="C1741" s="161" t="s">
        <v>1892</v>
      </c>
      <c r="D1741" s="160">
        <v>3841953</v>
      </c>
      <c r="E1741" s="160">
        <v>0</v>
      </c>
    </row>
    <row r="1742" spans="3:5">
      <c r="C1742" s="161" t="s">
        <v>1893</v>
      </c>
      <c r="D1742" s="160">
        <v>6368440</v>
      </c>
      <c r="E1742" s="160">
        <v>0</v>
      </c>
    </row>
    <row r="1743" spans="3:5">
      <c r="C1743" s="161" t="s">
        <v>2118</v>
      </c>
      <c r="D1743" s="160">
        <v>5382706</v>
      </c>
      <c r="E1743" s="160">
        <v>0</v>
      </c>
    </row>
    <row r="1744" spans="3:5">
      <c r="C1744" s="161" t="s">
        <v>1894</v>
      </c>
      <c r="D1744" s="160">
        <v>1621248</v>
      </c>
      <c r="E1744" s="160">
        <v>0</v>
      </c>
    </row>
    <row r="1745" spans="3:5">
      <c r="C1745" s="161" t="s">
        <v>1895</v>
      </c>
      <c r="D1745" s="160">
        <v>2495303</v>
      </c>
      <c r="E1745" s="160">
        <v>0</v>
      </c>
    </row>
    <row r="1746" spans="3:5">
      <c r="C1746" s="161" t="s">
        <v>1896</v>
      </c>
      <c r="D1746" s="160">
        <v>2996868</v>
      </c>
      <c r="E1746" s="160">
        <v>0</v>
      </c>
    </row>
    <row r="1747" spans="3:5">
      <c r="C1747" s="161" t="s">
        <v>1897</v>
      </c>
      <c r="D1747" s="160">
        <v>5724544</v>
      </c>
      <c r="E1747" s="160">
        <v>0</v>
      </c>
    </row>
    <row r="1748" spans="3:5">
      <c r="C1748" s="161" t="s">
        <v>1898</v>
      </c>
      <c r="D1748" s="160">
        <v>1707480</v>
      </c>
      <c r="E1748" s="160">
        <v>0</v>
      </c>
    </row>
    <row r="1749" spans="3:5">
      <c r="C1749" s="161" t="s">
        <v>1899</v>
      </c>
      <c r="D1749" s="160">
        <v>2868643</v>
      </c>
      <c r="E1749" s="160">
        <v>0</v>
      </c>
    </row>
    <row r="1750" spans="3:5">
      <c r="C1750" s="161" t="s">
        <v>1900</v>
      </c>
      <c r="D1750" s="160">
        <v>5724544</v>
      </c>
      <c r="E1750" s="160">
        <v>0</v>
      </c>
    </row>
    <row r="1751" spans="3:5">
      <c r="C1751" s="161" t="s">
        <v>1901</v>
      </c>
      <c r="D1751" s="160">
        <v>1321671</v>
      </c>
      <c r="E1751" s="160">
        <v>0</v>
      </c>
    </row>
    <row r="1752" spans="3:5">
      <c r="C1752" s="161" t="s">
        <v>1902</v>
      </c>
      <c r="D1752" s="160">
        <v>1871626</v>
      </c>
      <c r="E1752" s="160">
        <v>0</v>
      </c>
    </row>
    <row r="1753" spans="3:5">
      <c r="C1753" s="161" t="s">
        <v>1903</v>
      </c>
      <c r="D1753" s="160">
        <v>2756581</v>
      </c>
      <c r="E1753" s="160">
        <v>0</v>
      </c>
    </row>
    <row r="1754" spans="3:5">
      <c r="C1754" s="161" t="s">
        <v>2119</v>
      </c>
      <c r="D1754" s="160">
        <v>3113460</v>
      </c>
      <c r="E1754" s="160">
        <v>0</v>
      </c>
    </row>
    <row r="1755" spans="3:5">
      <c r="C1755" s="161" t="s">
        <v>1904</v>
      </c>
      <c r="D1755" s="160">
        <v>1724544</v>
      </c>
      <c r="E1755" s="160">
        <v>0</v>
      </c>
    </row>
    <row r="1756" spans="3:5">
      <c r="C1756" s="161" t="s">
        <v>1905</v>
      </c>
      <c r="D1756" s="160">
        <v>5123056</v>
      </c>
      <c r="E1756" s="160">
        <v>0</v>
      </c>
    </row>
    <row r="1757" spans="3:5">
      <c r="C1757" s="161" t="s">
        <v>1906</v>
      </c>
      <c r="D1757" s="160">
        <v>1289817</v>
      </c>
      <c r="E1757" s="160">
        <v>0</v>
      </c>
    </row>
    <row r="1758" spans="3:5">
      <c r="C1758" s="161" t="s">
        <v>1907</v>
      </c>
      <c r="D1758" s="160">
        <v>4459123</v>
      </c>
      <c r="E1758" s="160">
        <v>0</v>
      </c>
    </row>
    <row r="1759" spans="3:5">
      <c r="C1759" s="161" t="s">
        <v>1908</v>
      </c>
      <c r="D1759" s="160">
        <v>1621248</v>
      </c>
      <c r="E1759" s="160">
        <v>0</v>
      </c>
    </row>
    <row r="1760" spans="3:5">
      <c r="C1760" s="161" t="s">
        <v>1909</v>
      </c>
      <c r="D1760" s="160">
        <v>724544</v>
      </c>
      <c r="E1760" s="160">
        <v>0</v>
      </c>
    </row>
    <row r="1761" spans="3:5">
      <c r="C1761" s="161" t="s">
        <v>1910</v>
      </c>
      <c r="D1761" s="160">
        <v>111346337</v>
      </c>
      <c r="E1761" s="160">
        <v>0</v>
      </c>
    </row>
    <row r="1762" spans="3:5">
      <c r="C1762" s="161" t="s">
        <v>1911</v>
      </c>
      <c r="D1762" s="160">
        <v>215897626</v>
      </c>
      <c r="E1762" s="160">
        <v>0</v>
      </c>
    </row>
    <row r="1763" spans="3:5">
      <c r="C1763" s="157" t="s">
        <v>328</v>
      </c>
      <c r="D1763" s="158">
        <v>1166533779</v>
      </c>
      <c r="E1763" s="158">
        <v>1165572342.1400001</v>
      </c>
    </row>
    <row r="1764" spans="3:5">
      <c r="C1764" s="159" t="s">
        <v>240</v>
      </c>
      <c r="D1764" s="160">
        <v>1095258707</v>
      </c>
      <c r="E1764" s="160">
        <v>1165572342.1400001</v>
      </c>
    </row>
    <row r="1765" spans="3:5">
      <c r="C1765" s="161" t="s">
        <v>329</v>
      </c>
      <c r="D1765" s="160">
        <v>155926763</v>
      </c>
      <c r="E1765" s="160">
        <v>384147169.76999998</v>
      </c>
    </row>
    <row r="1766" spans="3:5">
      <c r="C1766" s="161" t="s">
        <v>1912</v>
      </c>
      <c r="D1766" s="160">
        <v>3304303</v>
      </c>
      <c r="E1766" s="160">
        <v>351748.94</v>
      </c>
    </row>
    <row r="1767" spans="3:5">
      <c r="C1767" s="161" t="s">
        <v>1913</v>
      </c>
      <c r="D1767" s="160">
        <v>11963442</v>
      </c>
      <c r="E1767" s="160">
        <v>36028605.659999996</v>
      </c>
    </row>
    <row r="1768" spans="3:5">
      <c r="C1768" s="161" t="s">
        <v>1914</v>
      </c>
      <c r="D1768" s="160">
        <v>3350221</v>
      </c>
      <c r="E1768" s="160">
        <v>1018577.62</v>
      </c>
    </row>
    <row r="1769" spans="3:5">
      <c r="C1769" s="161" t="s">
        <v>1915</v>
      </c>
      <c r="D1769" s="160">
        <v>78000000</v>
      </c>
      <c r="E1769" s="160">
        <v>49128383.130000003</v>
      </c>
    </row>
    <row r="1770" spans="3:5">
      <c r="C1770" s="161" t="s">
        <v>677</v>
      </c>
      <c r="D1770" s="160">
        <v>2000000</v>
      </c>
      <c r="E1770" s="160">
        <v>6535026.46</v>
      </c>
    </row>
    <row r="1771" spans="3:5">
      <c r="C1771" s="161" t="s">
        <v>1916</v>
      </c>
      <c r="D1771" s="160">
        <v>52500000</v>
      </c>
      <c r="E1771" s="160">
        <v>40000000</v>
      </c>
    </row>
    <row r="1772" spans="3:5">
      <c r="C1772" s="161" t="s">
        <v>2120</v>
      </c>
      <c r="D1772" s="160">
        <v>117000000</v>
      </c>
      <c r="E1772" s="160">
        <v>0</v>
      </c>
    </row>
    <row r="1773" spans="3:5">
      <c r="C1773" s="161" t="s">
        <v>442</v>
      </c>
      <c r="D1773" s="160">
        <v>75000005</v>
      </c>
      <c r="E1773" s="160">
        <v>74827664.719999999</v>
      </c>
    </row>
    <row r="1774" spans="3:5">
      <c r="C1774" s="161" t="s">
        <v>2121</v>
      </c>
      <c r="D1774" s="160">
        <v>8000000</v>
      </c>
      <c r="E1774" s="160">
        <v>0</v>
      </c>
    </row>
    <row r="1775" spans="3:5">
      <c r="C1775" s="161" t="s">
        <v>454</v>
      </c>
      <c r="D1775" s="160">
        <v>150005848</v>
      </c>
      <c r="E1775" s="160">
        <v>149421770.62</v>
      </c>
    </row>
    <row r="1776" spans="3:5">
      <c r="C1776" s="161" t="s">
        <v>1917</v>
      </c>
      <c r="D1776" s="160">
        <v>4823521</v>
      </c>
      <c r="E1776" s="160">
        <v>0</v>
      </c>
    </row>
    <row r="1777" spans="3:5">
      <c r="C1777" s="161" t="s">
        <v>1918</v>
      </c>
      <c r="D1777" s="160">
        <v>6985441</v>
      </c>
      <c r="E1777" s="160">
        <v>3437243.1</v>
      </c>
    </row>
    <row r="1778" spans="3:5">
      <c r="C1778" s="161" t="s">
        <v>1919</v>
      </c>
      <c r="D1778" s="160">
        <v>3176642</v>
      </c>
      <c r="E1778" s="160">
        <v>820383.31</v>
      </c>
    </row>
    <row r="1779" spans="3:5">
      <c r="C1779" s="161" t="s">
        <v>1920</v>
      </c>
      <c r="D1779" s="160">
        <v>4987407</v>
      </c>
      <c r="E1779" s="160">
        <v>4335402.75</v>
      </c>
    </row>
    <row r="1780" spans="3:5">
      <c r="C1780" s="161" t="s">
        <v>1921</v>
      </c>
      <c r="D1780" s="160">
        <v>3675681</v>
      </c>
      <c r="E1780" s="160">
        <v>561474.85</v>
      </c>
    </row>
    <row r="1781" spans="3:5">
      <c r="C1781" s="161" t="s">
        <v>1922</v>
      </c>
      <c r="D1781" s="160">
        <v>7477912</v>
      </c>
      <c r="E1781" s="160">
        <v>1011540.85</v>
      </c>
    </row>
    <row r="1782" spans="3:5">
      <c r="C1782" s="161" t="s">
        <v>2160</v>
      </c>
      <c r="D1782" s="160">
        <v>0</v>
      </c>
      <c r="E1782" s="160">
        <v>0</v>
      </c>
    </row>
    <row r="1783" spans="3:5">
      <c r="C1783" s="161" t="s">
        <v>1923</v>
      </c>
      <c r="D1783" s="160">
        <v>3675681</v>
      </c>
      <c r="E1783" s="160">
        <v>561474.93000000005</v>
      </c>
    </row>
    <row r="1784" spans="3:5">
      <c r="C1784" s="161" t="s">
        <v>1924</v>
      </c>
      <c r="D1784" s="160">
        <v>1534916</v>
      </c>
      <c r="E1784" s="160">
        <v>0</v>
      </c>
    </row>
    <row r="1785" spans="3:5">
      <c r="C1785" s="161" t="s">
        <v>1925</v>
      </c>
      <c r="D1785" s="160">
        <v>1534916</v>
      </c>
      <c r="E1785" s="160">
        <v>0</v>
      </c>
    </row>
    <row r="1786" spans="3:5">
      <c r="C1786" s="161" t="s">
        <v>1926</v>
      </c>
      <c r="D1786" s="160">
        <v>1963325</v>
      </c>
      <c r="E1786" s="160">
        <v>1055735.78</v>
      </c>
    </row>
    <row r="1787" spans="3:5">
      <c r="C1787" s="161" t="s">
        <v>330</v>
      </c>
      <c r="D1787" s="160">
        <v>89697001</v>
      </c>
      <c r="E1787" s="160">
        <v>24710687.710000001</v>
      </c>
    </row>
    <row r="1788" spans="3:5">
      <c r="C1788" s="161" t="s">
        <v>1927</v>
      </c>
      <c r="D1788" s="160">
        <v>3206991</v>
      </c>
      <c r="E1788" s="160">
        <v>2105206.44</v>
      </c>
    </row>
    <row r="1789" spans="3:5">
      <c r="C1789" s="161" t="s">
        <v>1928</v>
      </c>
      <c r="D1789" s="160">
        <v>0</v>
      </c>
      <c r="E1789" s="160">
        <v>136988828.66999999</v>
      </c>
    </row>
    <row r="1790" spans="3:5">
      <c r="C1790" s="161" t="s">
        <v>1929</v>
      </c>
      <c r="D1790" s="160">
        <v>4280090</v>
      </c>
      <c r="E1790" s="160">
        <v>0</v>
      </c>
    </row>
    <row r="1791" spans="3:5">
      <c r="C1791" s="161" t="s">
        <v>1930</v>
      </c>
      <c r="D1791" s="160">
        <v>6931456</v>
      </c>
      <c r="E1791" s="160">
        <v>4806919.12</v>
      </c>
    </row>
    <row r="1792" spans="3:5">
      <c r="C1792" s="161" t="s">
        <v>1931</v>
      </c>
      <c r="D1792" s="160">
        <v>3406890</v>
      </c>
      <c r="E1792" s="160">
        <v>2270552.1</v>
      </c>
    </row>
    <row r="1793" spans="3:5">
      <c r="C1793" s="161" t="s">
        <v>1932</v>
      </c>
      <c r="D1793" s="160">
        <v>4952975</v>
      </c>
      <c r="E1793" s="160">
        <v>3128663.97</v>
      </c>
    </row>
    <row r="1794" spans="3:5">
      <c r="C1794" s="161" t="s">
        <v>1933</v>
      </c>
      <c r="D1794" s="160">
        <v>1380000</v>
      </c>
      <c r="E1794" s="160">
        <v>0</v>
      </c>
    </row>
    <row r="1795" spans="3:5">
      <c r="C1795" s="161" t="s">
        <v>455</v>
      </c>
      <c r="D1795" s="160">
        <v>1000000</v>
      </c>
      <c r="E1795" s="160">
        <v>0</v>
      </c>
    </row>
    <row r="1796" spans="3:5">
      <c r="C1796" s="161" t="s">
        <v>1934</v>
      </c>
      <c r="D1796" s="160">
        <v>4122537</v>
      </c>
      <c r="E1796" s="160">
        <v>2913071.34</v>
      </c>
    </row>
    <row r="1797" spans="3:5">
      <c r="C1797" s="161" t="s">
        <v>1935</v>
      </c>
      <c r="D1797" s="160">
        <v>14639887</v>
      </c>
      <c r="E1797" s="160">
        <v>10000000</v>
      </c>
    </row>
    <row r="1798" spans="3:5">
      <c r="C1798" s="161" t="s">
        <v>1936</v>
      </c>
      <c r="D1798" s="160">
        <v>13758530</v>
      </c>
      <c r="E1798" s="160">
        <v>0</v>
      </c>
    </row>
    <row r="1799" spans="3:5">
      <c r="C1799" s="161" t="s">
        <v>1937</v>
      </c>
      <c r="D1799" s="160">
        <v>3000000</v>
      </c>
      <c r="E1799" s="160">
        <v>0</v>
      </c>
    </row>
    <row r="1800" spans="3:5">
      <c r="C1800" s="161" t="s">
        <v>1938</v>
      </c>
      <c r="D1800" s="160">
        <v>22303876</v>
      </c>
      <c r="E1800" s="160">
        <v>0</v>
      </c>
    </row>
    <row r="1801" spans="3:5">
      <c r="C1801" s="161" t="s">
        <v>370</v>
      </c>
      <c r="D1801" s="160">
        <v>225692450</v>
      </c>
      <c r="E1801" s="160">
        <v>225406210.30000001</v>
      </c>
    </row>
    <row r="1802" spans="3:5">
      <c r="C1802" s="161" t="s">
        <v>2231</v>
      </c>
      <c r="D1802" s="160">
        <v>0</v>
      </c>
      <c r="E1802" s="160">
        <v>0</v>
      </c>
    </row>
    <row r="1803" spans="3:5">
      <c r="C1803" s="161" t="s">
        <v>2232</v>
      </c>
      <c r="D1803" s="160">
        <v>0</v>
      </c>
      <c r="E1803" s="160">
        <v>0</v>
      </c>
    </row>
    <row r="1804" spans="3:5">
      <c r="C1804" s="159" t="s">
        <v>243</v>
      </c>
      <c r="D1804" s="160">
        <v>71275072</v>
      </c>
      <c r="E1804" s="160">
        <v>0</v>
      </c>
    </row>
    <row r="1805" spans="3:5">
      <c r="C1805" s="161" t="s">
        <v>678</v>
      </c>
      <c r="D1805" s="160">
        <v>71275072</v>
      </c>
      <c r="E1805" s="160">
        <v>0</v>
      </c>
    </row>
    <row r="1806" spans="3:5">
      <c r="C1806" s="161" t="s">
        <v>1928</v>
      </c>
      <c r="D1806" s="160">
        <v>0</v>
      </c>
      <c r="E1806" s="160">
        <v>0</v>
      </c>
    </row>
    <row r="1807" spans="3:5">
      <c r="C1807" s="157" t="s">
        <v>331</v>
      </c>
      <c r="D1807" s="158">
        <v>1168165414</v>
      </c>
      <c r="E1807" s="158">
        <v>734704102.44999993</v>
      </c>
    </row>
    <row r="1808" spans="3:5">
      <c r="C1808" s="159" t="s">
        <v>240</v>
      </c>
      <c r="D1808" s="160">
        <v>1168165414</v>
      </c>
      <c r="E1808" s="160">
        <v>734704102.44999993</v>
      </c>
    </row>
    <row r="1809" spans="3:5">
      <c r="C1809" s="161" t="s">
        <v>1939</v>
      </c>
      <c r="D1809" s="160">
        <v>21588834</v>
      </c>
      <c r="E1809" s="160">
        <v>0</v>
      </c>
    </row>
    <row r="1810" spans="3:5">
      <c r="C1810" s="161" t="s">
        <v>2122</v>
      </c>
      <c r="D1810" s="160">
        <v>77963381</v>
      </c>
      <c r="E1810" s="160">
        <v>43042391.060000002</v>
      </c>
    </row>
    <row r="1811" spans="3:5">
      <c r="C1811" s="161" t="s">
        <v>832</v>
      </c>
      <c r="D1811" s="160">
        <v>13201401</v>
      </c>
      <c r="E1811" s="160">
        <v>4940000</v>
      </c>
    </row>
    <row r="1812" spans="3:5">
      <c r="C1812" s="161" t="s">
        <v>1940</v>
      </c>
      <c r="D1812" s="160">
        <v>401095956</v>
      </c>
      <c r="E1812" s="160">
        <v>318469657.29000002</v>
      </c>
    </row>
    <row r="1813" spans="3:5">
      <c r="C1813" s="161" t="s">
        <v>1941</v>
      </c>
      <c r="D1813" s="160">
        <v>29860777</v>
      </c>
      <c r="E1813" s="160">
        <v>9566325.8200000003</v>
      </c>
    </row>
    <row r="1814" spans="3:5">
      <c r="C1814" s="161" t="s">
        <v>1942</v>
      </c>
      <c r="D1814" s="160">
        <v>6500000</v>
      </c>
      <c r="E1814" s="160">
        <v>0</v>
      </c>
    </row>
    <row r="1815" spans="3:5">
      <c r="C1815" s="161" t="s">
        <v>1943</v>
      </c>
      <c r="D1815" s="160">
        <v>5324763</v>
      </c>
      <c r="E1815" s="160">
        <v>0</v>
      </c>
    </row>
    <row r="1816" spans="3:5">
      <c r="C1816" s="161" t="s">
        <v>1944</v>
      </c>
      <c r="D1816" s="160">
        <v>1096331</v>
      </c>
      <c r="E1816" s="160">
        <v>0</v>
      </c>
    </row>
    <row r="1817" spans="3:5">
      <c r="C1817" s="161" t="s">
        <v>1945</v>
      </c>
      <c r="D1817" s="160">
        <v>7774458</v>
      </c>
      <c r="E1817" s="160">
        <v>0</v>
      </c>
    </row>
    <row r="1818" spans="3:5">
      <c r="C1818" s="161" t="s">
        <v>1946</v>
      </c>
      <c r="D1818" s="160">
        <v>3550378</v>
      </c>
      <c r="E1818" s="160">
        <v>0</v>
      </c>
    </row>
    <row r="1819" spans="3:5">
      <c r="C1819" s="161" t="s">
        <v>1947</v>
      </c>
      <c r="D1819" s="160">
        <v>2479685</v>
      </c>
      <c r="E1819" s="160">
        <v>0</v>
      </c>
    </row>
    <row r="1820" spans="3:5">
      <c r="C1820" s="161" t="s">
        <v>520</v>
      </c>
      <c r="D1820" s="160">
        <v>300027947</v>
      </c>
      <c r="E1820" s="160">
        <v>285946947.14999998</v>
      </c>
    </row>
    <row r="1821" spans="3:5">
      <c r="C1821" s="161" t="s">
        <v>1948</v>
      </c>
      <c r="D1821" s="160">
        <v>7968318</v>
      </c>
      <c r="E1821" s="160">
        <v>0</v>
      </c>
    </row>
    <row r="1822" spans="3:5">
      <c r="C1822" s="161" t="s">
        <v>1949</v>
      </c>
      <c r="D1822" s="160">
        <v>58745934</v>
      </c>
      <c r="E1822" s="160">
        <v>0</v>
      </c>
    </row>
    <row r="1823" spans="3:5">
      <c r="C1823" s="161" t="s">
        <v>1950</v>
      </c>
      <c r="D1823" s="160">
        <v>4671949</v>
      </c>
      <c r="E1823" s="160">
        <v>2041543.08</v>
      </c>
    </row>
    <row r="1824" spans="3:5">
      <c r="C1824" s="161" t="s">
        <v>2276</v>
      </c>
      <c r="D1824" s="160">
        <v>0</v>
      </c>
      <c r="E1824" s="160">
        <v>0</v>
      </c>
    </row>
    <row r="1825" spans="3:5">
      <c r="C1825" s="161" t="s">
        <v>1951</v>
      </c>
      <c r="D1825" s="160">
        <v>37529780</v>
      </c>
      <c r="E1825" s="160">
        <v>37513600</v>
      </c>
    </row>
    <row r="1826" spans="3:5">
      <c r="C1826" s="161" t="s">
        <v>371</v>
      </c>
      <c r="D1826" s="160">
        <v>37503998</v>
      </c>
      <c r="E1826" s="160">
        <v>30000000</v>
      </c>
    </row>
    <row r="1827" spans="3:5">
      <c r="C1827" s="161" t="s">
        <v>1952</v>
      </c>
      <c r="D1827" s="160">
        <v>46119656</v>
      </c>
      <c r="E1827" s="160">
        <v>0</v>
      </c>
    </row>
    <row r="1828" spans="3:5">
      <c r="C1828" s="161" t="s">
        <v>1953</v>
      </c>
      <c r="D1828" s="160">
        <v>5024700</v>
      </c>
      <c r="E1828" s="160">
        <v>3183638.05</v>
      </c>
    </row>
    <row r="1829" spans="3:5">
      <c r="C1829" s="161" t="s">
        <v>1954</v>
      </c>
      <c r="D1829" s="160">
        <v>62096181</v>
      </c>
      <c r="E1829" s="160">
        <v>0</v>
      </c>
    </row>
    <row r="1830" spans="3:5">
      <c r="C1830" s="161" t="s">
        <v>1955</v>
      </c>
      <c r="D1830" s="160">
        <v>38040987</v>
      </c>
      <c r="E1830" s="160">
        <v>0</v>
      </c>
    </row>
    <row r="1831" spans="3:5">
      <c r="C1831" s="157" t="s">
        <v>255</v>
      </c>
      <c r="D1831" s="158">
        <v>20865880617</v>
      </c>
      <c r="E1831" s="158">
        <v>10149508878.290001</v>
      </c>
    </row>
    <row r="1832" spans="3:5">
      <c r="C1832" s="159" t="s">
        <v>240</v>
      </c>
      <c r="D1832" s="160">
        <v>11432420207</v>
      </c>
      <c r="E1832" s="160">
        <v>6461644802.3200026</v>
      </c>
    </row>
    <row r="1833" spans="3:5">
      <c r="C1833" s="161" t="s">
        <v>1956</v>
      </c>
      <c r="D1833" s="160">
        <v>3046574</v>
      </c>
      <c r="E1833" s="160">
        <v>1944711.39</v>
      </c>
    </row>
    <row r="1834" spans="3:5">
      <c r="C1834" s="161" t="s">
        <v>1957</v>
      </c>
      <c r="D1834" s="160">
        <v>0</v>
      </c>
      <c r="E1834" s="160">
        <v>42263950.490000002</v>
      </c>
    </row>
    <row r="1835" spans="3:5">
      <c r="C1835" s="161" t="s">
        <v>1958</v>
      </c>
      <c r="D1835" s="160">
        <v>26455643</v>
      </c>
      <c r="E1835" s="160">
        <v>6963439.4800000004</v>
      </c>
    </row>
    <row r="1836" spans="3:5">
      <c r="C1836" s="161" t="s">
        <v>456</v>
      </c>
      <c r="D1836" s="160">
        <v>1702505253</v>
      </c>
      <c r="E1836" s="160">
        <v>506564022.37999994</v>
      </c>
    </row>
    <row r="1837" spans="3:5">
      <c r="C1837" s="161" t="s">
        <v>1959</v>
      </c>
      <c r="D1837" s="160">
        <v>15717810</v>
      </c>
      <c r="E1837" s="160">
        <v>3964893.82</v>
      </c>
    </row>
    <row r="1838" spans="3:5">
      <c r="C1838" s="161" t="s">
        <v>679</v>
      </c>
      <c r="D1838" s="160">
        <v>199249808</v>
      </c>
      <c r="E1838" s="160">
        <v>180939368.43000001</v>
      </c>
    </row>
    <row r="1839" spans="3:5">
      <c r="C1839" s="161" t="s">
        <v>1960</v>
      </c>
      <c r="D1839" s="160">
        <v>6509427</v>
      </c>
      <c r="E1839" s="160">
        <v>4721119.2</v>
      </c>
    </row>
    <row r="1840" spans="3:5">
      <c r="C1840" s="161" t="s">
        <v>332</v>
      </c>
      <c r="D1840" s="160">
        <v>150000000</v>
      </c>
      <c r="E1840" s="160">
        <v>39668442.840000004</v>
      </c>
    </row>
    <row r="1841" spans="3:5">
      <c r="C1841" s="161" t="s">
        <v>820</v>
      </c>
      <c r="D1841" s="160">
        <v>144215744</v>
      </c>
      <c r="E1841" s="160">
        <v>109708642.75</v>
      </c>
    </row>
    <row r="1842" spans="3:5">
      <c r="C1842" s="161" t="s">
        <v>680</v>
      </c>
      <c r="D1842" s="160">
        <v>9055546</v>
      </c>
      <c r="E1842" s="160">
        <v>0</v>
      </c>
    </row>
    <row r="1843" spans="3:5">
      <c r="C1843" s="161" t="s">
        <v>604</v>
      </c>
      <c r="D1843" s="160">
        <v>24491707</v>
      </c>
      <c r="E1843" s="160">
        <v>23830178.530000001</v>
      </c>
    </row>
    <row r="1844" spans="3:5">
      <c r="C1844" s="161" t="s">
        <v>1961</v>
      </c>
      <c r="D1844" s="160">
        <v>1895778</v>
      </c>
      <c r="E1844" s="160">
        <v>0</v>
      </c>
    </row>
    <row r="1845" spans="3:5">
      <c r="C1845" s="161" t="s">
        <v>1962</v>
      </c>
      <c r="D1845" s="160">
        <v>2620160</v>
      </c>
      <c r="E1845" s="160">
        <v>0</v>
      </c>
    </row>
    <row r="1846" spans="3:5">
      <c r="C1846" s="161" t="s">
        <v>2123</v>
      </c>
      <c r="D1846" s="160">
        <v>101194357</v>
      </c>
      <c r="E1846" s="160">
        <v>95298612.459999993</v>
      </c>
    </row>
    <row r="1847" spans="3:5">
      <c r="C1847" s="161" t="s">
        <v>1963</v>
      </c>
      <c r="D1847" s="160">
        <v>0</v>
      </c>
      <c r="E1847" s="160">
        <v>60907541.539999999</v>
      </c>
    </row>
    <row r="1848" spans="3:5">
      <c r="C1848" s="161" t="s">
        <v>833</v>
      </c>
      <c r="D1848" s="160">
        <v>700000000</v>
      </c>
      <c r="E1848" s="160">
        <v>385886456.89999998</v>
      </c>
    </row>
    <row r="1849" spans="3:5">
      <c r="C1849" s="161" t="s">
        <v>834</v>
      </c>
      <c r="D1849" s="160">
        <v>13049226</v>
      </c>
      <c r="E1849" s="160">
        <v>3498109.41</v>
      </c>
    </row>
    <row r="1850" spans="3:5">
      <c r="C1850" s="161" t="s">
        <v>681</v>
      </c>
      <c r="D1850" s="160">
        <v>47598123</v>
      </c>
      <c r="E1850" s="160">
        <v>13070736.42</v>
      </c>
    </row>
    <row r="1851" spans="3:5">
      <c r="C1851" s="161" t="s">
        <v>333</v>
      </c>
      <c r="D1851" s="160">
        <v>1400000000</v>
      </c>
      <c r="E1851" s="160">
        <v>387380694.10000002</v>
      </c>
    </row>
    <row r="1852" spans="3:5">
      <c r="C1852" s="161" t="s">
        <v>682</v>
      </c>
      <c r="D1852" s="160">
        <v>20000010</v>
      </c>
      <c r="E1852" s="160">
        <v>12526276.399999999</v>
      </c>
    </row>
    <row r="1853" spans="3:5">
      <c r="C1853" s="161" t="s">
        <v>1964</v>
      </c>
      <c r="D1853" s="160">
        <v>1895778</v>
      </c>
      <c r="E1853" s="160">
        <v>0</v>
      </c>
    </row>
    <row r="1854" spans="3:5">
      <c r="C1854" s="161" t="s">
        <v>1965</v>
      </c>
      <c r="D1854" s="160">
        <v>1000000</v>
      </c>
      <c r="E1854" s="160">
        <v>7235767.3300000001</v>
      </c>
    </row>
    <row r="1855" spans="3:5">
      <c r="C1855" s="161" t="s">
        <v>683</v>
      </c>
      <c r="D1855" s="160">
        <v>16504533</v>
      </c>
      <c r="E1855" s="160">
        <v>0</v>
      </c>
    </row>
    <row r="1856" spans="3:5">
      <c r="C1856" s="161" t="s">
        <v>605</v>
      </c>
      <c r="D1856" s="160">
        <v>64235945</v>
      </c>
      <c r="E1856" s="160">
        <v>52018546.539999999</v>
      </c>
    </row>
    <row r="1857" spans="3:5">
      <c r="C1857" s="161" t="s">
        <v>775</v>
      </c>
      <c r="D1857" s="160">
        <v>0</v>
      </c>
      <c r="E1857" s="160">
        <v>20762852.73</v>
      </c>
    </row>
    <row r="1858" spans="3:5">
      <c r="C1858" s="161" t="s">
        <v>1966</v>
      </c>
      <c r="D1858" s="160">
        <v>1895778</v>
      </c>
      <c r="E1858" s="160">
        <v>0</v>
      </c>
    </row>
    <row r="1859" spans="3:5">
      <c r="C1859" s="161" t="s">
        <v>2233</v>
      </c>
      <c r="D1859" s="160">
        <v>0</v>
      </c>
      <c r="E1859" s="160">
        <v>0</v>
      </c>
    </row>
    <row r="1860" spans="3:5">
      <c r="C1860" s="161" t="s">
        <v>1967</v>
      </c>
      <c r="D1860" s="160">
        <v>1000000</v>
      </c>
      <c r="E1860" s="160">
        <v>0</v>
      </c>
    </row>
    <row r="1861" spans="3:5">
      <c r="C1861" s="161" t="s">
        <v>1968</v>
      </c>
      <c r="D1861" s="160">
        <v>3895064</v>
      </c>
      <c r="E1861" s="160">
        <v>0</v>
      </c>
    </row>
    <row r="1862" spans="3:5">
      <c r="C1862" s="161" t="s">
        <v>1969</v>
      </c>
      <c r="D1862" s="160">
        <v>516513844</v>
      </c>
      <c r="E1862" s="160">
        <v>244713919.36000001</v>
      </c>
    </row>
    <row r="1863" spans="3:5">
      <c r="C1863" s="161" t="s">
        <v>1970</v>
      </c>
      <c r="D1863" s="160">
        <v>1895778</v>
      </c>
      <c r="E1863" s="160">
        <v>0</v>
      </c>
    </row>
    <row r="1864" spans="3:5">
      <c r="C1864" s="161" t="s">
        <v>684</v>
      </c>
      <c r="D1864" s="160">
        <v>65894259</v>
      </c>
      <c r="E1864" s="160">
        <v>27854171.93</v>
      </c>
    </row>
    <row r="1865" spans="3:5">
      <c r="C1865" s="161" t="s">
        <v>685</v>
      </c>
      <c r="D1865" s="160">
        <v>157638293</v>
      </c>
      <c r="E1865" s="160">
        <v>75326839.75</v>
      </c>
    </row>
    <row r="1866" spans="3:5">
      <c r="C1866" s="161" t="s">
        <v>1971</v>
      </c>
      <c r="D1866" s="160">
        <v>54557051</v>
      </c>
      <c r="E1866" s="160">
        <v>0</v>
      </c>
    </row>
    <row r="1867" spans="3:5">
      <c r="C1867" s="161" t="s">
        <v>1972</v>
      </c>
      <c r="D1867" s="160">
        <v>7016554</v>
      </c>
      <c r="E1867" s="160">
        <v>0</v>
      </c>
    </row>
    <row r="1868" spans="3:5">
      <c r="C1868" s="161" t="s">
        <v>1973</v>
      </c>
      <c r="D1868" s="160">
        <v>275227962</v>
      </c>
      <c r="E1868" s="160">
        <v>237989897.46000001</v>
      </c>
    </row>
    <row r="1869" spans="3:5">
      <c r="C1869" s="161" t="s">
        <v>801</v>
      </c>
      <c r="D1869" s="160">
        <v>101293907</v>
      </c>
      <c r="E1869" s="160">
        <v>35128187.75</v>
      </c>
    </row>
    <row r="1870" spans="3:5">
      <c r="C1870" s="161" t="s">
        <v>1974</v>
      </c>
      <c r="D1870" s="160">
        <v>6777150</v>
      </c>
      <c r="E1870" s="160">
        <v>0</v>
      </c>
    </row>
    <row r="1871" spans="3:5">
      <c r="C1871" s="161" t="s">
        <v>686</v>
      </c>
      <c r="D1871" s="160">
        <v>104118244</v>
      </c>
      <c r="E1871" s="160">
        <v>58093337.049999997</v>
      </c>
    </row>
    <row r="1872" spans="3:5">
      <c r="C1872" s="161" t="s">
        <v>2161</v>
      </c>
      <c r="D1872" s="160">
        <v>0</v>
      </c>
      <c r="E1872" s="160">
        <v>0</v>
      </c>
    </row>
    <row r="1873" spans="3:5">
      <c r="C1873" s="161" t="s">
        <v>1975</v>
      </c>
      <c r="D1873" s="160">
        <v>10018924</v>
      </c>
      <c r="E1873" s="160">
        <v>1850954.41</v>
      </c>
    </row>
    <row r="1874" spans="3:5">
      <c r="C1874" s="161" t="s">
        <v>2234</v>
      </c>
      <c r="D1874" s="160">
        <v>0</v>
      </c>
      <c r="E1874" s="160">
        <v>0</v>
      </c>
    </row>
    <row r="1875" spans="3:5">
      <c r="C1875" s="161" t="s">
        <v>687</v>
      </c>
      <c r="D1875" s="160">
        <v>238729304</v>
      </c>
      <c r="E1875" s="160">
        <v>0</v>
      </c>
    </row>
    <row r="1876" spans="3:5">
      <c r="C1876" s="161" t="s">
        <v>1976</v>
      </c>
      <c r="D1876" s="160">
        <v>58499682</v>
      </c>
      <c r="E1876" s="160">
        <v>5187756.0600000005</v>
      </c>
    </row>
    <row r="1877" spans="3:5">
      <c r="C1877" s="161" t="s">
        <v>1977</v>
      </c>
      <c r="D1877" s="160">
        <v>0</v>
      </c>
      <c r="E1877" s="160">
        <v>2036180.15</v>
      </c>
    </row>
    <row r="1878" spans="3:5">
      <c r="C1878" s="161" t="s">
        <v>835</v>
      </c>
      <c r="D1878" s="160">
        <v>8190327</v>
      </c>
      <c r="E1878" s="160">
        <v>6244763.8600000003</v>
      </c>
    </row>
    <row r="1879" spans="3:5">
      <c r="C1879" s="161" t="s">
        <v>1978</v>
      </c>
      <c r="D1879" s="160">
        <v>1475554</v>
      </c>
      <c r="E1879" s="160">
        <v>1049582.6299999999</v>
      </c>
    </row>
    <row r="1880" spans="3:5">
      <c r="C1880" s="161" t="s">
        <v>1979</v>
      </c>
      <c r="D1880" s="160">
        <v>347842137</v>
      </c>
      <c r="E1880" s="160">
        <v>0</v>
      </c>
    </row>
    <row r="1881" spans="3:5">
      <c r="C1881" s="161" t="s">
        <v>1980</v>
      </c>
      <c r="D1881" s="160">
        <v>1781629</v>
      </c>
      <c r="E1881" s="160">
        <v>0</v>
      </c>
    </row>
    <row r="1882" spans="3:5">
      <c r="C1882" s="161" t="s">
        <v>688</v>
      </c>
      <c r="D1882" s="160">
        <v>8128647</v>
      </c>
      <c r="E1882" s="160">
        <v>3352823.99</v>
      </c>
    </row>
    <row r="1883" spans="3:5">
      <c r="C1883" s="161" t="s">
        <v>2124</v>
      </c>
      <c r="D1883" s="160">
        <v>53326563</v>
      </c>
      <c r="E1883" s="160">
        <v>0</v>
      </c>
    </row>
    <row r="1884" spans="3:5">
      <c r="C1884" s="161" t="s">
        <v>1981</v>
      </c>
      <c r="D1884" s="160">
        <v>6851701</v>
      </c>
      <c r="E1884" s="160">
        <v>0</v>
      </c>
    </row>
    <row r="1885" spans="3:5">
      <c r="C1885" s="161" t="s">
        <v>836</v>
      </c>
      <c r="D1885" s="160">
        <v>6425145</v>
      </c>
      <c r="E1885" s="160">
        <v>0</v>
      </c>
    </row>
    <row r="1886" spans="3:5">
      <c r="C1886" s="161" t="s">
        <v>1982</v>
      </c>
      <c r="D1886" s="160">
        <v>136791551</v>
      </c>
      <c r="E1886" s="160">
        <v>15572921.9</v>
      </c>
    </row>
    <row r="1887" spans="3:5">
      <c r="C1887" s="161" t="s">
        <v>1983</v>
      </c>
      <c r="D1887" s="160">
        <v>1127744</v>
      </c>
      <c r="E1887" s="160">
        <v>0</v>
      </c>
    </row>
    <row r="1888" spans="3:5">
      <c r="C1888" s="161" t="s">
        <v>1984</v>
      </c>
      <c r="D1888" s="160">
        <v>15160549</v>
      </c>
      <c r="E1888" s="160">
        <v>196356691.25</v>
      </c>
    </row>
    <row r="1889" spans="3:5">
      <c r="C1889" s="161" t="s">
        <v>1985</v>
      </c>
      <c r="D1889" s="160">
        <v>1200000</v>
      </c>
      <c r="E1889" s="160">
        <v>542144.93999999994</v>
      </c>
    </row>
    <row r="1890" spans="3:5">
      <c r="C1890" s="161" t="s">
        <v>1986</v>
      </c>
      <c r="D1890" s="160">
        <v>25828385</v>
      </c>
      <c r="E1890" s="160">
        <v>0</v>
      </c>
    </row>
    <row r="1891" spans="3:5">
      <c r="C1891" s="161" t="s">
        <v>837</v>
      </c>
      <c r="D1891" s="160">
        <v>8534540</v>
      </c>
      <c r="E1891" s="160">
        <v>0</v>
      </c>
    </row>
    <row r="1892" spans="3:5">
      <c r="C1892" s="161" t="s">
        <v>1987</v>
      </c>
      <c r="D1892" s="160">
        <v>1471290</v>
      </c>
      <c r="E1892" s="160">
        <v>0</v>
      </c>
    </row>
    <row r="1893" spans="3:5">
      <c r="C1893" s="161" t="s">
        <v>838</v>
      </c>
      <c r="D1893" s="160">
        <v>8149326</v>
      </c>
      <c r="E1893" s="160">
        <v>0</v>
      </c>
    </row>
    <row r="1894" spans="3:5">
      <c r="C1894" s="161" t="s">
        <v>1988</v>
      </c>
      <c r="D1894" s="160">
        <v>1566404</v>
      </c>
      <c r="E1894" s="160">
        <v>0</v>
      </c>
    </row>
    <row r="1895" spans="3:5">
      <c r="C1895" s="161" t="s">
        <v>2162</v>
      </c>
      <c r="D1895" s="160">
        <v>0</v>
      </c>
      <c r="E1895" s="160">
        <v>0</v>
      </c>
    </row>
    <row r="1896" spans="3:5">
      <c r="C1896" s="161" t="s">
        <v>839</v>
      </c>
      <c r="D1896" s="160">
        <v>8004145</v>
      </c>
      <c r="E1896" s="160">
        <v>0</v>
      </c>
    </row>
    <row r="1897" spans="3:5">
      <c r="C1897" s="161" t="s">
        <v>1989</v>
      </c>
      <c r="D1897" s="160">
        <v>0</v>
      </c>
      <c r="E1897" s="160">
        <v>0</v>
      </c>
    </row>
    <row r="1898" spans="3:5">
      <c r="C1898" s="161" t="s">
        <v>840</v>
      </c>
      <c r="D1898" s="160">
        <v>9325320</v>
      </c>
      <c r="E1898" s="160">
        <v>5297468.0199999996</v>
      </c>
    </row>
    <row r="1899" spans="3:5">
      <c r="C1899" s="161" t="s">
        <v>519</v>
      </c>
      <c r="D1899" s="160">
        <v>497273476</v>
      </c>
      <c r="E1899" s="160">
        <v>337342711.25</v>
      </c>
    </row>
    <row r="1900" spans="3:5">
      <c r="C1900" s="161" t="s">
        <v>1990</v>
      </c>
      <c r="D1900" s="160">
        <v>0</v>
      </c>
      <c r="E1900" s="160">
        <v>0</v>
      </c>
    </row>
    <row r="1901" spans="3:5">
      <c r="C1901" s="161" t="s">
        <v>1991</v>
      </c>
      <c r="D1901" s="160">
        <v>0</v>
      </c>
      <c r="E1901" s="160">
        <v>521240460.10000002</v>
      </c>
    </row>
    <row r="1902" spans="3:5">
      <c r="C1902" s="161" t="s">
        <v>2163</v>
      </c>
      <c r="D1902" s="160">
        <v>0</v>
      </c>
      <c r="E1902" s="160">
        <v>0</v>
      </c>
    </row>
    <row r="1903" spans="3:5">
      <c r="C1903" s="161" t="s">
        <v>841</v>
      </c>
      <c r="D1903" s="160">
        <v>8323230</v>
      </c>
      <c r="E1903" s="160">
        <v>0</v>
      </c>
    </row>
    <row r="1904" spans="3:5">
      <c r="C1904" s="161" t="s">
        <v>1992</v>
      </c>
      <c r="D1904" s="160">
        <v>34729907</v>
      </c>
      <c r="E1904" s="160">
        <v>0</v>
      </c>
    </row>
    <row r="1905" spans="3:5">
      <c r="C1905" s="161" t="s">
        <v>1993</v>
      </c>
      <c r="D1905" s="160">
        <v>3759519</v>
      </c>
      <c r="E1905" s="160">
        <v>0</v>
      </c>
    </row>
    <row r="1906" spans="3:5">
      <c r="C1906" s="161" t="s">
        <v>689</v>
      </c>
      <c r="D1906" s="160">
        <v>9461421</v>
      </c>
      <c r="E1906" s="160">
        <v>0</v>
      </c>
    </row>
    <row r="1907" spans="3:5">
      <c r="C1907" s="161" t="s">
        <v>1994</v>
      </c>
      <c r="D1907" s="160">
        <v>1238056</v>
      </c>
      <c r="E1907" s="160">
        <v>0</v>
      </c>
    </row>
    <row r="1908" spans="3:5">
      <c r="C1908" s="161" t="s">
        <v>1995</v>
      </c>
      <c r="D1908" s="160">
        <v>731089999</v>
      </c>
      <c r="E1908" s="160">
        <v>619626359</v>
      </c>
    </row>
    <row r="1909" spans="3:5">
      <c r="C1909" s="161" t="s">
        <v>842</v>
      </c>
      <c r="D1909" s="160">
        <v>8440178</v>
      </c>
      <c r="E1909" s="160">
        <v>9790101.0199999996</v>
      </c>
    </row>
    <row r="1910" spans="3:5">
      <c r="C1910" s="161" t="s">
        <v>2164</v>
      </c>
      <c r="D1910" s="160">
        <v>0</v>
      </c>
      <c r="E1910" s="160">
        <v>0</v>
      </c>
    </row>
    <row r="1911" spans="3:5">
      <c r="C1911" s="161" t="s">
        <v>518</v>
      </c>
      <c r="D1911" s="160">
        <v>15920921</v>
      </c>
      <c r="E1911" s="160">
        <v>0</v>
      </c>
    </row>
    <row r="1912" spans="3:5">
      <c r="C1912" s="161" t="s">
        <v>1996</v>
      </c>
      <c r="D1912" s="160">
        <v>3414671</v>
      </c>
      <c r="E1912" s="160">
        <v>4472158.01</v>
      </c>
    </row>
    <row r="1913" spans="3:5">
      <c r="C1913" s="161" t="s">
        <v>2165</v>
      </c>
      <c r="D1913" s="160">
        <v>0</v>
      </c>
      <c r="E1913" s="160">
        <v>0</v>
      </c>
    </row>
    <row r="1914" spans="3:5">
      <c r="C1914" s="161" t="s">
        <v>2175</v>
      </c>
      <c r="D1914" s="160">
        <v>0</v>
      </c>
      <c r="E1914" s="160">
        <v>42203469.539999999</v>
      </c>
    </row>
    <row r="1915" spans="3:5">
      <c r="C1915" s="161" t="s">
        <v>1997</v>
      </c>
      <c r="D1915" s="160">
        <v>1238056</v>
      </c>
      <c r="E1915" s="160">
        <v>0</v>
      </c>
    </row>
    <row r="1916" spans="3:5">
      <c r="C1916" s="161" t="s">
        <v>2166</v>
      </c>
      <c r="D1916" s="160">
        <v>0</v>
      </c>
      <c r="E1916" s="160">
        <v>0</v>
      </c>
    </row>
    <row r="1917" spans="3:5">
      <c r="C1917" s="161" t="s">
        <v>1998</v>
      </c>
      <c r="D1917" s="160">
        <v>2416050</v>
      </c>
      <c r="E1917" s="160">
        <v>0</v>
      </c>
    </row>
    <row r="1918" spans="3:5">
      <c r="C1918" s="161" t="s">
        <v>2167</v>
      </c>
      <c r="D1918" s="160">
        <v>0</v>
      </c>
      <c r="E1918" s="160">
        <v>0</v>
      </c>
    </row>
    <row r="1919" spans="3:5">
      <c r="C1919" s="161" t="s">
        <v>1999</v>
      </c>
      <c r="D1919" s="160">
        <v>1098624</v>
      </c>
      <c r="E1919" s="160">
        <v>0</v>
      </c>
    </row>
    <row r="1920" spans="3:5">
      <c r="C1920" s="161" t="s">
        <v>2168</v>
      </c>
      <c r="D1920" s="160">
        <v>0</v>
      </c>
      <c r="E1920" s="160">
        <v>0</v>
      </c>
    </row>
    <row r="1921" spans="3:5">
      <c r="C1921" s="161" t="s">
        <v>690</v>
      </c>
      <c r="D1921" s="160">
        <v>386251820</v>
      </c>
      <c r="E1921" s="160">
        <v>134217756.81</v>
      </c>
    </row>
    <row r="1922" spans="3:5">
      <c r="C1922" s="161" t="s">
        <v>2000</v>
      </c>
      <c r="D1922" s="160">
        <v>1253571</v>
      </c>
      <c r="E1922" s="160">
        <v>0</v>
      </c>
    </row>
    <row r="1923" spans="3:5">
      <c r="C1923" s="161" t="s">
        <v>2169</v>
      </c>
      <c r="D1923" s="160">
        <v>0</v>
      </c>
      <c r="E1923" s="160">
        <v>0</v>
      </c>
    </row>
    <row r="1924" spans="3:5">
      <c r="C1924" s="161" t="s">
        <v>2001</v>
      </c>
      <c r="D1924" s="160">
        <v>2414050</v>
      </c>
      <c r="E1924" s="160">
        <v>0</v>
      </c>
    </row>
    <row r="1925" spans="3:5">
      <c r="C1925" s="161" t="s">
        <v>2002</v>
      </c>
      <c r="D1925" s="160">
        <v>5106050</v>
      </c>
      <c r="E1925" s="160">
        <v>2149940.35</v>
      </c>
    </row>
    <row r="1926" spans="3:5">
      <c r="C1926" s="161" t="s">
        <v>2003</v>
      </c>
      <c r="D1926" s="160">
        <v>11582513</v>
      </c>
      <c r="E1926" s="160">
        <v>0</v>
      </c>
    </row>
    <row r="1927" spans="3:5">
      <c r="C1927" s="161" t="s">
        <v>691</v>
      </c>
      <c r="D1927" s="160">
        <v>8525648</v>
      </c>
      <c r="E1927" s="160">
        <v>0</v>
      </c>
    </row>
    <row r="1928" spans="3:5">
      <c r="C1928" s="161" t="s">
        <v>692</v>
      </c>
      <c r="D1928" s="160">
        <v>46380581</v>
      </c>
      <c r="E1928" s="160">
        <v>52707093.439999998</v>
      </c>
    </row>
    <row r="1929" spans="3:5">
      <c r="C1929" s="161" t="s">
        <v>348</v>
      </c>
      <c r="D1929" s="160">
        <v>13515310</v>
      </c>
      <c r="E1929" s="160">
        <v>0</v>
      </c>
    </row>
    <row r="1930" spans="3:5">
      <c r="C1930" s="161" t="s">
        <v>2004</v>
      </c>
      <c r="D1930" s="160">
        <v>2476558</v>
      </c>
      <c r="E1930" s="160">
        <v>0</v>
      </c>
    </row>
    <row r="1931" spans="3:5">
      <c r="C1931" s="161" t="s">
        <v>2005</v>
      </c>
      <c r="D1931" s="160">
        <v>1716906</v>
      </c>
      <c r="E1931" s="160">
        <v>0</v>
      </c>
    </row>
    <row r="1932" spans="3:5">
      <c r="C1932" s="161" t="s">
        <v>2006</v>
      </c>
      <c r="D1932" s="160">
        <v>74671632</v>
      </c>
      <c r="E1932" s="160">
        <v>80454340.940000013</v>
      </c>
    </row>
    <row r="1933" spans="3:5">
      <c r="C1933" s="161" t="s">
        <v>2007</v>
      </c>
      <c r="D1933" s="160">
        <v>0</v>
      </c>
      <c r="E1933" s="160">
        <v>0</v>
      </c>
    </row>
    <row r="1934" spans="3:5">
      <c r="C1934" s="161" t="s">
        <v>2008</v>
      </c>
      <c r="D1934" s="160">
        <v>2864153</v>
      </c>
      <c r="E1934" s="160">
        <v>0</v>
      </c>
    </row>
    <row r="1935" spans="3:5">
      <c r="C1935" s="161" t="s">
        <v>2170</v>
      </c>
      <c r="D1935" s="160">
        <v>0</v>
      </c>
      <c r="E1935" s="160">
        <v>0</v>
      </c>
    </row>
    <row r="1936" spans="3:5">
      <c r="C1936" s="161" t="s">
        <v>2009</v>
      </c>
      <c r="D1936" s="160">
        <v>2476558</v>
      </c>
      <c r="E1936" s="160">
        <v>0</v>
      </c>
    </row>
    <row r="1937" spans="3:5">
      <c r="C1937" s="161" t="s">
        <v>2010</v>
      </c>
      <c r="D1937" s="160">
        <v>2476558</v>
      </c>
      <c r="E1937" s="160">
        <v>0</v>
      </c>
    </row>
    <row r="1938" spans="3:5">
      <c r="C1938" s="161" t="s">
        <v>2011</v>
      </c>
      <c r="D1938" s="160">
        <v>2476558</v>
      </c>
      <c r="E1938" s="160">
        <v>0</v>
      </c>
    </row>
    <row r="1939" spans="3:5">
      <c r="C1939" s="161" t="s">
        <v>2012</v>
      </c>
      <c r="D1939" s="160">
        <v>12000000</v>
      </c>
      <c r="E1939" s="160">
        <v>38620689.450000003</v>
      </c>
    </row>
    <row r="1940" spans="3:5">
      <c r="C1940" s="161" t="s">
        <v>2013</v>
      </c>
      <c r="D1940" s="160">
        <v>5270482</v>
      </c>
      <c r="E1940" s="160">
        <v>0</v>
      </c>
    </row>
    <row r="1941" spans="3:5">
      <c r="C1941" s="161" t="s">
        <v>460</v>
      </c>
      <c r="D1941" s="160">
        <v>28438547</v>
      </c>
      <c r="E1941" s="160">
        <v>6680146.8899999997</v>
      </c>
    </row>
    <row r="1942" spans="3:5">
      <c r="C1942" s="161" t="s">
        <v>2014</v>
      </c>
      <c r="D1942" s="160">
        <v>53323705</v>
      </c>
      <c r="E1942" s="160">
        <v>0</v>
      </c>
    </row>
    <row r="1943" spans="3:5">
      <c r="C1943" s="161" t="s">
        <v>2125</v>
      </c>
      <c r="D1943" s="160">
        <v>7607475</v>
      </c>
      <c r="E1943" s="160">
        <v>0</v>
      </c>
    </row>
    <row r="1944" spans="3:5">
      <c r="C1944" s="161" t="s">
        <v>2015</v>
      </c>
      <c r="D1944" s="160">
        <v>12382787</v>
      </c>
      <c r="E1944" s="160">
        <v>0</v>
      </c>
    </row>
    <row r="1945" spans="3:5">
      <c r="C1945" s="161" t="s">
        <v>2016</v>
      </c>
      <c r="D1945" s="160">
        <v>5206819</v>
      </c>
      <c r="E1945" s="160">
        <v>0</v>
      </c>
    </row>
    <row r="1946" spans="3:5">
      <c r="C1946" s="161" t="s">
        <v>2017</v>
      </c>
      <c r="D1946" s="160">
        <v>1487662</v>
      </c>
      <c r="E1946" s="160">
        <v>0</v>
      </c>
    </row>
    <row r="1947" spans="3:5">
      <c r="C1947" s="161" t="s">
        <v>2018</v>
      </c>
      <c r="D1947" s="160">
        <v>12382793</v>
      </c>
      <c r="E1947" s="160">
        <v>0</v>
      </c>
    </row>
    <row r="1948" spans="3:5">
      <c r="C1948" s="161" t="s">
        <v>2019</v>
      </c>
      <c r="D1948" s="160">
        <v>2476559</v>
      </c>
      <c r="E1948" s="160">
        <v>0</v>
      </c>
    </row>
    <row r="1949" spans="3:5">
      <c r="C1949" s="161" t="s">
        <v>843</v>
      </c>
      <c r="D1949" s="160">
        <v>21982761</v>
      </c>
      <c r="E1949" s="160">
        <v>21382661</v>
      </c>
    </row>
    <row r="1950" spans="3:5">
      <c r="C1950" s="161" t="s">
        <v>2020</v>
      </c>
      <c r="D1950" s="160">
        <v>5206819</v>
      </c>
      <c r="E1950" s="160">
        <v>0</v>
      </c>
    </row>
    <row r="1951" spans="3:5">
      <c r="C1951" s="161" t="s">
        <v>2171</v>
      </c>
      <c r="D1951" s="160">
        <v>0</v>
      </c>
      <c r="E1951" s="160">
        <v>0</v>
      </c>
    </row>
    <row r="1952" spans="3:5">
      <c r="C1952" s="161" t="s">
        <v>2021</v>
      </c>
      <c r="D1952" s="160">
        <v>1528554</v>
      </c>
      <c r="E1952" s="160">
        <v>0</v>
      </c>
    </row>
    <row r="1953" spans="3:5">
      <c r="C1953" s="161" t="s">
        <v>2022</v>
      </c>
      <c r="D1953" s="160">
        <v>5699789</v>
      </c>
      <c r="E1953" s="160">
        <v>3064789.09</v>
      </c>
    </row>
    <row r="1954" spans="3:5">
      <c r="C1954" s="161" t="s">
        <v>517</v>
      </c>
      <c r="D1954" s="160">
        <v>22543723</v>
      </c>
      <c r="E1954" s="160">
        <v>21351843.43</v>
      </c>
    </row>
    <row r="1955" spans="3:5">
      <c r="C1955" s="161" t="s">
        <v>2023</v>
      </c>
      <c r="D1955" s="160">
        <v>5699789</v>
      </c>
      <c r="E1955" s="160">
        <v>3064789.09</v>
      </c>
    </row>
    <row r="1956" spans="3:5">
      <c r="C1956" s="161" t="s">
        <v>2024</v>
      </c>
      <c r="D1956" s="160">
        <v>107441747</v>
      </c>
      <c r="E1956" s="160">
        <v>60763872.200000003</v>
      </c>
    </row>
    <row r="1957" spans="3:5">
      <c r="C1957" s="161" t="s">
        <v>482</v>
      </c>
      <c r="D1957" s="160">
        <v>7245692</v>
      </c>
      <c r="E1957" s="160">
        <v>6855729</v>
      </c>
    </row>
    <row r="1958" spans="3:5">
      <c r="C1958" s="161" t="s">
        <v>2025</v>
      </c>
      <c r="D1958" s="160">
        <v>0</v>
      </c>
      <c r="E1958" s="160">
        <v>141641713</v>
      </c>
    </row>
    <row r="1959" spans="3:5">
      <c r="C1959" s="161" t="s">
        <v>2026</v>
      </c>
      <c r="D1959" s="160">
        <v>9137263</v>
      </c>
      <c r="E1959" s="160">
        <v>6416327.1900000004</v>
      </c>
    </row>
    <row r="1960" spans="3:5">
      <c r="C1960" s="161" t="s">
        <v>2027</v>
      </c>
      <c r="D1960" s="160">
        <v>2891377</v>
      </c>
      <c r="E1960" s="160">
        <v>0</v>
      </c>
    </row>
    <row r="1961" spans="3:5">
      <c r="C1961" s="161" t="s">
        <v>457</v>
      </c>
      <c r="D1961" s="160">
        <v>500000</v>
      </c>
      <c r="E1961" s="160">
        <v>0</v>
      </c>
    </row>
    <row r="1962" spans="3:5">
      <c r="C1962" s="161" t="s">
        <v>2028</v>
      </c>
      <c r="D1962" s="160">
        <v>1267200</v>
      </c>
      <c r="E1962" s="160">
        <v>0</v>
      </c>
    </row>
    <row r="1963" spans="3:5">
      <c r="C1963" s="161" t="s">
        <v>2029</v>
      </c>
      <c r="D1963" s="160">
        <v>2891377</v>
      </c>
      <c r="E1963" s="160">
        <v>0</v>
      </c>
    </row>
    <row r="1964" spans="3:5">
      <c r="C1964" s="161" t="s">
        <v>2030</v>
      </c>
      <c r="D1964" s="160">
        <v>66803816</v>
      </c>
      <c r="E1964" s="160">
        <v>3009208.39</v>
      </c>
    </row>
    <row r="1965" spans="3:5">
      <c r="C1965" s="161" t="s">
        <v>2031</v>
      </c>
      <c r="D1965" s="160">
        <v>2470836</v>
      </c>
      <c r="E1965" s="160">
        <v>0</v>
      </c>
    </row>
    <row r="1966" spans="3:5">
      <c r="C1966" s="161" t="s">
        <v>2032</v>
      </c>
      <c r="D1966" s="160">
        <v>0</v>
      </c>
      <c r="E1966" s="160">
        <v>111338643.31</v>
      </c>
    </row>
    <row r="1967" spans="3:5">
      <c r="C1967" s="161" t="s">
        <v>2033</v>
      </c>
      <c r="D1967" s="160">
        <v>1235038</v>
      </c>
      <c r="E1967" s="160">
        <v>0</v>
      </c>
    </row>
    <row r="1968" spans="3:5">
      <c r="C1968" s="161" t="s">
        <v>2034</v>
      </c>
      <c r="D1968" s="160">
        <v>1235038</v>
      </c>
      <c r="E1968" s="160">
        <v>0</v>
      </c>
    </row>
    <row r="1969" spans="3:5">
      <c r="C1969" s="161" t="s">
        <v>2035</v>
      </c>
      <c r="D1969" s="160">
        <v>1496906</v>
      </c>
      <c r="E1969" s="160">
        <v>0</v>
      </c>
    </row>
    <row r="1970" spans="3:5">
      <c r="C1970" s="161" t="s">
        <v>2036</v>
      </c>
      <c r="D1970" s="160">
        <v>3125446</v>
      </c>
      <c r="E1970" s="160">
        <v>0</v>
      </c>
    </row>
    <row r="1971" spans="3:5">
      <c r="C1971" s="161" t="s">
        <v>426</v>
      </c>
      <c r="D1971" s="160">
        <v>1192744</v>
      </c>
      <c r="E1971" s="160">
        <v>0</v>
      </c>
    </row>
    <row r="1972" spans="3:5">
      <c r="C1972" s="161" t="s">
        <v>2037</v>
      </c>
      <c r="D1972" s="160">
        <v>1909685</v>
      </c>
      <c r="E1972" s="160">
        <v>0</v>
      </c>
    </row>
    <row r="1973" spans="3:5">
      <c r="C1973" s="161" t="s">
        <v>2038</v>
      </c>
      <c r="D1973" s="160">
        <v>242043314</v>
      </c>
      <c r="E1973" s="160">
        <v>101465253.88</v>
      </c>
    </row>
    <row r="1974" spans="3:5">
      <c r="C1974" s="161" t="s">
        <v>2039</v>
      </c>
      <c r="D1974" s="160">
        <v>2479442</v>
      </c>
      <c r="E1974" s="160">
        <v>0</v>
      </c>
    </row>
    <row r="1975" spans="3:5">
      <c r="C1975" s="161" t="s">
        <v>349</v>
      </c>
      <c r="D1975" s="160">
        <v>261865482</v>
      </c>
      <c r="E1975" s="160">
        <v>157113138.75</v>
      </c>
    </row>
    <row r="1976" spans="3:5">
      <c r="C1976" s="161" t="s">
        <v>776</v>
      </c>
      <c r="D1976" s="160">
        <v>0</v>
      </c>
      <c r="E1976" s="160">
        <v>0</v>
      </c>
    </row>
    <row r="1977" spans="3:5">
      <c r="C1977" s="161" t="s">
        <v>2040</v>
      </c>
      <c r="D1977" s="160">
        <v>0</v>
      </c>
      <c r="E1977" s="160">
        <v>0</v>
      </c>
    </row>
    <row r="1978" spans="3:5">
      <c r="C1978" s="161" t="s">
        <v>2041</v>
      </c>
      <c r="D1978" s="160">
        <v>1691173</v>
      </c>
      <c r="E1978" s="160">
        <v>0</v>
      </c>
    </row>
    <row r="1979" spans="3:5">
      <c r="C1979" s="161" t="s">
        <v>2042</v>
      </c>
      <c r="D1979" s="160">
        <v>409574383</v>
      </c>
      <c r="E1979" s="160">
        <v>369230898.40000004</v>
      </c>
    </row>
    <row r="1980" spans="3:5">
      <c r="C1980" s="161" t="s">
        <v>2043</v>
      </c>
      <c r="D1980" s="160">
        <v>1161728</v>
      </c>
      <c r="E1980" s="160">
        <v>0</v>
      </c>
    </row>
    <row r="1981" spans="3:5">
      <c r="C1981" s="161" t="s">
        <v>733</v>
      </c>
      <c r="D1981" s="160">
        <v>0</v>
      </c>
      <c r="E1981" s="160">
        <v>2082612.89</v>
      </c>
    </row>
    <row r="1982" spans="3:5">
      <c r="C1982" s="161" t="s">
        <v>2044</v>
      </c>
      <c r="D1982" s="160">
        <v>1418878</v>
      </c>
      <c r="E1982" s="160">
        <v>0</v>
      </c>
    </row>
    <row r="1983" spans="3:5">
      <c r="C1983" s="161" t="s">
        <v>483</v>
      </c>
      <c r="D1983" s="160">
        <v>8656061</v>
      </c>
      <c r="E1983" s="160">
        <v>6220671.3200000003</v>
      </c>
    </row>
    <row r="1984" spans="3:5">
      <c r="C1984" s="161" t="s">
        <v>2045</v>
      </c>
      <c r="D1984" s="160">
        <v>2429693</v>
      </c>
      <c r="E1984" s="160">
        <v>0</v>
      </c>
    </row>
    <row r="1985" spans="3:5">
      <c r="C1985" s="161" t="s">
        <v>484</v>
      </c>
      <c r="D1985" s="160">
        <v>6761825</v>
      </c>
      <c r="E1985" s="160">
        <v>0</v>
      </c>
    </row>
    <row r="1986" spans="3:5">
      <c r="C1986" s="161" t="s">
        <v>2046</v>
      </c>
      <c r="D1986" s="160">
        <v>1394224</v>
      </c>
      <c r="E1986" s="160">
        <v>0</v>
      </c>
    </row>
    <row r="1987" spans="3:5">
      <c r="C1987" s="161" t="s">
        <v>2047</v>
      </c>
      <c r="D1987" s="160">
        <v>1394224</v>
      </c>
      <c r="E1987" s="160">
        <v>0</v>
      </c>
    </row>
    <row r="1988" spans="3:5">
      <c r="C1988" s="161" t="s">
        <v>2235</v>
      </c>
      <c r="D1988" s="160">
        <v>0</v>
      </c>
      <c r="E1988" s="160">
        <v>0</v>
      </c>
    </row>
    <row r="1989" spans="3:5">
      <c r="C1989" s="161" t="s">
        <v>334</v>
      </c>
      <c r="D1989" s="160">
        <v>83536021</v>
      </c>
      <c r="E1989" s="160">
        <v>33367404.159999996</v>
      </c>
    </row>
    <row r="1990" spans="3:5">
      <c r="C1990" s="161" t="s">
        <v>2048</v>
      </c>
      <c r="D1990" s="160">
        <v>3871361</v>
      </c>
      <c r="E1990" s="160">
        <v>0</v>
      </c>
    </row>
    <row r="1991" spans="3:5">
      <c r="C1991" s="161" t="s">
        <v>2049</v>
      </c>
      <c r="D1991" s="160">
        <v>1266771</v>
      </c>
      <c r="E1991" s="160">
        <v>0</v>
      </c>
    </row>
    <row r="1992" spans="3:5">
      <c r="C1992" s="161" t="s">
        <v>2236</v>
      </c>
      <c r="D1992" s="160">
        <v>0</v>
      </c>
      <c r="E1992" s="160">
        <v>0</v>
      </c>
    </row>
    <row r="1993" spans="3:5">
      <c r="C1993" s="161" t="s">
        <v>2050</v>
      </c>
      <c r="D1993" s="160">
        <v>1487663</v>
      </c>
      <c r="E1993" s="160">
        <v>0</v>
      </c>
    </row>
    <row r="1994" spans="3:5">
      <c r="C1994" s="161" t="s">
        <v>2051</v>
      </c>
      <c r="D1994" s="160">
        <v>7438315</v>
      </c>
      <c r="E1994" s="160">
        <v>0</v>
      </c>
    </row>
    <row r="1995" spans="3:5">
      <c r="C1995" s="161" t="s">
        <v>2052</v>
      </c>
      <c r="D1995" s="160">
        <v>1487663</v>
      </c>
      <c r="E1995" s="160">
        <v>0</v>
      </c>
    </row>
    <row r="1996" spans="3:5">
      <c r="C1996" s="161" t="s">
        <v>2053</v>
      </c>
      <c r="D1996" s="160">
        <v>155102429</v>
      </c>
      <c r="E1996" s="160">
        <v>33790327.390000001</v>
      </c>
    </row>
    <row r="1997" spans="3:5">
      <c r="C1997" s="161" t="s">
        <v>512</v>
      </c>
      <c r="D1997" s="160">
        <v>150000002</v>
      </c>
      <c r="E1997" s="160">
        <v>149662057.63999999</v>
      </c>
    </row>
    <row r="1998" spans="3:5">
      <c r="C1998" s="161" t="s">
        <v>2054</v>
      </c>
      <c r="D1998" s="160">
        <v>1635451</v>
      </c>
      <c r="E1998" s="160">
        <v>0</v>
      </c>
    </row>
    <row r="1999" spans="3:5">
      <c r="C1999" s="161" t="s">
        <v>2055</v>
      </c>
      <c r="D1999" s="160">
        <v>1054100</v>
      </c>
      <c r="E1999" s="160">
        <v>0</v>
      </c>
    </row>
    <row r="2000" spans="3:5">
      <c r="C2000" s="161" t="s">
        <v>2056</v>
      </c>
      <c r="D2000" s="160">
        <v>1265068</v>
      </c>
      <c r="E2000" s="160">
        <v>0</v>
      </c>
    </row>
    <row r="2001" spans="3:5">
      <c r="C2001" s="161" t="s">
        <v>2057</v>
      </c>
      <c r="D2001" s="160">
        <v>0</v>
      </c>
      <c r="E2001" s="160">
        <v>3075427.83</v>
      </c>
    </row>
    <row r="2002" spans="3:5">
      <c r="C2002" s="161" t="s">
        <v>2058</v>
      </c>
      <c r="D2002" s="160">
        <v>3639698</v>
      </c>
      <c r="E2002" s="160">
        <v>0</v>
      </c>
    </row>
    <row r="2003" spans="3:5">
      <c r="C2003" s="161" t="s">
        <v>2059</v>
      </c>
      <c r="D2003" s="160">
        <v>2476558</v>
      </c>
      <c r="E2003" s="160">
        <v>0</v>
      </c>
    </row>
    <row r="2004" spans="3:5">
      <c r="C2004" s="161" t="s">
        <v>516</v>
      </c>
      <c r="D2004" s="160">
        <v>21033435</v>
      </c>
      <c r="E2004" s="160">
        <v>0</v>
      </c>
    </row>
    <row r="2005" spans="3:5">
      <c r="C2005" s="161" t="s">
        <v>2060</v>
      </c>
      <c r="D2005" s="160">
        <v>2476559</v>
      </c>
      <c r="E2005" s="160">
        <v>0</v>
      </c>
    </row>
    <row r="2006" spans="3:5">
      <c r="C2006" s="161" t="s">
        <v>372</v>
      </c>
      <c r="D2006" s="160">
        <v>151480514</v>
      </c>
      <c r="E2006" s="160">
        <v>150885229.31</v>
      </c>
    </row>
    <row r="2007" spans="3:5">
      <c r="C2007" s="161" t="s">
        <v>2237</v>
      </c>
      <c r="D2007" s="160">
        <v>0</v>
      </c>
      <c r="E2007" s="160">
        <v>0</v>
      </c>
    </row>
    <row r="2008" spans="3:5">
      <c r="C2008" s="161" t="s">
        <v>515</v>
      </c>
      <c r="D2008" s="160">
        <v>15323327</v>
      </c>
      <c r="E2008" s="160">
        <v>12000000</v>
      </c>
    </row>
    <row r="2009" spans="3:5">
      <c r="C2009" s="161" t="s">
        <v>2268</v>
      </c>
      <c r="D2009" s="160">
        <v>0</v>
      </c>
      <c r="E2009" s="160">
        <v>0</v>
      </c>
    </row>
    <row r="2010" spans="3:5">
      <c r="C2010" s="161" t="s">
        <v>2061</v>
      </c>
      <c r="D2010" s="160">
        <v>1823763</v>
      </c>
      <c r="E2010" s="160">
        <v>9067884.5999999996</v>
      </c>
    </row>
    <row r="2011" spans="3:5">
      <c r="C2011" s="161" t="s">
        <v>2062</v>
      </c>
      <c r="D2011" s="160">
        <v>1823763</v>
      </c>
      <c r="E2011" s="160">
        <v>3780801.67</v>
      </c>
    </row>
    <row r="2012" spans="3:5">
      <c r="C2012" s="161" t="s">
        <v>514</v>
      </c>
      <c r="D2012" s="160">
        <v>37690593</v>
      </c>
      <c r="E2012" s="160">
        <v>34649876.32</v>
      </c>
    </row>
    <row r="2013" spans="3:5">
      <c r="C2013" s="161" t="s">
        <v>2063</v>
      </c>
      <c r="D2013" s="160">
        <v>1151599</v>
      </c>
      <c r="E2013" s="160">
        <v>0</v>
      </c>
    </row>
    <row r="2014" spans="3:5">
      <c r="C2014" s="161" t="s">
        <v>2064</v>
      </c>
      <c r="D2014" s="160">
        <v>1695413</v>
      </c>
      <c r="E2014" s="160">
        <v>0</v>
      </c>
    </row>
    <row r="2015" spans="3:5">
      <c r="C2015" s="161" t="s">
        <v>2065</v>
      </c>
      <c r="D2015" s="160">
        <v>1155900</v>
      </c>
      <c r="E2015" s="160">
        <v>0</v>
      </c>
    </row>
    <row r="2016" spans="3:5">
      <c r="C2016" s="161" t="s">
        <v>2066</v>
      </c>
      <c r="D2016" s="160">
        <v>22049160</v>
      </c>
      <c r="E2016" s="160">
        <v>21249159.130000003</v>
      </c>
    </row>
    <row r="2017" spans="3:5">
      <c r="C2017" s="161" t="s">
        <v>2067</v>
      </c>
      <c r="D2017" s="160">
        <v>1695413</v>
      </c>
      <c r="E2017" s="160">
        <v>0</v>
      </c>
    </row>
    <row r="2018" spans="3:5">
      <c r="C2018" s="161" t="s">
        <v>2238</v>
      </c>
      <c r="D2018" s="160">
        <v>0</v>
      </c>
      <c r="E2018" s="160">
        <v>0</v>
      </c>
    </row>
    <row r="2019" spans="3:5">
      <c r="C2019" s="161" t="s">
        <v>373</v>
      </c>
      <c r="D2019" s="160">
        <v>105000003</v>
      </c>
      <c r="E2019" s="160">
        <v>104955475.2</v>
      </c>
    </row>
    <row r="2020" spans="3:5">
      <c r="C2020" s="161" t="s">
        <v>2068</v>
      </c>
      <c r="D2020" s="160">
        <v>1695413</v>
      </c>
      <c r="E2020" s="160">
        <v>0</v>
      </c>
    </row>
    <row r="2021" spans="3:5">
      <c r="C2021" s="161" t="s">
        <v>2069</v>
      </c>
      <c r="D2021" s="160">
        <v>10207251</v>
      </c>
      <c r="E2021" s="160">
        <v>0</v>
      </c>
    </row>
    <row r="2022" spans="3:5">
      <c r="C2022" s="161" t="s">
        <v>2070</v>
      </c>
      <c r="D2022" s="160">
        <v>300000000</v>
      </c>
      <c r="E2022" s="160">
        <v>0</v>
      </c>
    </row>
    <row r="2023" spans="3:5">
      <c r="C2023" s="161" t="s">
        <v>2071</v>
      </c>
      <c r="D2023" s="160">
        <v>0</v>
      </c>
      <c r="E2023" s="160">
        <v>0</v>
      </c>
    </row>
    <row r="2024" spans="3:5">
      <c r="C2024" s="161" t="s">
        <v>2072</v>
      </c>
      <c r="D2024" s="160">
        <v>0</v>
      </c>
      <c r="E2024" s="160">
        <v>0</v>
      </c>
    </row>
    <row r="2025" spans="3:5">
      <c r="C2025" s="161" t="s">
        <v>2073</v>
      </c>
      <c r="D2025" s="160">
        <v>734370</v>
      </c>
      <c r="E2025" s="160">
        <v>0</v>
      </c>
    </row>
    <row r="2026" spans="3:5">
      <c r="C2026" s="161" t="s">
        <v>2239</v>
      </c>
      <c r="D2026" s="160">
        <v>0</v>
      </c>
      <c r="E2026" s="160">
        <v>0</v>
      </c>
    </row>
    <row r="2027" spans="3:5">
      <c r="C2027" s="161" t="s">
        <v>2074</v>
      </c>
      <c r="D2027" s="160">
        <v>1271972</v>
      </c>
      <c r="E2027" s="160">
        <v>0</v>
      </c>
    </row>
    <row r="2028" spans="3:5">
      <c r="C2028" s="161" t="s">
        <v>458</v>
      </c>
      <c r="D2028" s="160">
        <v>75000062</v>
      </c>
      <c r="E2028" s="160">
        <v>59998069.180000007</v>
      </c>
    </row>
    <row r="2029" spans="3:5">
      <c r="C2029" s="161" t="s">
        <v>2075</v>
      </c>
      <c r="D2029" s="160">
        <v>868442</v>
      </c>
      <c r="E2029" s="160">
        <v>0</v>
      </c>
    </row>
    <row r="2030" spans="3:5">
      <c r="C2030" s="161" t="s">
        <v>2076</v>
      </c>
      <c r="D2030" s="160">
        <v>6989387</v>
      </c>
      <c r="E2030" s="160">
        <v>0</v>
      </c>
    </row>
    <row r="2031" spans="3:5">
      <c r="C2031" s="161" t="s">
        <v>2077</v>
      </c>
      <c r="D2031" s="160">
        <v>7052163</v>
      </c>
      <c r="E2031" s="160">
        <v>0</v>
      </c>
    </row>
    <row r="2032" spans="3:5">
      <c r="C2032" s="161" t="s">
        <v>374</v>
      </c>
      <c r="D2032" s="160">
        <v>105001002</v>
      </c>
      <c r="E2032" s="160">
        <v>104903708.5</v>
      </c>
    </row>
    <row r="2033" spans="3:5">
      <c r="C2033" s="159" t="s">
        <v>242</v>
      </c>
      <c r="D2033" s="160">
        <v>1703117147</v>
      </c>
      <c r="E2033" s="160">
        <v>201999740.5</v>
      </c>
    </row>
    <row r="2034" spans="3:5">
      <c r="C2034" s="161" t="s">
        <v>844</v>
      </c>
      <c r="D2034" s="160">
        <v>136288789</v>
      </c>
      <c r="E2034" s="160">
        <v>48619265.140000001</v>
      </c>
    </row>
    <row r="2035" spans="3:5">
      <c r="C2035" s="161" t="s">
        <v>1979</v>
      </c>
      <c r="D2035" s="160">
        <v>1431238972</v>
      </c>
      <c r="E2035" s="160">
        <v>0</v>
      </c>
    </row>
    <row r="2036" spans="3:5">
      <c r="C2036" s="161" t="s">
        <v>513</v>
      </c>
      <c r="D2036" s="160">
        <v>79073485</v>
      </c>
      <c r="E2036" s="160">
        <v>14169657.07</v>
      </c>
    </row>
    <row r="2037" spans="3:5">
      <c r="C2037" s="161" t="s">
        <v>845</v>
      </c>
      <c r="D2037" s="160">
        <v>17735901</v>
      </c>
      <c r="E2037" s="160">
        <v>6897593.9400000004</v>
      </c>
    </row>
    <row r="2038" spans="3:5">
      <c r="C2038" s="161" t="s">
        <v>693</v>
      </c>
      <c r="D2038" s="160">
        <v>38780000</v>
      </c>
      <c r="E2038" s="160">
        <v>18091618.93</v>
      </c>
    </row>
    <row r="2039" spans="3:5">
      <c r="C2039" s="161" t="s">
        <v>2078</v>
      </c>
      <c r="D2039" s="160">
        <v>0</v>
      </c>
      <c r="E2039" s="160">
        <v>114221605.42</v>
      </c>
    </row>
    <row r="2040" spans="3:5">
      <c r="C2040" s="161" t="s">
        <v>2134</v>
      </c>
      <c r="D2040" s="160">
        <v>0</v>
      </c>
      <c r="E2040" s="160">
        <v>0</v>
      </c>
    </row>
    <row r="2041" spans="3:5">
      <c r="C2041" s="161" t="s">
        <v>2126</v>
      </c>
      <c r="D2041" s="160">
        <v>0</v>
      </c>
      <c r="E2041" s="160">
        <v>0</v>
      </c>
    </row>
    <row r="2042" spans="3:5">
      <c r="C2042" s="159" t="s">
        <v>257</v>
      </c>
      <c r="D2042" s="160">
        <v>1500000000</v>
      </c>
      <c r="E2042" s="160">
        <v>901314618.00999999</v>
      </c>
    </row>
    <row r="2043" spans="3:5">
      <c r="C2043" s="161" t="s">
        <v>456</v>
      </c>
      <c r="D2043" s="160">
        <v>0</v>
      </c>
      <c r="E2043" s="160">
        <v>0</v>
      </c>
    </row>
    <row r="2044" spans="3:5">
      <c r="C2044" s="161" t="s">
        <v>833</v>
      </c>
      <c r="D2044" s="160">
        <v>1500000000</v>
      </c>
      <c r="E2044" s="160">
        <v>901314618.00999999</v>
      </c>
    </row>
    <row r="2045" spans="3:5">
      <c r="C2045" s="159" t="s">
        <v>243</v>
      </c>
      <c r="D2045" s="160">
        <v>6230343263</v>
      </c>
      <c r="E2045" s="160">
        <v>2584549717.4599996</v>
      </c>
    </row>
    <row r="2046" spans="3:5">
      <c r="C2046" s="161" t="s">
        <v>846</v>
      </c>
      <c r="D2046" s="160">
        <v>991075841</v>
      </c>
      <c r="E2046" s="160">
        <v>0</v>
      </c>
    </row>
    <row r="2047" spans="3:5">
      <c r="C2047" s="161" t="s">
        <v>833</v>
      </c>
      <c r="D2047" s="160">
        <v>2620000000</v>
      </c>
      <c r="E2047" s="160">
        <v>1142870067.01</v>
      </c>
    </row>
    <row r="2048" spans="3:5">
      <c r="C2048" s="161" t="s">
        <v>1991</v>
      </c>
      <c r="D2048" s="160">
        <v>1358059739</v>
      </c>
      <c r="E2048" s="160">
        <v>1231168106.7199998</v>
      </c>
    </row>
    <row r="2049" spans="3:5">
      <c r="C2049" s="161" t="s">
        <v>2284</v>
      </c>
      <c r="D2049" s="160">
        <v>0</v>
      </c>
      <c r="E2049" s="160">
        <v>0</v>
      </c>
    </row>
    <row r="2050" spans="3:5">
      <c r="C2050" s="161" t="s">
        <v>2032</v>
      </c>
      <c r="D2050" s="160">
        <v>1261207683</v>
      </c>
      <c r="E2050" s="160">
        <v>210511543.72999999</v>
      </c>
    </row>
    <row r="2051" spans="3:5">
      <c r="C2051" s="157" t="s">
        <v>256</v>
      </c>
      <c r="D2051" s="158">
        <v>11498630580</v>
      </c>
      <c r="E2051" s="158">
        <v>1542976357.5099998</v>
      </c>
    </row>
    <row r="2052" spans="3:5">
      <c r="C2052" s="159" t="s">
        <v>240</v>
      </c>
      <c r="D2052" s="160">
        <v>1965579325</v>
      </c>
      <c r="E2052" s="160">
        <v>811005376.69999981</v>
      </c>
    </row>
    <row r="2053" spans="3:5">
      <c r="C2053" s="161" t="s">
        <v>241</v>
      </c>
      <c r="D2053" s="160">
        <v>342025360</v>
      </c>
      <c r="E2053" s="160">
        <v>53178667.130000003</v>
      </c>
    </row>
    <row r="2054" spans="3:5">
      <c r="C2054" s="161" t="s">
        <v>335</v>
      </c>
      <c r="D2054" s="160">
        <v>76356166</v>
      </c>
      <c r="E2054" s="160">
        <v>6635148.5600000005</v>
      </c>
    </row>
    <row r="2055" spans="3:5">
      <c r="C2055" s="161" t="s">
        <v>2079</v>
      </c>
      <c r="D2055" s="160">
        <v>19034653</v>
      </c>
      <c r="E2055" s="160">
        <v>16152453.059999999</v>
      </c>
    </row>
    <row r="2056" spans="3:5">
      <c r="C2056" s="161" t="s">
        <v>2127</v>
      </c>
      <c r="D2056" s="160">
        <v>70711383</v>
      </c>
      <c r="E2056" s="160">
        <v>12066745.619999997</v>
      </c>
    </row>
    <row r="2057" spans="3:5">
      <c r="C2057" s="161" t="s">
        <v>459</v>
      </c>
      <c r="D2057" s="160">
        <v>5843767</v>
      </c>
      <c r="E2057" s="160">
        <v>1456772.6600000001</v>
      </c>
    </row>
    <row r="2058" spans="3:5">
      <c r="C2058" s="161" t="s">
        <v>336</v>
      </c>
      <c r="D2058" s="160">
        <v>30300235</v>
      </c>
      <c r="E2058" s="160">
        <v>52386135.100000001</v>
      </c>
    </row>
    <row r="2059" spans="3:5">
      <c r="C2059" s="161" t="s">
        <v>2080</v>
      </c>
      <c r="D2059" s="160">
        <v>6979225</v>
      </c>
      <c r="E2059" s="160">
        <v>1754550.87</v>
      </c>
    </row>
    <row r="2060" spans="3:5">
      <c r="C2060" s="161" t="s">
        <v>777</v>
      </c>
      <c r="D2060" s="160">
        <v>0</v>
      </c>
      <c r="E2060" s="160">
        <v>0</v>
      </c>
    </row>
    <row r="2061" spans="3:5">
      <c r="C2061" s="161" t="s">
        <v>847</v>
      </c>
      <c r="D2061" s="160">
        <v>40000000</v>
      </c>
      <c r="E2061" s="160">
        <v>3441799.85</v>
      </c>
    </row>
    <row r="2062" spans="3:5">
      <c r="C2062" s="161" t="s">
        <v>2081</v>
      </c>
      <c r="D2062" s="160">
        <v>577903533</v>
      </c>
      <c r="E2062" s="160">
        <v>0</v>
      </c>
    </row>
    <row r="2063" spans="3:5">
      <c r="C2063" s="161" t="s">
        <v>2082</v>
      </c>
      <c r="D2063" s="160">
        <v>380802850</v>
      </c>
      <c r="E2063" s="160">
        <v>23172268.09</v>
      </c>
    </row>
    <row r="2064" spans="3:5">
      <c r="C2064" s="161" t="s">
        <v>848</v>
      </c>
      <c r="D2064" s="160">
        <v>0</v>
      </c>
      <c r="E2064" s="160">
        <v>14144673.17</v>
      </c>
    </row>
    <row r="2065" spans="3:5">
      <c r="C2065" s="161" t="s">
        <v>849</v>
      </c>
      <c r="D2065" s="160">
        <v>0</v>
      </c>
      <c r="E2065" s="160">
        <v>4824811.12</v>
      </c>
    </row>
    <row r="2066" spans="3:5">
      <c r="C2066" s="161" t="s">
        <v>427</v>
      </c>
      <c r="D2066" s="160">
        <v>415622153</v>
      </c>
      <c r="E2066" s="160">
        <v>621791351.46999979</v>
      </c>
    </row>
    <row r="2067" spans="3:5">
      <c r="C2067" s="161" t="s">
        <v>2240</v>
      </c>
      <c r="D2067" s="160">
        <v>0</v>
      </c>
      <c r="E2067" s="160">
        <v>0</v>
      </c>
    </row>
    <row r="2068" spans="3:5">
      <c r="C2068" s="159" t="s">
        <v>243</v>
      </c>
      <c r="D2068" s="160">
        <v>9124994244</v>
      </c>
      <c r="E2068" s="160">
        <v>652914200.02999997</v>
      </c>
    </row>
    <row r="2069" spans="3:5">
      <c r="C2069" s="161" t="s">
        <v>241</v>
      </c>
      <c r="D2069" s="160">
        <v>3244604490</v>
      </c>
      <c r="E2069" s="160">
        <v>406758689.08999997</v>
      </c>
    </row>
    <row r="2070" spans="3:5">
      <c r="C2070" s="161" t="s">
        <v>694</v>
      </c>
      <c r="D2070" s="160">
        <v>300000000</v>
      </c>
      <c r="E2070" s="160">
        <v>0</v>
      </c>
    </row>
    <row r="2071" spans="3:5">
      <c r="C2071" s="161" t="s">
        <v>2128</v>
      </c>
      <c r="D2071" s="160">
        <v>315550000</v>
      </c>
      <c r="E2071" s="160">
        <v>7483209.1499999994</v>
      </c>
    </row>
    <row r="2072" spans="3:5">
      <c r="C2072" s="161" t="s">
        <v>2129</v>
      </c>
      <c r="D2072" s="160">
        <v>757320000</v>
      </c>
      <c r="E2072" s="160">
        <v>0</v>
      </c>
    </row>
    <row r="2073" spans="3:5">
      <c r="C2073" s="161" t="s">
        <v>2084</v>
      </c>
      <c r="D2073" s="160">
        <v>802375000</v>
      </c>
      <c r="E2073" s="160">
        <v>0</v>
      </c>
    </row>
    <row r="2074" spans="3:5">
      <c r="C2074" s="161" t="s">
        <v>695</v>
      </c>
      <c r="D2074" s="160">
        <v>2082055874</v>
      </c>
      <c r="E2074" s="160">
        <v>9310405.0099999979</v>
      </c>
    </row>
    <row r="2075" spans="3:5">
      <c r="C2075" s="161" t="s">
        <v>485</v>
      </c>
      <c r="D2075" s="160">
        <v>100000000</v>
      </c>
      <c r="E2075" s="160">
        <v>0</v>
      </c>
    </row>
    <row r="2076" spans="3:5">
      <c r="C2076" s="161" t="s">
        <v>921</v>
      </c>
      <c r="D2076" s="160">
        <v>512873880</v>
      </c>
      <c r="E2076" s="160">
        <v>120141714.33</v>
      </c>
    </row>
    <row r="2077" spans="3:5">
      <c r="C2077" s="161" t="s">
        <v>2085</v>
      </c>
      <c r="D2077" s="160">
        <v>410215000</v>
      </c>
      <c r="E2077" s="160">
        <v>109220182.45</v>
      </c>
    </row>
    <row r="2078" spans="3:5">
      <c r="C2078" s="161" t="s">
        <v>2086</v>
      </c>
      <c r="D2078" s="160">
        <v>600000000</v>
      </c>
      <c r="E2078" s="160">
        <v>0</v>
      </c>
    </row>
    <row r="2079" spans="3:5">
      <c r="C2079" s="159" t="s">
        <v>244</v>
      </c>
      <c r="D2079" s="160">
        <v>408057011</v>
      </c>
      <c r="E2079" s="160">
        <v>79056780.780000001</v>
      </c>
    </row>
    <row r="2080" spans="3:5">
      <c r="C2080" s="161" t="s">
        <v>241</v>
      </c>
      <c r="D2080" s="160">
        <v>387039011</v>
      </c>
      <c r="E2080" s="160">
        <v>79056780.780000001</v>
      </c>
    </row>
    <row r="2081" spans="3:5">
      <c r="C2081" s="161" t="s">
        <v>2083</v>
      </c>
      <c r="D2081" s="160">
        <v>21018000</v>
      </c>
      <c r="E2081" s="160">
        <v>0</v>
      </c>
    </row>
    <row r="2082" spans="3:5">
      <c r="C2082" s="162" t="s">
        <v>337</v>
      </c>
      <c r="D2082" s="163">
        <v>96543478243</v>
      </c>
      <c r="E2082" s="163">
        <v>43792475674.759949</v>
      </c>
    </row>
    <row r="2085" spans="3:5">
      <c r="C2085" s="129" t="s">
        <v>720</v>
      </c>
      <c r="D2085" s="62"/>
      <c r="E2085" s="63"/>
    </row>
    <row r="2086" spans="3:5">
      <c r="C2086" s="116" t="s">
        <v>696</v>
      </c>
      <c r="D2086" s="116"/>
      <c r="E2086" s="116"/>
    </row>
    <row r="2087" spans="3:5">
      <c r="C2087" s="202" t="s">
        <v>2278</v>
      </c>
      <c r="D2087" s="202"/>
      <c r="E2087" s="202"/>
    </row>
    <row r="2088" spans="3:5">
      <c r="C2088" s="170" t="s">
        <v>2172</v>
      </c>
      <c r="D2088" s="170"/>
      <c r="E2088" s="170"/>
    </row>
    <row r="2089" spans="3:5">
      <c r="C2089" s="52" t="s">
        <v>721</v>
      </c>
    </row>
  </sheetData>
  <mergeCells count="11">
    <mergeCell ref="C12:C13"/>
    <mergeCell ref="E12:E13"/>
    <mergeCell ref="C2087:E2087"/>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C76" sqref="C76"/>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8" t="s">
        <v>609</v>
      </c>
      <c r="C1" s="178"/>
      <c r="D1" s="178"/>
    </row>
    <row r="2" spans="2:5" ht="31.5" customHeight="1">
      <c r="B2" s="210" t="s">
        <v>0</v>
      </c>
      <c r="C2" s="210"/>
      <c r="D2" s="210"/>
    </row>
    <row r="3" spans="2:5" ht="15.6" customHeight="1">
      <c r="B3" s="180" t="s">
        <v>1</v>
      </c>
      <c r="C3" s="180"/>
      <c r="D3" s="180"/>
    </row>
    <row r="4" spans="2:5" ht="13.9" customHeight="1">
      <c r="B4" s="11"/>
      <c r="C4" s="11"/>
    </row>
    <row r="5" spans="2:5" ht="18.75">
      <c r="B5" s="192" t="s">
        <v>22</v>
      </c>
      <c r="C5" s="192"/>
      <c r="D5" s="192"/>
    </row>
    <row r="6" spans="2:5" ht="18.75">
      <c r="B6" s="192" t="s">
        <v>500</v>
      </c>
      <c r="C6" s="192"/>
      <c r="D6" s="192"/>
      <c r="E6" s="2"/>
    </row>
    <row r="7" spans="2:5" ht="18.75">
      <c r="B7" s="182" t="s">
        <v>2277</v>
      </c>
      <c r="C7" s="182"/>
      <c r="D7" s="182"/>
      <c r="E7" s="2"/>
    </row>
    <row r="8" spans="2:5" ht="18.75">
      <c r="B8" s="177" t="s">
        <v>608</v>
      </c>
      <c r="C8" s="177"/>
      <c r="D8" s="177"/>
      <c r="E8" s="2"/>
    </row>
    <row r="9" spans="2:5" ht="15.75">
      <c r="B9" s="190" t="s">
        <v>4</v>
      </c>
      <c r="C9" s="190"/>
      <c r="D9" s="190"/>
      <c r="E9" s="3"/>
    </row>
    <row r="10" spans="2:5">
      <c r="B10" s="11"/>
      <c r="C10" s="11"/>
      <c r="E10" s="3"/>
    </row>
    <row r="11" spans="2:5">
      <c r="B11" s="7"/>
      <c r="C11" s="7"/>
      <c r="E11" s="3"/>
    </row>
    <row r="12" spans="2:5" ht="9.6" customHeight="1">
      <c r="B12" s="193" t="s">
        <v>5</v>
      </c>
      <c r="C12" s="211" t="s">
        <v>781</v>
      </c>
      <c r="D12" s="211" t="s">
        <v>698</v>
      </c>
    </row>
    <row r="13" spans="2:5" ht="13.15" customHeight="1">
      <c r="B13" s="193"/>
      <c r="C13" s="211"/>
      <c r="D13" s="211"/>
    </row>
    <row r="14" spans="2:5" ht="15" customHeight="1">
      <c r="B14" s="193"/>
      <c r="C14" s="111" t="s">
        <v>608</v>
      </c>
      <c r="D14" s="211"/>
      <c r="E14" s="4"/>
    </row>
    <row r="15" spans="2:5">
      <c r="B15" s="66" t="s">
        <v>612</v>
      </c>
      <c r="C15" s="142">
        <f>C16+C18</f>
        <v>924038651</v>
      </c>
      <c r="D15" s="142">
        <f>D16+D18</f>
        <v>406919928.14000005</v>
      </c>
      <c r="E15" s="5"/>
    </row>
    <row r="16" spans="2:5">
      <c r="B16" s="67" t="s">
        <v>81</v>
      </c>
      <c r="C16" s="143">
        <f>C17</f>
        <v>855088894</v>
      </c>
      <c r="D16" s="143">
        <f>D17</f>
        <v>366699237.14000005</v>
      </c>
      <c r="E16" s="4"/>
    </row>
    <row r="17" spans="2:5" ht="16.149999999999999" customHeight="1">
      <c r="B17" s="68" t="s">
        <v>86</v>
      </c>
      <c r="C17" s="144">
        <v>855088894</v>
      </c>
      <c r="D17" s="144">
        <v>366699237.14000005</v>
      </c>
      <c r="E17" s="8"/>
    </row>
    <row r="18" spans="2:5">
      <c r="B18" s="69" t="s">
        <v>94</v>
      </c>
      <c r="C18" s="145">
        <f>C19</f>
        <v>68949757</v>
      </c>
      <c r="D18" s="145">
        <f>D19</f>
        <v>40220691</v>
      </c>
      <c r="E18" s="8"/>
    </row>
    <row r="19" spans="2:5" ht="14.45" customHeight="1">
      <c r="B19" s="70" t="s">
        <v>100</v>
      </c>
      <c r="C19" s="135">
        <v>68949757</v>
      </c>
      <c r="D19" s="135">
        <v>40220691</v>
      </c>
      <c r="E19" s="5"/>
    </row>
    <row r="20" spans="2:5">
      <c r="B20" s="66" t="s">
        <v>495</v>
      </c>
      <c r="C20" s="142">
        <f t="shared" ref="C20:D21" si="0">C21</f>
        <v>247158357</v>
      </c>
      <c r="D20" s="142">
        <f t="shared" si="0"/>
        <v>108652481.53</v>
      </c>
      <c r="E20" s="5"/>
    </row>
    <row r="21" spans="2:5">
      <c r="B21" s="69" t="s">
        <v>102</v>
      </c>
      <c r="C21" s="145">
        <f t="shared" si="0"/>
        <v>247158357</v>
      </c>
      <c r="D21" s="145">
        <f t="shared" si="0"/>
        <v>108652481.53</v>
      </c>
      <c r="E21" s="6"/>
    </row>
    <row r="22" spans="2:5">
      <c r="B22" s="71" t="s">
        <v>105</v>
      </c>
      <c r="C22" s="135">
        <v>247158357</v>
      </c>
      <c r="D22" s="135">
        <v>108652481.53</v>
      </c>
      <c r="E22" s="5"/>
    </row>
    <row r="23" spans="2:5">
      <c r="B23" s="66" t="s">
        <v>496</v>
      </c>
      <c r="C23" s="142">
        <f>C24+C26+C28</f>
        <v>1284834128</v>
      </c>
      <c r="D23" s="142">
        <f>D24+D26+D28</f>
        <v>455482215.14000005</v>
      </c>
      <c r="E23" s="5"/>
    </row>
    <row r="24" spans="2:5">
      <c r="B24" s="67" t="s">
        <v>158</v>
      </c>
      <c r="C24" s="143">
        <f>C25</f>
        <v>26513048</v>
      </c>
      <c r="D24" s="143">
        <f>D25</f>
        <v>5305874.05</v>
      </c>
      <c r="E24" s="5"/>
    </row>
    <row r="25" spans="2:5">
      <c r="B25" s="72" t="s">
        <v>161</v>
      </c>
      <c r="C25" s="144">
        <v>26513048</v>
      </c>
      <c r="D25" s="144">
        <v>5305874.05</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450176341.09000003</v>
      </c>
      <c r="E28" s="5"/>
    </row>
    <row r="29" spans="2:5" ht="15.6" customHeight="1">
      <c r="B29" s="72" t="s">
        <v>186</v>
      </c>
      <c r="C29" s="144">
        <v>298552955</v>
      </c>
      <c r="D29" s="144">
        <v>87007219.700000003</v>
      </c>
      <c r="E29" s="5"/>
    </row>
    <row r="30" spans="2:5" ht="17.25" customHeight="1">
      <c r="B30" s="72" t="s">
        <v>469</v>
      </c>
      <c r="C30" s="144">
        <v>112471764</v>
      </c>
      <c r="D30" s="144">
        <v>11718358.65</v>
      </c>
      <c r="E30" s="5"/>
    </row>
    <row r="31" spans="2:5" ht="15.75" customHeight="1">
      <c r="B31" s="72" t="s">
        <v>187</v>
      </c>
      <c r="C31" s="144">
        <v>314754182</v>
      </c>
      <c r="D31" s="144">
        <v>62227104.060000017</v>
      </c>
      <c r="E31" s="8"/>
    </row>
    <row r="32" spans="2:5" ht="19.899999999999999" customHeight="1">
      <c r="B32" s="72" t="s">
        <v>188</v>
      </c>
      <c r="C32" s="144">
        <v>526508689</v>
      </c>
      <c r="D32" s="144">
        <v>289223658.68000001</v>
      </c>
      <c r="E32" s="6"/>
    </row>
    <row r="33" spans="2:4">
      <c r="B33" s="73" t="s">
        <v>498</v>
      </c>
      <c r="C33" s="51">
        <f>C15+C20+C23</f>
        <v>2456031136</v>
      </c>
      <c r="D33" s="51">
        <f>D15+D20+D23</f>
        <v>971054624.81000018</v>
      </c>
    </row>
    <row r="34" spans="2:4">
      <c r="B34" s="131" t="s">
        <v>720</v>
      </c>
    </row>
    <row r="35" spans="2:4">
      <c r="B35" s="116" t="s">
        <v>696</v>
      </c>
      <c r="C35" s="116"/>
      <c r="D35" s="116"/>
    </row>
    <row r="36" spans="2:4" ht="27" customHeight="1">
      <c r="B36" s="195" t="s">
        <v>2278</v>
      </c>
      <c r="C36" s="195"/>
      <c r="D36" s="195"/>
    </row>
    <row r="37" spans="2:4">
      <c r="B37" s="212" t="s">
        <v>722</v>
      </c>
      <c r="C37" s="212"/>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C76" sqref="C76"/>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8" t="s">
        <v>609</v>
      </c>
      <c r="C1" s="178"/>
      <c r="D1" s="178"/>
      <c r="E1" s="178"/>
      <c r="F1" s="178"/>
      <c r="G1" s="178"/>
    </row>
    <row r="2" spans="2:12" ht="21" customHeight="1" thickBot="1">
      <c r="B2" s="179" t="s">
        <v>0</v>
      </c>
      <c r="C2" s="179"/>
      <c r="D2" s="179"/>
      <c r="E2" s="179"/>
      <c r="F2" s="179"/>
      <c r="G2" s="179"/>
      <c r="K2" s="10" t="s">
        <v>501</v>
      </c>
      <c r="L2" s="164">
        <v>8677138.3201926611</v>
      </c>
    </row>
    <row r="3" spans="2:12" ht="14.45" customHeight="1">
      <c r="B3" s="191" t="s">
        <v>1</v>
      </c>
      <c r="C3" s="191"/>
      <c r="D3" s="191"/>
      <c r="E3" s="191"/>
      <c r="F3" s="191"/>
      <c r="G3" s="191"/>
    </row>
    <row r="4" spans="2:12" ht="14.45" customHeight="1">
      <c r="C4" s="11"/>
      <c r="D4" s="11"/>
      <c r="E4" s="11"/>
      <c r="F4" s="11"/>
      <c r="G4" s="11"/>
    </row>
    <row r="5" spans="2:12" ht="18" customHeight="1">
      <c r="B5" s="192" t="s">
        <v>22</v>
      </c>
      <c r="C5" s="192"/>
      <c r="D5" s="192"/>
      <c r="E5" s="192"/>
      <c r="F5" s="192"/>
      <c r="G5" s="192"/>
    </row>
    <row r="6" spans="2:12" ht="18" customHeight="1">
      <c r="B6" s="196" t="s">
        <v>505</v>
      </c>
      <c r="C6" s="196"/>
      <c r="D6" s="196"/>
      <c r="E6" s="196"/>
      <c r="F6" s="196"/>
      <c r="G6" s="196"/>
    </row>
    <row r="7" spans="2:12" ht="18" customHeight="1">
      <c r="B7" s="182" t="s">
        <v>2277</v>
      </c>
      <c r="C7" s="182"/>
      <c r="D7" s="182"/>
      <c r="E7" s="182"/>
      <c r="F7" s="182"/>
      <c r="G7" s="182"/>
    </row>
    <row r="8" spans="2:12" ht="18" customHeight="1">
      <c r="B8" s="177" t="s">
        <v>608</v>
      </c>
      <c r="C8" s="177"/>
      <c r="D8" s="177"/>
      <c r="E8" s="177"/>
      <c r="F8" s="177"/>
      <c r="G8" s="177"/>
    </row>
    <row r="9" spans="2:12" ht="15.6" customHeight="1">
      <c r="B9" s="190" t="s">
        <v>4</v>
      </c>
      <c r="C9" s="190"/>
      <c r="D9" s="190"/>
      <c r="E9" s="190"/>
      <c r="F9" s="190"/>
      <c r="G9" s="190"/>
    </row>
    <row r="11" spans="2:12" ht="9" customHeight="1">
      <c r="B11" s="213" t="s">
        <v>5</v>
      </c>
      <c r="C11" s="214" t="s">
        <v>2130</v>
      </c>
      <c r="D11" s="215" t="s">
        <v>698</v>
      </c>
      <c r="E11" s="218" t="s">
        <v>606</v>
      </c>
      <c r="F11" s="218" t="s">
        <v>607</v>
      </c>
      <c r="G11" s="218" t="s">
        <v>504</v>
      </c>
    </row>
    <row r="12" spans="2:12" ht="9" customHeight="1">
      <c r="B12" s="213"/>
      <c r="C12" s="214"/>
      <c r="D12" s="216"/>
      <c r="E12" s="218"/>
      <c r="F12" s="218"/>
      <c r="G12" s="218"/>
    </row>
    <row r="13" spans="2:12" ht="9" customHeight="1">
      <c r="B13" s="213"/>
      <c r="C13" s="215"/>
      <c r="D13" s="216"/>
      <c r="E13" s="218"/>
      <c r="F13" s="218"/>
      <c r="G13" s="218"/>
    </row>
    <row r="14" spans="2:12" ht="18.600000000000001" customHeight="1">
      <c r="B14" s="213"/>
      <c r="C14" s="112" t="s">
        <v>608</v>
      </c>
      <c r="D14" s="217"/>
      <c r="E14" s="218"/>
      <c r="F14" s="218"/>
      <c r="G14" s="218"/>
    </row>
    <row r="15" spans="2:12" ht="13.15" customHeight="1">
      <c r="B15" s="213"/>
      <c r="C15" s="74">
        <v>1</v>
      </c>
      <c r="D15" s="74">
        <v>2</v>
      </c>
      <c r="E15" s="74">
        <v>3</v>
      </c>
      <c r="F15" s="74">
        <v>4</v>
      </c>
      <c r="G15" s="74" t="s">
        <v>2131</v>
      </c>
    </row>
    <row r="16" spans="2:12">
      <c r="B16" s="75" t="s">
        <v>612</v>
      </c>
      <c r="C16" s="165">
        <f>C17</f>
        <v>1394.6847250000001</v>
      </c>
      <c r="D16" s="165">
        <f>D17</f>
        <v>517.20722240000009</v>
      </c>
      <c r="E16" s="166">
        <f>E17</f>
        <v>517.20722240000009</v>
      </c>
      <c r="F16" s="165">
        <f>F17</f>
        <v>0</v>
      </c>
      <c r="G16" s="76">
        <f t="shared" ref="G16:G57" si="0">D16/$L$2</f>
        <v>5.9605736743460878E-5</v>
      </c>
      <c r="K16" s="9"/>
    </row>
    <row r="17" spans="2:11">
      <c r="B17" s="77" t="s">
        <v>94</v>
      </c>
      <c r="C17" s="167">
        <f>C18</f>
        <v>1394.6847250000001</v>
      </c>
      <c r="D17" s="167">
        <f>D18</f>
        <v>517.20722240000009</v>
      </c>
      <c r="E17" s="167">
        <f>E18</f>
        <v>517.20722240000009</v>
      </c>
      <c r="F17" s="167">
        <v>0</v>
      </c>
      <c r="G17" s="78">
        <f t="shared" si="0"/>
        <v>5.9605736743460878E-5</v>
      </c>
    </row>
    <row r="18" spans="2:11">
      <c r="B18" s="79" t="s">
        <v>96</v>
      </c>
      <c r="C18" s="168">
        <v>1394.6847250000001</v>
      </c>
      <c r="D18" s="168">
        <v>517.20722240000009</v>
      </c>
      <c r="E18" s="168">
        <f>D18</f>
        <v>517.20722240000009</v>
      </c>
      <c r="F18" s="168">
        <v>0</v>
      </c>
      <c r="G18" s="80">
        <f t="shared" si="0"/>
        <v>5.9605736743460878E-5</v>
      </c>
    </row>
    <row r="19" spans="2:11">
      <c r="B19" s="75" t="s">
        <v>495</v>
      </c>
      <c r="C19" s="165">
        <f>C20+C23+C29+C31</f>
        <v>132703.61831699999</v>
      </c>
      <c r="D19" s="165">
        <f>D20+D23+D29+D31</f>
        <v>84988.470368399998</v>
      </c>
      <c r="E19" s="165">
        <f>E20+E23+E29+E31</f>
        <v>15531.134752619997</v>
      </c>
      <c r="F19" s="165">
        <f>F20+F23+F29+F31</f>
        <v>69457.335615780001</v>
      </c>
      <c r="G19" s="76">
        <f t="shared" si="0"/>
        <v>9.7945275541617711E-3</v>
      </c>
      <c r="I19" s="81"/>
    </row>
    <row r="20" spans="2:11">
      <c r="B20" s="77" t="s">
        <v>106</v>
      </c>
      <c r="C20" s="167">
        <f>C22+C21</f>
        <v>1077.5237710000001</v>
      </c>
      <c r="D20" s="167">
        <f>D22+D21</f>
        <v>276.05784565000005</v>
      </c>
      <c r="E20" s="167">
        <f>E22+E21</f>
        <v>276.05784565000005</v>
      </c>
      <c r="F20" s="167">
        <f>F22+F21</f>
        <v>0</v>
      </c>
      <c r="G20" s="78">
        <f t="shared" si="0"/>
        <v>3.1814388046296658E-5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276.05784565000005</v>
      </c>
      <c r="E22" s="168">
        <f>D22</f>
        <v>276.05784565000005</v>
      </c>
      <c r="F22" s="168">
        <v>0</v>
      </c>
      <c r="G22" s="84">
        <f t="shared" si="0"/>
        <v>3.1814388046296658E-5</v>
      </c>
      <c r="I22" s="85"/>
    </row>
    <row r="23" spans="2:11">
      <c r="B23" s="77" t="s">
        <v>113</v>
      </c>
      <c r="C23" s="167">
        <f>SUM(C24:C28)</f>
        <v>95599.385503999991</v>
      </c>
      <c r="D23" s="167">
        <f>SUM(D24:D28)</f>
        <v>70008.998863090004</v>
      </c>
      <c r="E23" s="167">
        <f>SUM(E24:E28)</f>
        <v>1010.7954867199999</v>
      </c>
      <c r="F23" s="167">
        <f>SUM(F24:F28)</f>
        <v>68998.203376370002</v>
      </c>
      <c r="G23" s="86">
        <f t="shared" si="0"/>
        <v>8.0682128461835537E-3</v>
      </c>
    </row>
    <row r="24" spans="2:11">
      <c r="B24" s="79" t="s">
        <v>114</v>
      </c>
      <c r="C24" s="168">
        <v>581.37626499999999</v>
      </c>
      <c r="D24" s="168">
        <v>247.94614947999995</v>
      </c>
      <c r="E24" s="168">
        <v>0</v>
      </c>
      <c r="F24" s="168">
        <f>D24</f>
        <v>247.94614947999995</v>
      </c>
      <c r="G24" s="84">
        <f t="shared" si="0"/>
        <v>2.8574645272509004E-5</v>
      </c>
    </row>
    <row r="25" spans="2:11">
      <c r="B25" s="79" t="s">
        <v>115</v>
      </c>
      <c r="C25" s="168">
        <v>92475.769241000002</v>
      </c>
      <c r="D25" s="168">
        <v>68750.257226889997</v>
      </c>
      <c r="E25" s="168">
        <v>0</v>
      </c>
      <c r="F25" s="168">
        <f>D25</f>
        <v>68750.257226889997</v>
      </c>
      <c r="G25" s="84">
        <f t="shared" si="0"/>
        <v>7.9231487029428286E-3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16.43245306</v>
      </c>
      <c r="E27" s="168">
        <f>D27</f>
        <v>16.43245306</v>
      </c>
      <c r="F27" s="168">
        <v>0</v>
      </c>
      <c r="G27" s="84">
        <f t="shared" si="0"/>
        <v>1.8937641021302914E-6</v>
      </c>
    </row>
    <row r="28" spans="2:11">
      <c r="B28" s="79" t="s">
        <v>117</v>
      </c>
      <c r="C28" s="168">
        <v>2234.0003069999998</v>
      </c>
      <c r="D28" s="168">
        <v>994.36303365999981</v>
      </c>
      <c r="E28" s="168">
        <f>D28</f>
        <v>994.36303365999981</v>
      </c>
      <c r="F28" s="168">
        <v>0</v>
      </c>
      <c r="G28" s="84">
        <f t="shared" si="0"/>
        <v>1.1459573386608429E-4</v>
      </c>
    </row>
    <row r="29" spans="2:11">
      <c r="B29" s="77" t="s">
        <v>118</v>
      </c>
      <c r="C29" s="167">
        <f>C30</f>
        <v>983.65025900000001</v>
      </c>
      <c r="D29" s="167">
        <f>D30</f>
        <v>459.13223940999995</v>
      </c>
      <c r="E29" s="167">
        <v>0</v>
      </c>
      <c r="F29" s="167">
        <f>F30</f>
        <v>459.13223940999995</v>
      </c>
      <c r="G29" s="86">
        <f t="shared" si="0"/>
        <v>5.291286394980571E-5</v>
      </c>
    </row>
    <row r="30" spans="2:11">
      <c r="B30" s="79" t="s">
        <v>119</v>
      </c>
      <c r="C30" s="168">
        <v>983.65025900000001</v>
      </c>
      <c r="D30" s="168">
        <v>459.13223940999995</v>
      </c>
      <c r="E30" s="168">
        <v>0</v>
      </c>
      <c r="F30" s="168">
        <f>D30</f>
        <v>459.13223940999995</v>
      </c>
      <c r="G30" s="84">
        <f t="shared" si="0"/>
        <v>5.291286394980571E-5</v>
      </c>
    </row>
    <row r="31" spans="2:11">
      <c r="B31" s="77" t="s">
        <v>120</v>
      </c>
      <c r="C31" s="167">
        <f>C32</f>
        <v>35043.058783</v>
      </c>
      <c r="D31" s="167">
        <f>D32</f>
        <v>14244.281420249998</v>
      </c>
      <c r="E31" s="167">
        <f>E32</f>
        <v>14244.281420249998</v>
      </c>
      <c r="F31" s="167">
        <f>F32</f>
        <v>0</v>
      </c>
      <c r="G31" s="86">
        <f t="shared" si="0"/>
        <v>1.6415874559821155E-3</v>
      </c>
    </row>
    <row r="32" spans="2:11">
      <c r="B32" s="79" t="s">
        <v>123</v>
      </c>
      <c r="C32" s="168">
        <v>35043.058783</v>
      </c>
      <c r="D32" s="168">
        <v>14244.281420249998</v>
      </c>
      <c r="E32" s="168">
        <f>D32</f>
        <v>14244.281420249998</v>
      </c>
      <c r="F32" s="168"/>
      <c r="G32" s="80">
        <f t="shared" si="0"/>
        <v>1.6415874559821155E-3</v>
      </c>
    </row>
    <row r="33" spans="2:7">
      <c r="B33" s="75" t="s">
        <v>502</v>
      </c>
      <c r="C33" s="165">
        <f>C34+C37+C48</f>
        <v>14779.834097000001</v>
      </c>
      <c r="D33" s="165">
        <f>D34+D37+D48</f>
        <v>4218.3812186599998</v>
      </c>
      <c r="E33" s="165">
        <f>E34+E37+E48</f>
        <v>4204.64480981</v>
      </c>
      <c r="F33" s="165">
        <f>F34+F37+F48</f>
        <v>13.73640885</v>
      </c>
      <c r="G33" s="76">
        <f t="shared" si="0"/>
        <v>4.8614889644473685E-4</v>
      </c>
    </row>
    <row r="34" spans="2:7">
      <c r="B34" s="77" t="s">
        <v>132</v>
      </c>
      <c r="C34" s="167">
        <f>C35+C36</f>
        <v>562.058313</v>
      </c>
      <c r="D34" s="167">
        <f>D35+D36</f>
        <v>223.94115205</v>
      </c>
      <c r="E34" s="167">
        <f>E35+E36</f>
        <v>223.94115205</v>
      </c>
      <c r="F34" s="167">
        <f>F35+F36</f>
        <v>0</v>
      </c>
      <c r="G34" s="78">
        <f t="shared" si="0"/>
        <v>2.5808180506799592E-5</v>
      </c>
    </row>
    <row r="35" spans="2:7">
      <c r="B35" s="79" t="s">
        <v>133</v>
      </c>
      <c r="C35" s="168">
        <v>228.88499999999999</v>
      </c>
      <c r="D35" s="168">
        <v>109.92224978</v>
      </c>
      <c r="E35" s="168">
        <f>D35</f>
        <v>109.92224978</v>
      </c>
      <c r="F35" s="168">
        <v>0</v>
      </c>
      <c r="G35" s="80">
        <f t="shared" si="0"/>
        <v>1.2668030141250459E-5</v>
      </c>
    </row>
    <row r="36" spans="2:7">
      <c r="B36" s="79" t="s">
        <v>135</v>
      </c>
      <c r="C36" s="168">
        <v>333.17331300000001</v>
      </c>
      <c r="D36" s="168">
        <v>114.01890227</v>
      </c>
      <c r="E36" s="168">
        <f>D36</f>
        <v>114.01890227</v>
      </c>
      <c r="F36" s="168">
        <v>0</v>
      </c>
      <c r="G36" s="80">
        <f t="shared" si="0"/>
        <v>1.3140150365549135E-5</v>
      </c>
    </row>
    <row r="37" spans="2:7">
      <c r="B37" s="77" t="s">
        <v>136</v>
      </c>
      <c r="C37" s="167">
        <f>SUM(C38:C47)</f>
        <v>7891.9936299999999</v>
      </c>
      <c r="D37" s="167">
        <f>SUM(D38:D47)</f>
        <v>2578.0792051899998</v>
      </c>
      <c r="E37" s="167">
        <f>SUM(E38:E47)</f>
        <v>2564.3427963399999</v>
      </c>
      <c r="F37" s="167">
        <f>SUM(F38:F47)</f>
        <v>13.73640885</v>
      </c>
      <c r="G37" s="78">
        <f t="shared" si="0"/>
        <v>2.9711168706283319E-4</v>
      </c>
    </row>
    <row r="38" spans="2:7">
      <c r="B38" s="79" t="s">
        <v>137</v>
      </c>
      <c r="C38" s="168">
        <v>1430.7885200000001</v>
      </c>
      <c r="D38" s="168">
        <v>21.037355680000001</v>
      </c>
      <c r="E38" s="168">
        <f t="shared" ref="E38:E44" si="1">D38</f>
        <v>21.037355680000001</v>
      </c>
      <c r="F38" s="168">
        <v>0</v>
      </c>
      <c r="G38" s="80">
        <f t="shared" si="0"/>
        <v>2.424457799761443E-6</v>
      </c>
    </row>
    <row r="39" spans="2:7">
      <c r="B39" s="79" t="s">
        <v>138</v>
      </c>
      <c r="C39" s="168">
        <v>402.89478600000001</v>
      </c>
      <c r="D39" s="168">
        <v>170.07036485</v>
      </c>
      <c r="E39" s="168">
        <f t="shared" si="1"/>
        <v>170.07036485</v>
      </c>
      <c r="F39" s="168">
        <v>0</v>
      </c>
      <c r="G39" s="84">
        <f t="shared" si="0"/>
        <v>1.9599821804641221E-5</v>
      </c>
    </row>
    <row r="40" spans="2:7">
      <c r="B40" s="79" t="s">
        <v>140</v>
      </c>
      <c r="C40" s="168">
        <v>5.8</v>
      </c>
      <c r="D40" s="168">
        <v>2.7083439500000002</v>
      </c>
      <c r="E40" s="168">
        <f t="shared" si="1"/>
        <v>2.7083439500000002</v>
      </c>
      <c r="F40" s="168">
        <v>0</v>
      </c>
      <c r="G40" s="84">
        <f t="shared" si="0"/>
        <v>3.1212409553243887E-7</v>
      </c>
    </row>
    <row r="41" spans="2:7">
      <c r="B41" s="79" t="s">
        <v>142</v>
      </c>
      <c r="C41" s="168">
        <v>1341.8322519999999</v>
      </c>
      <c r="D41" s="168">
        <v>521.01019602000008</v>
      </c>
      <c r="E41" s="168">
        <f t="shared" si="1"/>
        <v>521.01019602000008</v>
      </c>
      <c r="F41" s="168">
        <v>0</v>
      </c>
      <c r="G41" s="84">
        <f t="shared" si="0"/>
        <v>6.0044011838275263E-5</v>
      </c>
    </row>
    <row r="42" spans="2:7">
      <c r="B42" s="79" t="s">
        <v>143</v>
      </c>
      <c r="C42" s="168">
        <v>1205.8959199999999</v>
      </c>
      <c r="D42" s="168">
        <v>387.44336455000001</v>
      </c>
      <c r="E42" s="168">
        <f t="shared" si="1"/>
        <v>387.44336455000001</v>
      </c>
      <c r="F42" s="168">
        <v>0</v>
      </c>
      <c r="G42" s="84">
        <f t="shared" si="0"/>
        <v>4.4651053175950463E-5</v>
      </c>
    </row>
    <row r="43" spans="2:7">
      <c r="B43" s="79" t="s">
        <v>144</v>
      </c>
      <c r="C43" s="168">
        <v>96.423203999999998</v>
      </c>
      <c r="D43" s="168">
        <v>39.434756230000005</v>
      </c>
      <c r="E43" s="168">
        <f t="shared" si="1"/>
        <v>39.434756230000005</v>
      </c>
      <c r="F43" s="168">
        <v>0</v>
      </c>
      <c r="G43" s="84">
        <f t="shared" si="0"/>
        <v>4.5446729987271223E-6</v>
      </c>
    </row>
    <row r="44" spans="2:7">
      <c r="B44" s="79" t="s">
        <v>145</v>
      </c>
      <c r="C44" s="168">
        <v>1.3</v>
      </c>
      <c r="D44" s="168">
        <v>0.34169176000000001</v>
      </c>
      <c r="E44" s="168">
        <f t="shared" si="1"/>
        <v>0.34169176000000001</v>
      </c>
      <c r="F44" s="168">
        <v>0</v>
      </c>
      <c r="G44" s="84">
        <f t="shared" si="0"/>
        <v>3.937839266718216E-8</v>
      </c>
    </row>
    <row r="45" spans="2:7">
      <c r="B45" s="79" t="s">
        <v>464</v>
      </c>
      <c r="C45" s="168">
        <v>48.847563999999998</v>
      </c>
      <c r="D45" s="168">
        <v>13.73640885</v>
      </c>
      <c r="E45" s="168">
        <v>0</v>
      </c>
      <c r="F45" s="168">
        <f>D45</f>
        <v>13.73640885</v>
      </c>
      <c r="G45" s="84">
        <f t="shared" si="0"/>
        <v>1.5830574946620197E-6</v>
      </c>
    </row>
    <row r="46" spans="2:7">
      <c r="B46" s="79" t="s">
        <v>613</v>
      </c>
      <c r="C46" s="168">
        <v>21.670500000000001</v>
      </c>
      <c r="D46" s="168">
        <v>15.227184529999999</v>
      </c>
      <c r="E46" s="168">
        <f>D46</f>
        <v>15.227184529999999</v>
      </c>
      <c r="F46" s="168">
        <v>0</v>
      </c>
      <c r="G46" s="84">
        <f t="shared" si="0"/>
        <v>1.7548624866984839E-6</v>
      </c>
    </row>
    <row r="47" spans="2:7">
      <c r="B47" s="79" t="s">
        <v>146</v>
      </c>
      <c r="C47" s="168">
        <v>3336.540884</v>
      </c>
      <c r="D47" s="168">
        <v>1407.06953877</v>
      </c>
      <c r="E47" s="168">
        <f>D47</f>
        <v>1407.06953877</v>
      </c>
      <c r="F47" s="168">
        <v>0</v>
      </c>
      <c r="G47" s="84">
        <f t="shared" si="0"/>
        <v>1.6215824697591756E-4</v>
      </c>
    </row>
    <row r="48" spans="2:7">
      <c r="B48" s="77" t="s">
        <v>147</v>
      </c>
      <c r="C48" s="167">
        <f>SUM(C49:C56)</f>
        <v>6325.7821540000004</v>
      </c>
      <c r="D48" s="167">
        <f>SUM(D49:D56)</f>
        <v>1416.3608614200002</v>
      </c>
      <c r="E48" s="167">
        <f>SUM(E49:E56)</f>
        <v>1416.3608614200002</v>
      </c>
      <c r="F48" s="167">
        <f>SUM(F49:F56)</f>
        <v>0</v>
      </c>
      <c r="G48" s="86">
        <f t="shared" si="0"/>
        <v>1.6322902887510411E-4</v>
      </c>
    </row>
    <row r="49" spans="2:8">
      <c r="B49" s="79" t="s">
        <v>148</v>
      </c>
      <c r="C49" s="168">
        <v>353.57016700000003</v>
      </c>
      <c r="D49" s="168">
        <v>174.48202323999999</v>
      </c>
      <c r="E49" s="168">
        <f t="shared" ref="E49:E56" si="2">D49</f>
        <v>174.48202323999999</v>
      </c>
      <c r="F49" s="168">
        <v>0</v>
      </c>
      <c r="G49" s="84">
        <f t="shared" si="0"/>
        <v>2.010824499984759E-5</v>
      </c>
    </row>
    <row r="50" spans="2:8">
      <c r="B50" s="79" t="s">
        <v>149</v>
      </c>
      <c r="C50" s="168">
        <v>5.5497690000000004</v>
      </c>
      <c r="D50" s="168">
        <v>2.4808039500000003</v>
      </c>
      <c r="E50" s="168">
        <f t="shared" si="2"/>
        <v>2.4808039500000003</v>
      </c>
      <c r="F50" s="168">
        <v>0</v>
      </c>
      <c r="G50" s="84">
        <f t="shared" si="0"/>
        <v>2.859011644688082E-7</v>
      </c>
    </row>
    <row r="51" spans="2:8">
      <c r="B51" s="79" t="s">
        <v>150</v>
      </c>
      <c r="C51" s="168">
        <v>147.46842100000001</v>
      </c>
      <c r="D51" s="168">
        <v>60.926565079999989</v>
      </c>
      <c r="E51" s="168">
        <f t="shared" si="2"/>
        <v>60.926565079999989</v>
      </c>
      <c r="F51" s="168">
        <v>0</v>
      </c>
      <c r="G51" s="80">
        <f t="shared" si="0"/>
        <v>7.0215044213617215E-6</v>
      </c>
    </row>
    <row r="52" spans="2:8">
      <c r="B52" s="79" t="s">
        <v>151</v>
      </c>
      <c r="C52" s="168">
        <v>31.68</v>
      </c>
      <c r="D52" s="168">
        <v>8.5411043400000004</v>
      </c>
      <c r="E52" s="168">
        <f t="shared" si="2"/>
        <v>8.5411043400000004</v>
      </c>
      <c r="F52" s="168">
        <v>0</v>
      </c>
      <c r="G52" s="80">
        <f t="shared" si="0"/>
        <v>9.8432271387490791E-7</v>
      </c>
    </row>
    <row r="53" spans="2:8">
      <c r="B53" s="79" t="s">
        <v>465</v>
      </c>
      <c r="C53" s="168">
        <v>5262.1471419999998</v>
      </c>
      <c r="D53" s="168">
        <v>929.02898739</v>
      </c>
      <c r="E53" s="168">
        <f t="shared" si="2"/>
        <v>929.02898739</v>
      </c>
      <c r="F53" s="168">
        <v>0</v>
      </c>
      <c r="G53" s="80">
        <f t="shared" si="0"/>
        <v>1.0706628765246795E-4</v>
      </c>
    </row>
    <row r="54" spans="2:8">
      <c r="B54" s="79" t="s">
        <v>466</v>
      </c>
      <c r="C54" s="168">
        <v>330.078958</v>
      </c>
      <c r="D54" s="168">
        <v>155.13032422999999</v>
      </c>
      <c r="E54" s="168">
        <f t="shared" si="2"/>
        <v>155.13032422999999</v>
      </c>
      <c r="F54" s="168">
        <v>0</v>
      </c>
      <c r="G54" s="80">
        <f t="shared" si="0"/>
        <v>1.7878051323556127E-5</v>
      </c>
    </row>
    <row r="55" spans="2:8">
      <c r="B55" s="79" t="s">
        <v>152</v>
      </c>
      <c r="C55" s="168">
        <v>4.5396809999999999</v>
      </c>
      <c r="D55" s="168">
        <v>2.2504707400000004</v>
      </c>
      <c r="E55" s="168">
        <f t="shared" si="2"/>
        <v>2.2504707400000004</v>
      </c>
      <c r="F55" s="168">
        <v>0</v>
      </c>
      <c r="G55" s="80">
        <f t="shared" si="0"/>
        <v>2.5935632889047143E-7</v>
      </c>
    </row>
    <row r="56" spans="2:8">
      <c r="B56" s="79" t="s">
        <v>153</v>
      </c>
      <c r="C56" s="168">
        <v>190.74801600000001</v>
      </c>
      <c r="D56" s="168">
        <v>83.520582450000006</v>
      </c>
      <c r="E56" s="168">
        <f t="shared" si="2"/>
        <v>83.520582450000006</v>
      </c>
      <c r="F56" s="168">
        <v>0</v>
      </c>
      <c r="G56" s="80">
        <f t="shared" si="0"/>
        <v>9.6253602706365032E-6</v>
      </c>
    </row>
    <row r="57" spans="2:8">
      <c r="B57" s="87" t="s">
        <v>337</v>
      </c>
      <c r="C57" s="169">
        <f>C16+C19+C33</f>
        <v>148878.137139</v>
      </c>
      <c r="D57" s="169">
        <f>D16+D19+D33</f>
        <v>89724.058809459995</v>
      </c>
      <c r="E57" s="169">
        <f>E16+E19+E33</f>
        <v>20252.986784829998</v>
      </c>
      <c r="F57" s="169">
        <f>F16+F19+F33</f>
        <v>69471.072024630004</v>
      </c>
      <c r="G57" s="88">
        <f t="shared" si="0"/>
        <v>1.0340282187349968E-2</v>
      </c>
    </row>
    <row r="58" spans="2:8">
      <c r="B58" s="131" t="s">
        <v>720</v>
      </c>
    </row>
    <row r="59" spans="2:8">
      <c r="B59" s="116" t="s">
        <v>696</v>
      </c>
    </row>
    <row r="60" spans="2:8">
      <c r="B60" s="104" t="s">
        <v>2274</v>
      </c>
      <c r="C60" s="116"/>
      <c r="D60" s="116"/>
      <c r="E60" s="116"/>
    </row>
    <row r="61" spans="2:8" ht="25.9" customHeight="1">
      <c r="B61" s="195" t="s">
        <v>2278</v>
      </c>
      <c r="C61" s="195"/>
      <c r="D61" s="195"/>
      <c r="E61" s="195"/>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5" ma:contentTypeDescription="Crear nuevo documento." ma:contentTypeScope="" ma:versionID="2c604b2a1e4d6c4350c2e9855082b540">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2a3c49c635c84cde7c02c37fa8f6b47"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0A294015-774C-41A8-A512-17F79F9AB9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2026-07-14T18:54:58Z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