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dgprd.sharepoint.com/sites/DGF/Documentos compartidos/Estadísticas/2026/Junio/Gastos/Descentralizadas/"/>
    </mc:Choice>
  </mc:AlternateContent>
  <xr:revisionPtr revIDLastSave="566" documentId="13_ncr:1_{877B45D5-8CD8-4DCC-A98D-B511A9F3B54A}" xr6:coauthVersionLast="47" xr6:coauthVersionMax="47" xr10:uidLastSave="{D56D40D9-F5DC-4709-9451-9589039F9D0A}"/>
  <bookViews>
    <workbookView xWindow="-120" yWindow="-120" windowWidth="29040" windowHeight="15720" tabRatio="687" firstSheet="11" activeTab="12" xr2:uid="{00000000-000D-0000-FFFF-FFFF00000000}"/>
  </bookViews>
  <sheets>
    <sheet name="2014" sheetId="24" r:id="rId1"/>
    <sheet name="2015" sheetId="26" r:id="rId2"/>
    <sheet name="2016" sheetId="27" r:id="rId3"/>
    <sheet name="2017" sheetId="32" r:id="rId4"/>
    <sheet name="2018" sheetId="29" r:id="rId5"/>
    <sheet name="2019" sheetId="30" r:id="rId6"/>
    <sheet name="2020" sheetId="34" r:id="rId7"/>
    <sheet name="2021" sheetId="36" r:id="rId8"/>
    <sheet name="2022" sheetId="40" r:id="rId9"/>
    <sheet name="2023" sheetId="42" r:id="rId10"/>
    <sheet name="2024" sheetId="41" r:id="rId11"/>
    <sheet name="2025" sheetId="43" r:id="rId12"/>
    <sheet name="2026" sheetId="44" r:id="rId13"/>
  </sheets>
  <definedNames>
    <definedName name="_xlnm._FilterDatabase" localSheetId="8" hidden="1">'2022'!$E$10:$N$88</definedName>
    <definedName name="_xlnm._FilterDatabase" localSheetId="9" hidden="1">'2023'!$E$10:$N$91</definedName>
    <definedName name="_xlnm._FilterDatabase" localSheetId="10" hidden="1">'2024'!$E$10:$N$96</definedName>
    <definedName name="_xlnm._FilterDatabase" localSheetId="11" hidden="1">'2025'!$E$10:$N$83</definedName>
    <definedName name="_xlnm._FilterDatabase" localSheetId="12" hidden="1">'2026'!$E$10:$N$83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4" i="44" l="1"/>
  <c r="F84" i="44"/>
  <c r="G84" i="44"/>
  <c r="H84" i="44"/>
  <c r="I84" i="44"/>
  <c r="E86" i="44"/>
  <c r="F86" i="44"/>
  <c r="G86" i="44"/>
  <c r="H86" i="44"/>
  <c r="I86" i="44"/>
  <c r="Q26" i="44" l="1"/>
  <c r="Q25" i="44"/>
  <c r="Q97" i="43"/>
  <c r="Q96" i="43"/>
  <c r="Q95" i="43"/>
  <c r="Q83" i="43"/>
  <c r="Q82" i="43"/>
  <c r="Q81" i="43"/>
  <c r="Q80" i="43"/>
  <c r="Q79" i="43"/>
  <c r="Q78" i="43"/>
  <c r="Q77" i="43"/>
  <c r="Q76" i="43"/>
  <c r="Q75" i="43"/>
  <c r="Q74" i="43"/>
  <c r="Q73" i="43"/>
  <c r="Q72" i="43"/>
  <c r="Q71" i="43"/>
  <c r="Q70" i="43"/>
  <c r="Q69" i="43"/>
  <c r="Q68" i="43"/>
  <c r="Q67" i="43"/>
  <c r="Q66" i="43"/>
  <c r="Q65" i="43"/>
  <c r="Q64" i="43"/>
  <c r="Q63" i="43"/>
  <c r="Q62" i="43"/>
  <c r="Q61" i="43"/>
  <c r="Q60" i="43"/>
  <c r="Q59" i="43"/>
  <c r="Q58" i="43"/>
  <c r="Q57" i="43"/>
  <c r="Q56" i="43"/>
  <c r="Q55" i="43"/>
  <c r="Q54" i="43"/>
  <c r="Q53" i="43"/>
  <c r="Q52" i="43"/>
  <c r="Q51" i="43"/>
  <c r="Q50" i="43"/>
  <c r="Q49" i="43"/>
  <c r="Q48" i="43"/>
  <c r="Q47" i="43"/>
  <c r="Q46" i="43"/>
  <c r="Q45" i="43"/>
  <c r="Q44" i="43"/>
  <c r="Q43" i="43"/>
  <c r="Q42" i="43"/>
  <c r="Q41" i="43"/>
  <c r="Q40" i="43"/>
  <c r="Q39" i="43"/>
  <c r="Q38" i="43"/>
  <c r="Q37" i="43"/>
  <c r="Q36" i="43"/>
  <c r="Q35" i="43"/>
  <c r="Q34" i="43"/>
  <c r="Q33" i="43"/>
  <c r="Q32" i="43"/>
  <c r="Q31" i="43"/>
  <c r="Q30" i="43"/>
  <c r="Q29" i="43"/>
  <c r="Q28" i="43"/>
  <c r="Q27" i="43"/>
  <c r="Q26" i="43"/>
  <c r="Q25" i="43"/>
  <c r="Q24" i="43"/>
  <c r="Q23" i="43"/>
  <c r="Q22" i="43"/>
  <c r="Q21" i="43"/>
  <c r="Q20" i="43"/>
  <c r="Q19" i="43"/>
  <c r="Q18" i="43"/>
  <c r="Q17" i="43"/>
  <c r="Q16" i="43"/>
  <c r="Q15" i="43"/>
  <c r="Q14" i="43"/>
  <c r="Q13" i="43"/>
  <c r="Q12" i="43"/>
  <c r="Q11" i="43"/>
  <c r="Q93" i="44"/>
  <c r="C96" i="44"/>
  <c r="Q95" i="44"/>
  <c r="Q37" i="44"/>
  <c r="P96" i="44"/>
  <c r="O96" i="44"/>
  <c r="N96" i="44"/>
  <c r="M96" i="44"/>
  <c r="L96" i="44"/>
  <c r="K96" i="44"/>
  <c r="J96" i="44"/>
  <c r="I96" i="44"/>
  <c r="H96" i="44"/>
  <c r="G96" i="44"/>
  <c r="F96" i="44"/>
  <c r="E96" i="44"/>
  <c r="D96" i="44"/>
  <c r="Q94" i="44"/>
  <c r="Q92" i="44"/>
  <c r="Q91" i="44"/>
  <c r="Q90" i="44"/>
  <c r="Q89" i="44"/>
  <c r="Q88" i="44"/>
  <c r="Q87" i="44"/>
  <c r="O86" i="44"/>
  <c r="N86" i="44"/>
  <c r="M86" i="44"/>
  <c r="L86" i="44"/>
  <c r="K86" i="44"/>
  <c r="J86" i="44"/>
  <c r="P84" i="44"/>
  <c r="O84" i="44"/>
  <c r="N84" i="44"/>
  <c r="M84" i="44"/>
  <c r="L84" i="44"/>
  <c r="K84" i="44"/>
  <c r="J84" i="44"/>
  <c r="D84" i="44"/>
  <c r="C84" i="44"/>
  <c r="Q83" i="44"/>
  <c r="Q82" i="44"/>
  <c r="Q81" i="44"/>
  <c r="Q80" i="44"/>
  <c r="Q77" i="44"/>
  <c r="Q76" i="44"/>
  <c r="Q75" i="44"/>
  <c r="Q74" i="44"/>
  <c r="Q73" i="44"/>
  <c r="Q72" i="44"/>
  <c r="Q71" i="44"/>
  <c r="Q70" i="44"/>
  <c r="Q69" i="44"/>
  <c r="Q67" i="44"/>
  <c r="Q65" i="44"/>
  <c r="Q64" i="44"/>
  <c r="Q63" i="44"/>
  <c r="Q62" i="44"/>
  <c r="Q61" i="44"/>
  <c r="Q60" i="44"/>
  <c r="Q59" i="44"/>
  <c r="Q58" i="44"/>
  <c r="Q57" i="44"/>
  <c r="Q56" i="44"/>
  <c r="Q55" i="44"/>
  <c r="Q54" i="44"/>
  <c r="Q53" i="44"/>
  <c r="Q52" i="44"/>
  <c r="Q51" i="44"/>
  <c r="Q50" i="44"/>
  <c r="Q49" i="44"/>
  <c r="Q48" i="44"/>
  <c r="Q47" i="44"/>
  <c r="Q46" i="44"/>
  <c r="Q45" i="44"/>
  <c r="Q44" i="44"/>
  <c r="Q43" i="44"/>
  <c r="Q42" i="44"/>
  <c r="Q41" i="44"/>
  <c r="Q40" i="44"/>
  <c r="Q39" i="44"/>
  <c r="Q38" i="44"/>
  <c r="Q36" i="44"/>
  <c r="Q35" i="44"/>
  <c r="Q34" i="44"/>
  <c r="Q33" i="44"/>
  <c r="Q32" i="44"/>
  <c r="Q31" i="44"/>
  <c r="Q30" i="44"/>
  <c r="Q29" i="44"/>
  <c r="Q28" i="44"/>
  <c r="Q27" i="44"/>
  <c r="Q24" i="44"/>
  <c r="Q23" i="44"/>
  <c r="Q22" i="44"/>
  <c r="Q21" i="44"/>
  <c r="Q20" i="44"/>
  <c r="Q19" i="44"/>
  <c r="Q17" i="44"/>
  <c r="Q16" i="44"/>
  <c r="Q15" i="44"/>
  <c r="Q14" i="44"/>
  <c r="Q13" i="44"/>
  <c r="Q12" i="44"/>
  <c r="Q11" i="44"/>
  <c r="Q10" i="44"/>
  <c r="D84" i="43"/>
  <c r="C98" i="44" l="1"/>
  <c r="H98" i="44"/>
  <c r="P98" i="44"/>
  <c r="K98" i="44"/>
  <c r="I98" i="44"/>
  <c r="J98" i="44"/>
  <c r="M98" i="44"/>
  <c r="E98" i="44"/>
  <c r="D98" i="44"/>
  <c r="L98" i="44"/>
  <c r="N98" i="44"/>
  <c r="Q84" i="44"/>
  <c r="F98" i="44"/>
  <c r="G98" i="44"/>
  <c r="O98" i="44"/>
  <c r="Q96" i="44"/>
  <c r="Q98" i="44" l="1"/>
  <c r="Q41" i="36"/>
  <c r="Q42" i="36"/>
  <c r="Q43" i="36"/>
  <c r="Q44" i="36"/>
  <c r="Q45" i="36"/>
  <c r="Q46" i="36"/>
  <c r="Q47" i="36"/>
  <c r="Q48" i="36"/>
  <c r="Q49" i="36"/>
  <c r="Q50" i="36"/>
  <c r="Q51" i="36"/>
  <c r="Q52" i="36"/>
  <c r="Q53" i="36"/>
  <c r="C48" i="34" l="1"/>
  <c r="Q10" i="43" l="1"/>
  <c r="Q84" i="43" s="1"/>
  <c r="C84" i="43"/>
  <c r="E84" i="43"/>
  <c r="F84" i="43"/>
  <c r="G84" i="43"/>
  <c r="H84" i="43"/>
  <c r="I84" i="43"/>
  <c r="J84" i="43"/>
  <c r="K84" i="43"/>
  <c r="L84" i="43"/>
  <c r="M84" i="43"/>
  <c r="N84" i="43"/>
  <c r="O84" i="43"/>
  <c r="P84" i="43"/>
  <c r="E86" i="43"/>
  <c r="F86" i="43"/>
  <c r="G86" i="43"/>
  <c r="H86" i="43"/>
  <c r="I86" i="43"/>
  <c r="J86" i="43"/>
  <c r="K86" i="43"/>
  <c r="L86" i="43"/>
  <c r="M86" i="43"/>
  <c r="N86" i="43"/>
  <c r="O86" i="43"/>
  <c r="Q87" i="43"/>
  <c r="Q88" i="43"/>
  <c r="Q89" i="43"/>
  <c r="Q90" i="43"/>
  <c r="Q91" i="43"/>
  <c r="Q92" i="43"/>
  <c r="Q93" i="43"/>
  <c r="Q94" i="43"/>
  <c r="C98" i="43"/>
  <c r="C100" i="43" s="1"/>
  <c r="D98" i="43"/>
  <c r="E98" i="43"/>
  <c r="F98" i="43"/>
  <c r="G98" i="43"/>
  <c r="H98" i="43"/>
  <c r="I98" i="43"/>
  <c r="J98" i="43"/>
  <c r="K98" i="43"/>
  <c r="L98" i="43"/>
  <c r="M98" i="43"/>
  <c r="N98" i="43"/>
  <c r="O98" i="43"/>
  <c r="P98" i="43"/>
  <c r="L100" i="43" l="1"/>
  <c r="K100" i="43"/>
  <c r="D100" i="43"/>
  <c r="H100" i="43"/>
  <c r="P100" i="43"/>
  <c r="I100" i="43"/>
  <c r="M100" i="43"/>
  <c r="E100" i="43"/>
  <c r="Q98" i="43"/>
  <c r="Q100" i="43" s="1"/>
  <c r="N100" i="43"/>
  <c r="O100" i="43"/>
  <c r="G100" i="43"/>
  <c r="F100" i="43"/>
  <c r="J100" i="43"/>
  <c r="H97" i="41" l="1"/>
  <c r="G97" i="41"/>
  <c r="D113" i="41"/>
  <c r="D97" i="41"/>
  <c r="C111" i="42"/>
  <c r="Q110" i="42"/>
  <c r="Q109" i="42"/>
  <c r="Q108" i="42"/>
  <c r="P107" i="42"/>
  <c r="O107" i="42"/>
  <c r="O106" i="42" s="1"/>
  <c r="N107" i="42"/>
  <c r="M107" i="42"/>
  <c r="M106" i="42" s="1"/>
  <c r="L107" i="42"/>
  <c r="L106" i="42" s="1"/>
  <c r="K107" i="42"/>
  <c r="K106" i="42" s="1"/>
  <c r="J107" i="42"/>
  <c r="I107" i="42"/>
  <c r="H107" i="42"/>
  <c r="G107" i="42"/>
  <c r="G106" i="42" s="1"/>
  <c r="F107" i="42"/>
  <c r="E107" i="42"/>
  <c r="E106" i="42" s="1"/>
  <c r="D107" i="42"/>
  <c r="D106" i="42" s="1"/>
  <c r="P106" i="42"/>
  <c r="N106" i="42"/>
  <c r="J106" i="42"/>
  <c r="I106" i="42"/>
  <c r="H106" i="42"/>
  <c r="F106" i="42"/>
  <c r="Q105" i="42"/>
  <c r="P104" i="42"/>
  <c r="O104" i="42"/>
  <c r="N104" i="42"/>
  <c r="M104" i="42"/>
  <c r="L104" i="42"/>
  <c r="K104" i="42"/>
  <c r="J104" i="42"/>
  <c r="I104" i="42"/>
  <c r="H104" i="42"/>
  <c r="G104" i="42"/>
  <c r="F104" i="42"/>
  <c r="E104" i="42"/>
  <c r="D104" i="42"/>
  <c r="Q103" i="42"/>
  <c r="P102" i="42"/>
  <c r="P101" i="42" s="1"/>
  <c r="P100" i="42" s="1"/>
  <c r="O102" i="42"/>
  <c r="O101" i="42" s="1"/>
  <c r="O100" i="42" s="1"/>
  <c r="N102" i="42"/>
  <c r="M102" i="42"/>
  <c r="L102" i="42"/>
  <c r="K102" i="42"/>
  <c r="K101" i="42" s="1"/>
  <c r="K100" i="42" s="1"/>
  <c r="J102" i="42"/>
  <c r="J101" i="42" s="1"/>
  <c r="J100" i="42" s="1"/>
  <c r="I102" i="42"/>
  <c r="I101" i="42" s="1"/>
  <c r="I100" i="42" s="1"/>
  <c r="H102" i="42"/>
  <c r="H101" i="42" s="1"/>
  <c r="H100" i="42" s="1"/>
  <c r="G102" i="42"/>
  <c r="F102" i="42"/>
  <c r="E102" i="42"/>
  <c r="D102" i="42"/>
  <c r="N101" i="42"/>
  <c r="N100" i="42" s="1"/>
  <c r="M101" i="42"/>
  <c r="M100" i="42" s="1"/>
  <c r="F101" i="42"/>
  <c r="F100" i="42" s="1"/>
  <c r="E101" i="42"/>
  <c r="Q99" i="42"/>
  <c r="Q98" i="42"/>
  <c r="P97" i="42"/>
  <c r="O97" i="42"/>
  <c r="O96" i="42" s="1"/>
  <c r="O111" i="42" s="1"/>
  <c r="N97" i="42"/>
  <c r="M97" i="42"/>
  <c r="M96" i="42" s="1"/>
  <c r="L97" i="42"/>
  <c r="L96" i="42" s="1"/>
  <c r="K97" i="42"/>
  <c r="K96" i="42" s="1"/>
  <c r="J97" i="42"/>
  <c r="I97" i="42"/>
  <c r="H97" i="42"/>
  <c r="G97" i="42"/>
  <c r="G96" i="42" s="1"/>
  <c r="F97" i="42"/>
  <c r="E97" i="42"/>
  <c r="D97" i="42"/>
  <c r="D96" i="42" s="1"/>
  <c r="P96" i="42"/>
  <c r="P111" i="42" s="1"/>
  <c r="N96" i="42"/>
  <c r="J96" i="42"/>
  <c r="J111" i="42" s="1"/>
  <c r="I96" i="42"/>
  <c r="I95" i="42" s="1"/>
  <c r="H96" i="42"/>
  <c r="F96" i="42"/>
  <c r="F111" i="42" s="1"/>
  <c r="Q91" i="42"/>
  <c r="P90" i="42"/>
  <c r="P89" i="42" s="1"/>
  <c r="P88" i="42" s="1"/>
  <c r="O90" i="42"/>
  <c r="O89" i="42" s="1"/>
  <c r="O88" i="42" s="1"/>
  <c r="N90" i="42"/>
  <c r="N89" i="42" s="1"/>
  <c r="N88" i="42" s="1"/>
  <c r="M90" i="42"/>
  <c r="L90" i="42"/>
  <c r="K90" i="42"/>
  <c r="J90" i="42"/>
  <c r="J89" i="42" s="1"/>
  <c r="J88" i="42" s="1"/>
  <c r="I90" i="42"/>
  <c r="H90" i="42"/>
  <c r="H89" i="42" s="1"/>
  <c r="H88" i="42" s="1"/>
  <c r="G90" i="42"/>
  <c r="G89" i="42" s="1"/>
  <c r="G88" i="42" s="1"/>
  <c r="F90" i="42"/>
  <c r="F89" i="42" s="1"/>
  <c r="F88" i="42" s="1"/>
  <c r="E90" i="42"/>
  <c r="Q90" i="42" s="1"/>
  <c r="D90" i="42"/>
  <c r="M89" i="42"/>
  <c r="M88" i="42" s="1"/>
  <c r="L89" i="42"/>
  <c r="L88" i="42" s="1"/>
  <c r="K89" i="42"/>
  <c r="I89" i="42"/>
  <c r="I88" i="42" s="1"/>
  <c r="E89" i="42"/>
  <c r="D89" i="42"/>
  <c r="D88" i="42" s="1"/>
  <c r="K88" i="42"/>
  <c r="Q86" i="42"/>
  <c r="Q85" i="42"/>
  <c r="Q84" i="42"/>
  <c r="P83" i="42"/>
  <c r="O83" i="42"/>
  <c r="O82" i="42" s="1"/>
  <c r="N83" i="42"/>
  <c r="M83" i="42"/>
  <c r="M82" i="42" s="1"/>
  <c r="L83" i="42"/>
  <c r="L82" i="42" s="1"/>
  <c r="K83" i="42"/>
  <c r="K82" i="42" s="1"/>
  <c r="J83" i="42"/>
  <c r="I83" i="42"/>
  <c r="I82" i="42" s="1"/>
  <c r="H83" i="42"/>
  <c r="G83" i="42"/>
  <c r="G82" i="42" s="1"/>
  <c r="F83" i="42"/>
  <c r="E83" i="42"/>
  <c r="Q83" i="42" s="1"/>
  <c r="D83" i="42"/>
  <c r="D82" i="42" s="1"/>
  <c r="C83" i="42"/>
  <c r="C82" i="42" s="1"/>
  <c r="P82" i="42"/>
  <c r="N82" i="42"/>
  <c r="J82" i="42"/>
  <c r="H82" i="42"/>
  <c r="F82" i="42"/>
  <c r="Q81" i="42"/>
  <c r="P80" i="42"/>
  <c r="P79" i="42" s="1"/>
  <c r="O80" i="42"/>
  <c r="N80" i="42"/>
  <c r="N79" i="42" s="1"/>
  <c r="M80" i="42"/>
  <c r="L80" i="42"/>
  <c r="L79" i="42" s="1"/>
  <c r="K80" i="42"/>
  <c r="J80" i="42"/>
  <c r="I80" i="42"/>
  <c r="H80" i="42"/>
  <c r="H79" i="42" s="1"/>
  <c r="G80" i="42"/>
  <c r="F80" i="42"/>
  <c r="F79" i="42" s="1"/>
  <c r="E80" i="42"/>
  <c r="Q80" i="42" s="1"/>
  <c r="D80" i="42"/>
  <c r="D79" i="42" s="1"/>
  <c r="C80" i="42"/>
  <c r="I79" i="42"/>
  <c r="Q78" i="42"/>
  <c r="P77" i="42"/>
  <c r="O77" i="42"/>
  <c r="N77" i="42"/>
  <c r="M77" i="42"/>
  <c r="L77" i="42"/>
  <c r="K77" i="42"/>
  <c r="J77" i="42"/>
  <c r="I77" i="42"/>
  <c r="H77" i="42"/>
  <c r="G77" i="42"/>
  <c r="F77" i="42"/>
  <c r="E77" i="42"/>
  <c r="D77" i="42"/>
  <c r="C77" i="42"/>
  <c r="C74" i="42" s="1"/>
  <c r="Q76" i="42"/>
  <c r="P75" i="42"/>
  <c r="O75" i="42"/>
  <c r="N75" i="42"/>
  <c r="M75" i="42"/>
  <c r="M74" i="42" s="1"/>
  <c r="L75" i="42"/>
  <c r="K75" i="42"/>
  <c r="K74" i="42" s="1"/>
  <c r="J75" i="42"/>
  <c r="J74" i="42" s="1"/>
  <c r="I75" i="42"/>
  <c r="I74" i="42" s="1"/>
  <c r="H75" i="42"/>
  <c r="G75" i="42"/>
  <c r="F75" i="42"/>
  <c r="E75" i="42"/>
  <c r="E74" i="42" s="1"/>
  <c r="D75" i="42"/>
  <c r="P74" i="42"/>
  <c r="O74" i="42"/>
  <c r="N74" i="42"/>
  <c r="L74" i="42"/>
  <c r="H74" i="42"/>
  <c r="G74" i="42"/>
  <c r="F74" i="42"/>
  <c r="D74" i="42"/>
  <c r="Q73" i="42"/>
  <c r="Q72" i="42"/>
  <c r="Q71" i="42"/>
  <c r="P70" i="42"/>
  <c r="O70" i="42"/>
  <c r="N70" i="42"/>
  <c r="M70" i="42"/>
  <c r="L70" i="42"/>
  <c r="K70" i="42"/>
  <c r="J70" i="42"/>
  <c r="I70" i="42"/>
  <c r="H70" i="42"/>
  <c r="G70" i="42"/>
  <c r="F70" i="42"/>
  <c r="E70" i="42"/>
  <c r="D70" i="42"/>
  <c r="C70" i="42"/>
  <c r="Q69" i="42"/>
  <c r="Q68" i="42"/>
  <c r="Q67" i="42"/>
  <c r="P66" i="42"/>
  <c r="O66" i="42"/>
  <c r="N66" i="42"/>
  <c r="M66" i="42"/>
  <c r="L66" i="42"/>
  <c r="L64" i="42" s="1"/>
  <c r="K66" i="42"/>
  <c r="J66" i="42"/>
  <c r="I66" i="42"/>
  <c r="H66" i="42"/>
  <c r="G66" i="42"/>
  <c r="F66" i="42"/>
  <c r="E66" i="42"/>
  <c r="Q66" i="42" s="1"/>
  <c r="D66" i="42"/>
  <c r="C66" i="42"/>
  <c r="Q65" i="42"/>
  <c r="P64" i="42"/>
  <c r="O64" i="42"/>
  <c r="N64" i="42"/>
  <c r="M64" i="42"/>
  <c r="K64" i="42"/>
  <c r="J64" i="42"/>
  <c r="I64" i="42"/>
  <c r="H64" i="42"/>
  <c r="G64" i="42"/>
  <c r="F64" i="42"/>
  <c r="E64" i="42"/>
  <c r="D64" i="42"/>
  <c r="C64" i="42"/>
  <c r="Q63" i="42"/>
  <c r="Q62" i="42"/>
  <c r="P61" i="42"/>
  <c r="O61" i="42"/>
  <c r="N61" i="42"/>
  <c r="M61" i="42"/>
  <c r="L61" i="42"/>
  <c r="K61" i="42"/>
  <c r="J61" i="42"/>
  <c r="I61" i="42"/>
  <c r="H61" i="42"/>
  <c r="G61" i="42"/>
  <c r="F61" i="42"/>
  <c r="E61" i="42"/>
  <c r="D61" i="42"/>
  <c r="C61" i="42"/>
  <c r="Q60" i="42"/>
  <c r="Q59" i="42"/>
  <c r="Q58" i="42"/>
  <c r="Q57" i="42"/>
  <c r="P56" i="42"/>
  <c r="O56" i="42"/>
  <c r="N56" i="42"/>
  <c r="M56" i="42"/>
  <c r="L56" i="42"/>
  <c r="K56" i="42"/>
  <c r="J56" i="42"/>
  <c r="I56" i="42"/>
  <c r="H56" i="42"/>
  <c r="G56" i="42"/>
  <c r="F56" i="42"/>
  <c r="E56" i="42"/>
  <c r="D56" i="42"/>
  <c r="C56" i="42"/>
  <c r="Q55" i="42"/>
  <c r="Q54" i="42"/>
  <c r="Q53" i="42"/>
  <c r="Q52" i="42"/>
  <c r="P51" i="42"/>
  <c r="P50" i="42" s="1"/>
  <c r="O51" i="42"/>
  <c r="N51" i="42"/>
  <c r="N50" i="42" s="1"/>
  <c r="M51" i="42"/>
  <c r="L51" i="42"/>
  <c r="L50" i="42" s="1"/>
  <c r="K51" i="42"/>
  <c r="J51" i="42"/>
  <c r="J50" i="42" s="1"/>
  <c r="I51" i="42"/>
  <c r="H51" i="42"/>
  <c r="H50" i="42" s="1"/>
  <c r="G51" i="42"/>
  <c r="F51" i="42"/>
  <c r="F50" i="42" s="1"/>
  <c r="E51" i="42"/>
  <c r="D51" i="42"/>
  <c r="D50" i="42" s="1"/>
  <c r="C51" i="42"/>
  <c r="C50" i="42" s="1"/>
  <c r="I50" i="42"/>
  <c r="Q49" i="42"/>
  <c r="Q48" i="42"/>
  <c r="Q47" i="42"/>
  <c r="P46" i="42"/>
  <c r="O46" i="42"/>
  <c r="O45" i="42" s="1"/>
  <c r="O43" i="42" s="1"/>
  <c r="N46" i="42"/>
  <c r="M46" i="42"/>
  <c r="M45" i="42" s="1"/>
  <c r="M43" i="42" s="1"/>
  <c r="L46" i="42"/>
  <c r="L45" i="42" s="1"/>
  <c r="L43" i="42" s="1"/>
  <c r="K46" i="42"/>
  <c r="K45" i="42" s="1"/>
  <c r="K43" i="42" s="1"/>
  <c r="J46" i="42"/>
  <c r="I46" i="42"/>
  <c r="I45" i="42" s="1"/>
  <c r="I43" i="42" s="1"/>
  <c r="I42" i="42" s="1"/>
  <c r="H46" i="42"/>
  <c r="G46" i="42"/>
  <c r="G45" i="42" s="1"/>
  <c r="G43" i="42" s="1"/>
  <c r="F46" i="42"/>
  <c r="E46" i="42"/>
  <c r="Q46" i="42" s="1"/>
  <c r="D46" i="42"/>
  <c r="D45" i="42" s="1"/>
  <c r="D43" i="42" s="1"/>
  <c r="C46" i="42"/>
  <c r="P45" i="42"/>
  <c r="P43" i="42" s="1"/>
  <c r="N45" i="42"/>
  <c r="N43" i="42" s="1"/>
  <c r="J45" i="42"/>
  <c r="J43" i="42" s="1"/>
  <c r="H45" i="42"/>
  <c r="H43" i="42" s="1"/>
  <c r="H42" i="42" s="1"/>
  <c r="F45" i="42"/>
  <c r="F43" i="42" s="1"/>
  <c r="Q44" i="42"/>
  <c r="Q41" i="42"/>
  <c r="Q40" i="42"/>
  <c r="Q39" i="42"/>
  <c r="Q38" i="42"/>
  <c r="P37" i="42"/>
  <c r="O37" i="42"/>
  <c r="N37" i="42"/>
  <c r="M37" i="42"/>
  <c r="L37" i="42"/>
  <c r="K37" i="42"/>
  <c r="J37" i="42"/>
  <c r="I37" i="42"/>
  <c r="H37" i="42"/>
  <c r="G37" i="42"/>
  <c r="F37" i="42"/>
  <c r="E37" i="42"/>
  <c r="Q37" i="42" s="1"/>
  <c r="D37" i="42"/>
  <c r="C37" i="42"/>
  <c r="Q36" i="42"/>
  <c r="P35" i="42"/>
  <c r="O35" i="42"/>
  <c r="N35" i="42"/>
  <c r="M35" i="42"/>
  <c r="L35" i="42"/>
  <c r="K35" i="42"/>
  <c r="J35" i="42"/>
  <c r="I35" i="42"/>
  <c r="H35" i="42"/>
  <c r="G35" i="42"/>
  <c r="F35" i="42"/>
  <c r="E35" i="42"/>
  <c r="D35" i="42"/>
  <c r="Q34" i="42"/>
  <c r="Q33" i="42"/>
  <c r="Q32" i="42"/>
  <c r="P31" i="42"/>
  <c r="O31" i="42"/>
  <c r="O30" i="42" s="1"/>
  <c r="N31" i="42"/>
  <c r="M31" i="42"/>
  <c r="M30" i="42" s="1"/>
  <c r="L31" i="42"/>
  <c r="L30" i="42" s="1"/>
  <c r="K31" i="42"/>
  <c r="K30" i="42" s="1"/>
  <c r="J31" i="42"/>
  <c r="I31" i="42"/>
  <c r="H31" i="42"/>
  <c r="G31" i="42"/>
  <c r="G30" i="42" s="1"/>
  <c r="F31" i="42"/>
  <c r="E31" i="42"/>
  <c r="Q31" i="42" s="1"/>
  <c r="D31" i="42"/>
  <c r="D30" i="42" s="1"/>
  <c r="I30" i="42"/>
  <c r="Q29" i="42"/>
  <c r="Q28" i="42"/>
  <c r="Q27" i="42"/>
  <c r="Q26" i="42"/>
  <c r="P25" i="42"/>
  <c r="O25" i="42"/>
  <c r="O24" i="42" s="1"/>
  <c r="N25" i="42"/>
  <c r="M25" i="42"/>
  <c r="M24" i="42" s="1"/>
  <c r="L25" i="42"/>
  <c r="K25" i="42"/>
  <c r="K24" i="42" s="1"/>
  <c r="J25" i="42"/>
  <c r="I25" i="42"/>
  <c r="H25" i="42"/>
  <c r="G25" i="42"/>
  <c r="G24" i="42" s="1"/>
  <c r="F25" i="42"/>
  <c r="E25" i="42"/>
  <c r="D25" i="42"/>
  <c r="C25" i="42"/>
  <c r="Q23" i="42"/>
  <c r="Q22" i="42"/>
  <c r="P21" i="42"/>
  <c r="O21" i="42"/>
  <c r="N21" i="42"/>
  <c r="N20" i="42" s="1"/>
  <c r="M21" i="42"/>
  <c r="L21" i="42"/>
  <c r="L20" i="42" s="1"/>
  <c r="K21" i="42"/>
  <c r="K20" i="42" s="1"/>
  <c r="J21" i="42"/>
  <c r="J20" i="42" s="1"/>
  <c r="I21" i="42"/>
  <c r="H21" i="42"/>
  <c r="G21" i="42"/>
  <c r="F21" i="42"/>
  <c r="F20" i="42" s="1"/>
  <c r="E21" i="42"/>
  <c r="P20" i="42"/>
  <c r="O20" i="42"/>
  <c r="M20" i="42"/>
  <c r="I20" i="42"/>
  <c r="H20" i="42"/>
  <c r="G20" i="42"/>
  <c r="E20" i="42"/>
  <c r="D20" i="42"/>
  <c r="Q19" i="42"/>
  <c r="Q18" i="42"/>
  <c r="Q16" i="42"/>
  <c r="P15" i="42"/>
  <c r="O15" i="42"/>
  <c r="N15" i="42"/>
  <c r="M15" i="42"/>
  <c r="L15" i="42"/>
  <c r="K15" i="42"/>
  <c r="J15" i="42"/>
  <c r="I15" i="42"/>
  <c r="H15" i="42"/>
  <c r="G15" i="42"/>
  <c r="F15" i="42"/>
  <c r="E15" i="42"/>
  <c r="D15" i="42"/>
  <c r="C15" i="42"/>
  <c r="Q14" i="42"/>
  <c r="Q13" i="42"/>
  <c r="P12" i="42"/>
  <c r="O12" i="42"/>
  <c r="O11" i="42" s="1"/>
  <c r="N12" i="42"/>
  <c r="M12" i="42"/>
  <c r="M11" i="42" s="1"/>
  <c r="L12" i="42"/>
  <c r="K12" i="42"/>
  <c r="K11" i="42" s="1"/>
  <c r="J12" i="42"/>
  <c r="J11" i="42" s="1"/>
  <c r="I12" i="42"/>
  <c r="H12" i="42"/>
  <c r="G12" i="42"/>
  <c r="G11" i="42" s="1"/>
  <c r="F12" i="42"/>
  <c r="E12" i="42"/>
  <c r="E11" i="42" s="1"/>
  <c r="D12" i="42"/>
  <c r="C12" i="42"/>
  <c r="P11" i="42"/>
  <c r="N11" i="42"/>
  <c r="L11" i="42"/>
  <c r="H11" i="42"/>
  <c r="F11" i="42"/>
  <c r="D11" i="42"/>
  <c r="O10" i="42"/>
  <c r="C10" i="42"/>
  <c r="D115" i="41" l="1"/>
  <c r="Q75" i="41"/>
  <c r="Q58" i="41"/>
  <c r="Q74" i="41"/>
  <c r="Q57" i="41"/>
  <c r="Q72" i="41"/>
  <c r="Q56" i="41"/>
  <c r="Q71" i="41"/>
  <c r="Q55" i="41"/>
  <c r="Q70" i="41"/>
  <c r="Q52" i="41"/>
  <c r="Q66" i="41"/>
  <c r="Q82" i="41"/>
  <c r="Q65" i="41"/>
  <c r="Q44" i="41"/>
  <c r="Q63" i="41"/>
  <c r="Q81" i="41"/>
  <c r="Q62" i="41"/>
  <c r="Q79" i="41"/>
  <c r="Q61" i="41"/>
  <c r="Q17" i="41"/>
  <c r="Q68" i="41"/>
  <c r="Q83" i="41"/>
  <c r="Q76" i="41"/>
  <c r="Q60" i="41"/>
  <c r="Q92" i="41"/>
  <c r="J97" i="41"/>
  <c r="K97" i="41"/>
  <c r="F97" i="41"/>
  <c r="Q12" i="42"/>
  <c r="Q15" i="42"/>
  <c r="G10" i="42"/>
  <c r="F30" i="42"/>
  <c r="F24" i="42" s="1"/>
  <c r="H30" i="42"/>
  <c r="H24" i="42" s="1"/>
  <c r="J30" i="42"/>
  <c r="J24" i="42" s="1"/>
  <c r="N30" i="42"/>
  <c r="N24" i="42" s="1"/>
  <c r="N10" i="42" s="1"/>
  <c r="P30" i="42"/>
  <c r="P24" i="42" s="1"/>
  <c r="O50" i="42"/>
  <c r="E50" i="42"/>
  <c r="M50" i="42"/>
  <c r="Q70" i="42"/>
  <c r="Q77" i="42"/>
  <c r="G79" i="42"/>
  <c r="M79" i="42"/>
  <c r="O79" i="42"/>
  <c r="F95" i="42"/>
  <c r="N95" i="42"/>
  <c r="H95" i="42"/>
  <c r="P95" i="42"/>
  <c r="D101" i="42"/>
  <c r="Q104" i="42"/>
  <c r="L101" i="42"/>
  <c r="Q106" i="42"/>
  <c r="M10" i="42"/>
  <c r="Q21" i="42"/>
  <c r="D24" i="42"/>
  <c r="L24" i="42"/>
  <c r="L10" i="42" s="1"/>
  <c r="F42" i="42"/>
  <c r="K50" i="42"/>
  <c r="D10" i="42"/>
  <c r="Q25" i="42"/>
  <c r="N111" i="42"/>
  <c r="I11" i="42"/>
  <c r="Q11" i="42" s="1"/>
  <c r="Q51" i="42"/>
  <c r="Q75" i="42"/>
  <c r="Q20" i="42"/>
  <c r="F10" i="42"/>
  <c r="F92" i="42" s="1"/>
  <c r="N42" i="42"/>
  <c r="N92" i="42" s="1"/>
  <c r="K95" i="42"/>
  <c r="K111" i="42"/>
  <c r="Q102" i="42"/>
  <c r="G101" i="42"/>
  <c r="G100" i="42" s="1"/>
  <c r="H10" i="42"/>
  <c r="H92" i="42" s="1"/>
  <c r="Q35" i="42"/>
  <c r="P42" i="42"/>
  <c r="O95" i="42"/>
  <c r="Q101" i="42"/>
  <c r="E100" i="42"/>
  <c r="I111" i="42"/>
  <c r="P10" i="42"/>
  <c r="J10" i="42"/>
  <c r="I24" i="42"/>
  <c r="J79" i="42"/>
  <c r="J42" i="42" s="1"/>
  <c r="F113" i="42"/>
  <c r="Q97" i="42"/>
  <c r="M95" i="42"/>
  <c r="M111" i="42"/>
  <c r="K10" i="42"/>
  <c r="D42" i="42"/>
  <c r="L42" i="42"/>
  <c r="G50" i="42"/>
  <c r="Q50" i="42" s="1"/>
  <c r="Q56" i="42"/>
  <c r="Q64" i="42"/>
  <c r="Q74" i="42"/>
  <c r="C79" i="42"/>
  <c r="C42" i="42" s="1"/>
  <c r="C92" i="42" s="1"/>
  <c r="C113" i="42" s="1"/>
  <c r="K79" i="42"/>
  <c r="K42" i="42" s="1"/>
  <c r="Q89" i="42"/>
  <c r="H111" i="42"/>
  <c r="D100" i="42"/>
  <c r="L100" i="42"/>
  <c r="E45" i="42"/>
  <c r="E82" i="42"/>
  <c r="E88" i="42"/>
  <c r="Q88" i="42" s="1"/>
  <c r="J95" i="42"/>
  <c r="E30" i="42"/>
  <c r="E96" i="42"/>
  <c r="Q61" i="42"/>
  <c r="Q107" i="42"/>
  <c r="I97" i="41" l="1"/>
  <c r="M97" i="41"/>
  <c r="N97" i="41"/>
  <c r="Q30" i="42"/>
  <c r="E24" i="42"/>
  <c r="Q24" i="42" s="1"/>
  <c r="L111" i="42"/>
  <c r="L95" i="42"/>
  <c r="D95" i="42"/>
  <c r="D111" i="42"/>
  <c r="G111" i="42"/>
  <c r="G95" i="42"/>
  <c r="L92" i="42"/>
  <c r="M42" i="42"/>
  <c r="M92" i="42" s="1"/>
  <c r="M113" i="42" s="1"/>
  <c r="O42" i="42"/>
  <c r="O92" i="42" s="1"/>
  <c r="O113" i="42" s="1"/>
  <c r="K92" i="42"/>
  <c r="K113" i="42"/>
  <c r="E10" i="42"/>
  <c r="J92" i="42"/>
  <c r="J113" i="42" s="1"/>
  <c r="Q45" i="42"/>
  <c r="E43" i="42"/>
  <c r="P92" i="42"/>
  <c r="P113" i="42" s="1"/>
  <c r="I10" i="42"/>
  <c r="I92" i="42" s="1"/>
  <c r="I113" i="42" s="1"/>
  <c r="Q82" i="42"/>
  <c r="E79" i="42"/>
  <c r="Q79" i="42" s="1"/>
  <c r="Q100" i="42"/>
  <c r="G42" i="42"/>
  <c r="G92" i="42" s="1"/>
  <c r="G113" i="42" s="1"/>
  <c r="E111" i="42"/>
  <c r="E95" i="42"/>
  <c r="Q95" i="42" s="1"/>
  <c r="Q96" i="42"/>
  <c r="N113" i="42"/>
  <c r="D92" i="42"/>
  <c r="D113" i="42" s="1"/>
  <c r="H113" i="42"/>
  <c r="L97" i="41" l="1"/>
  <c r="L113" i="42"/>
  <c r="Q10" i="42"/>
  <c r="E42" i="42"/>
  <c r="Q43" i="42"/>
  <c r="Q111" i="42"/>
  <c r="Q42" i="42" l="1"/>
  <c r="E92" i="42"/>
  <c r="E113" i="42" s="1"/>
  <c r="Q92" i="42"/>
  <c r="Q113" i="42" l="1"/>
  <c r="C95" i="41" l="1"/>
  <c r="C111" i="41"/>
  <c r="E111" i="41"/>
  <c r="Q111" i="41" s="1"/>
  <c r="C107" i="41"/>
  <c r="C106" i="41" s="1"/>
  <c r="E103" i="41"/>
  <c r="E102" i="41" s="1"/>
  <c r="C103" i="41"/>
  <c r="C102" i="41" s="1"/>
  <c r="C101" i="41" s="1"/>
  <c r="Q95" i="41"/>
  <c r="C80" i="41"/>
  <c r="C78" i="41"/>
  <c r="C38" i="41"/>
  <c r="C32" i="41"/>
  <c r="C31" i="41" s="1"/>
  <c r="Q22" i="41"/>
  <c r="C22" i="41"/>
  <c r="C21" i="41" s="1"/>
  <c r="P113" i="41"/>
  <c r="O113" i="41"/>
  <c r="N113" i="41"/>
  <c r="M113" i="41"/>
  <c r="L113" i="41"/>
  <c r="K113" i="41"/>
  <c r="J113" i="41"/>
  <c r="I113" i="41"/>
  <c r="H113" i="41"/>
  <c r="G113" i="41"/>
  <c r="F113" i="41"/>
  <c r="E113" i="41"/>
  <c r="Q112" i="41"/>
  <c r="Q110" i="41"/>
  <c r="Q109" i="41"/>
  <c r="Q108" i="41"/>
  <c r="Q107" i="41"/>
  <c r="Q106" i="41"/>
  <c r="Q105" i="41"/>
  <c r="Q104" i="41"/>
  <c r="Q100" i="41"/>
  <c r="O99" i="41"/>
  <c r="N99" i="41"/>
  <c r="M99" i="41"/>
  <c r="L99" i="41"/>
  <c r="K99" i="41"/>
  <c r="J99" i="41"/>
  <c r="I99" i="41"/>
  <c r="H99" i="41"/>
  <c r="G99" i="41"/>
  <c r="F99" i="41"/>
  <c r="E99" i="41"/>
  <c r="Q96" i="41"/>
  <c r="Q91" i="41"/>
  <c r="Q90" i="41"/>
  <c r="Q89" i="41"/>
  <c r="C88" i="41"/>
  <c r="C87" i="41" s="1"/>
  <c r="Q86" i="41"/>
  <c r="C85" i="41"/>
  <c r="Q80" i="41"/>
  <c r="Q78" i="41"/>
  <c r="Q73" i="41"/>
  <c r="C73" i="41"/>
  <c r="C69" i="41"/>
  <c r="C67" i="41" s="1"/>
  <c r="Q64" i="41"/>
  <c r="C64" i="41"/>
  <c r="Q59" i="41"/>
  <c r="C59" i="41"/>
  <c r="Q54" i="41"/>
  <c r="C54" i="41"/>
  <c r="Q51" i="41"/>
  <c r="Q50" i="41"/>
  <c r="C49" i="41"/>
  <c r="C48" i="41" s="1"/>
  <c r="C46" i="41" s="1"/>
  <c r="Q47" i="41"/>
  <c r="Q43" i="41"/>
  <c r="Q42" i="41"/>
  <c r="Q41" i="41"/>
  <c r="Q40" i="41"/>
  <c r="Q37" i="41"/>
  <c r="Q36" i="41"/>
  <c r="Q35" i="41"/>
  <c r="Q34" i="41"/>
  <c r="Q33" i="41"/>
  <c r="Q32" i="41"/>
  <c r="Q30" i="41"/>
  <c r="Q29" i="41"/>
  <c r="Q28" i="41"/>
  <c r="Q27" i="41"/>
  <c r="C26" i="41"/>
  <c r="Q24" i="41"/>
  <c r="Q23" i="41"/>
  <c r="Q19" i="41"/>
  <c r="Q18" i="41"/>
  <c r="Q16" i="41"/>
  <c r="Q15" i="41"/>
  <c r="C15" i="41"/>
  <c r="Q14" i="41"/>
  <c r="Q13" i="41"/>
  <c r="C12" i="41"/>
  <c r="C110" i="40"/>
  <c r="Q109" i="40"/>
  <c r="Q106" i="40"/>
  <c r="Q105" i="40"/>
  <c r="Q104" i="40"/>
  <c r="Q103" i="40"/>
  <c r="Q102" i="40"/>
  <c r="Q101" i="40"/>
  <c r="Q100" i="40"/>
  <c r="Q99" i="40"/>
  <c r="Q98" i="40"/>
  <c r="Q97" i="40"/>
  <c r="Q96" i="40"/>
  <c r="Q95" i="40"/>
  <c r="Q94" i="40"/>
  <c r="Q93" i="40"/>
  <c r="P92" i="40"/>
  <c r="P110" i="40" s="1"/>
  <c r="O92" i="40"/>
  <c r="O110" i="40" s="1"/>
  <c r="N92" i="40"/>
  <c r="N110" i="40" s="1"/>
  <c r="M92" i="40"/>
  <c r="M110" i="40" s="1"/>
  <c r="L92" i="40"/>
  <c r="L110" i="40" s="1"/>
  <c r="K92" i="40"/>
  <c r="K110" i="40" s="1"/>
  <c r="J92" i="40"/>
  <c r="J110" i="40" s="1"/>
  <c r="I92" i="40"/>
  <c r="I110" i="40" s="1"/>
  <c r="H92" i="40"/>
  <c r="H110" i="40" s="1"/>
  <c r="G92" i="40"/>
  <c r="G110" i="40" s="1"/>
  <c r="F92" i="40"/>
  <c r="F110" i="40" s="1"/>
  <c r="E92" i="40"/>
  <c r="E110" i="40" s="1"/>
  <c r="O91" i="40"/>
  <c r="N91" i="40"/>
  <c r="M91" i="40"/>
  <c r="L91" i="40"/>
  <c r="K91" i="40"/>
  <c r="J91" i="40"/>
  <c r="I91" i="40"/>
  <c r="H91" i="40"/>
  <c r="G91" i="40"/>
  <c r="F91" i="40"/>
  <c r="E91" i="40"/>
  <c r="Q88" i="40"/>
  <c r="Q87" i="40"/>
  <c r="Q86" i="40"/>
  <c r="Q85" i="40"/>
  <c r="Q84" i="40"/>
  <c r="Q83" i="40"/>
  <c r="Q82" i="40"/>
  <c r="P81" i="40"/>
  <c r="O81" i="40"/>
  <c r="N81" i="40"/>
  <c r="M81" i="40"/>
  <c r="L81" i="40"/>
  <c r="K81" i="40"/>
  <c r="K80" i="40" s="1"/>
  <c r="J81" i="40"/>
  <c r="J80" i="40" s="1"/>
  <c r="I81" i="40"/>
  <c r="H81" i="40"/>
  <c r="G81" i="40"/>
  <c r="F81" i="40"/>
  <c r="E81" i="40"/>
  <c r="P80" i="40"/>
  <c r="O80" i="40"/>
  <c r="N80" i="40"/>
  <c r="M80" i="40"/>
  <c r="L80" i="40"/>
  <c r="H80" i="40"/>
  <c r="G80" i="40"/>
  <c r="F80" i="40"/>
  <c r="E80" i="40"/>
  <c r="Q79" i="40"/>
  <c r="P78" i="40"/>
  <c r="O78" i="40"/>
  <c r="N78" i="40"/>
  <c r="N77" i="40" s="1"/>
  <c r="M78" i="40"/>
  <c r="M77" i="40" s="1"/>
  <c r="L78" i="40"/>
  <c r="L77" i="40" s="1"/>
  <c r="K78" i="40"/>
  <c r="J78" i="40"/>
  <c r="I78" i="40"/>
  <c r="H78" i="40"/>
  <c r="G78" i="40"/>
  <c r="F78" i="40"/>
  <c r="F77" i="40" s="1"/>
  <c r="E78" i="40"/>
  <c r="Q78" i="40" s="1"/>
  <c r="Q76" i="40"/>
  <c r="P75" i="40"/>
  <c r="P72" i="40" s="1"/>
  <c r="O75" i="40"/>
  <c r="O72" i="40" s="1"/>
  <c r="N75" i="40"/>
  <c r="M75" i="40"/>
  <c r="L75" i="40"/>
  <c r="K75" i="40"/>
  <c r="J75" i="40"/>
  <c r="I75" i="40"/>
  <c r="I72" i="40" s="1"/>
  <c r="H75" i="40"/>
  <c r="H72" i="40" s="1"/>
  <c r="G75" i="40"/>
  <c r="F75" i="40"/>
  <c r="E75" i="40"/>
  <c r="Q74" i="40"/>
  <c r="Q73" i="40"/>
  <c r="N72" i="40"/>
  <c r="M72" i="40"/>
  <c r="L72" i="40"/>
  <c r="K72" i="40"/>
  <c r="J72" i="40"/>
  <c r="F72" i="40"/>
  <c r="E72" i="40"/>
  <c r="Q71" i="40"/>
  <c r="Q70" i="40"/>
  <c r="P69" i="40"/>
  <c r="O69" i="40"/>
  <c r="N69" i="40"/>
  <c r="M69" i="40"/>
  <c r="L69" i="40"/>
  <c r="K69" i="40"/>
  <c r="J69" i="40"/>
  <c r="I69" i="40"/>
  <c r="H69" i="40"/>
  <c r="G69" i="40"/>
  <c r="F69" i="40"/>
  <c r="E69" i="40"/>
  <c r="Q69" i="40" s="1"/>
  <c r="Q68" i="40"/>
  <c r="Q67" i="40"/>
  <c r="Q66" i="40"/>
  <c r="P65" i="40"/>
  <c r="O65" i="40"/>
  <c r="O64" i="40" s="1"/>
  <c r="N65" i="40"/>
  <c r="N64" i="40" s="1"/>
  <c r="M65" i="40"/>
  <c r="M64" i="40" s="1"/>
  <c r="L65" i="40"/>
  <c r="K65" i="40"/>
  <c r="J65" i="40"/>
  <c r="I65" i="40"/>
  <c r="H65" i="40"/>
  <c r="G65" i="40"/>
  <c r="G64" i="40" s="1"/>
  <c r="F65" i="40"/>
  <c r="F64" i="40" s="1"/>
  <c r="E65" i="40"/>
  <c r="Q65" i="40" s="1"/>
  <c r="P64" i="40"/>
  <c r="L64" i="40"/>
  <c r="K64" i="40"/>
  <c r="J64" i="40"/>
  <c r="I64" i="40"/>
  <c r="H64" i="40"/>
  <c r="Q63" i="40"/>
  <c r="Q62" i="40"/>
  <c r="P61" i="40"/>
  <c r="O61" i="40"/>
  <c r="N61" i="40"/>
  <c r="M61" i="40"/>
  <c r="L61" i="40"/>
  <c r="K61" i="40"/>
  <c r="J61" i="40"/>
  <c r="I61" i="40"/>
  <c r="H61" i="40"/>
  <c r="G61" i="40"/>
  <c r="F61" i="40"/>
  <c r="E61" i="40"/>
  <c r="Q60" i="40"/>
  <c r="Q59" i="40"/>
  <c r="Q58" i="40"/>
  <c r="Q57" i="40"/>
  <c r="P56" i="40"/>
  <c r="O56" i="40"/>
  <c r="N56" i="40"/>
  <c r="M56" i="40"/>
  <c r="L56" i="40"/>
  <c r="K56" i="40"/>
  <c r="J56" i="40"/>
  <c r="I56" i="40"/>
  <c r="H56" i="40"/>
  <c r="G56" i="40"/>
  <c r="F56" i="40"/>
  <c r="E56" i="40"/>
  <c r="Q55" i="40"/>
  <c r="Q54" i="40"/>
  <c r="Q53" i="40"/>
  <c r="Q52" i="40"/>
  <c r="P51" i="40"/>
  <c r="O51" i="40"/>
  <c r="N51" i="40"/>
  <c r="M51" i="40"/>
  <c r="L51" i="40"/>
  <c r="L50" i="40" s="1"/>
  <c r="K51" i="40"/>
  <c r="K50" i="40" s="1"/>
  <c r="J51" i="40"/>
  <c r="I51" i="40"/>
  <c r="H51" i="40"/>
  <c r="G51" i="40"/>
  <c r="F51" i="40"/>
  <c r="E51" i="40"/>
  <c r="Q51" i="40" s="1"/>
  <c r="P50" i="40"/>
  <c r="H50" i="40"/>
  <c r="Q49" i="40"/>
  <c r="Q48" i="40"/>
  <c r="Q47" i="40"/>
  <c r="P46" i="40"/>
  <c r="O46" i="40"/>
  <c r="N46" i="40"/>
  <c r="M46" i="40"/>
  <c r="L46" i="40"/>
  <c r="K46" i="40"/>
  <c r="J46" i="40"/>
  <c r="I46" i="40"/>
  <c r="H46" i="40"/>
  <c r="G46" i="40"/>
  <c r="F46" i="40"/>
  <c r="E46" i="40"/>
  <c r="Q45" i="40"/>
  <c r="Q44" i="40"/>
  <c r="Q43" i="40"/>
  <c r="C42" i="40"/>
  <c r="Q41" i="40"/>
  <c r="Q39" i="40"/>
  <c r="Q38" i="40"/>
  <c r="P37" i="40"/>
  <c r="O37" i="40"/>
  <c r="N37" i="40"/>
  <c r="M37" i="40"/>
  <c r="L37" i="40"/>
  <c r="K37" i="40"/>
  <c r="J37" i="40"/>
  <c r="I37" i="40"/>
  <c r="H37" i="40"/>
  <c r="G37" i="40"/>
  <c r="F37" i="40"/>
  <c r="E37" i="40"/>
  <c r="Q36" i="40"/>
  <c r="Q35" i="40"/>
  <c r="Q34" i="40"/>
  <c r="Q33" i="40"/>
  <c r="Q32" i="40"/>
  <c r="Q31" i="40"/>
  <c r="Q30" i="40"/>
  <c r="Q29" i="40"/>
  <c r="Q28" i="40"/>
  <c r="Q27" i="40"/>
  <c r="Q26" i="40"/>
  <c r="P25" i="40"/>
  <c r="O25" i="40"/>
  <c r="N25" i="40"/>
  <c r="M25" i="40"/>
  <c r="L25" i="40"/>
  <c r="K25" i="40"/>
  <c r="J25" i="40"/>
  <c r="I25" i="40"/>
  <c r="H25" i="40"/>
  <c r="G25" i="40"/>
  <c r="F25" i="40"/>
  <c r="E25" i="40"/>
  <c r="Q24" i="40"/>
  <c r="Q23" i="40"/>
  <c r="Q22" i="40"/>
  <c r="Q21" i="40"/>
  <c r="Q20" i="40"/>
  <c r="Q19" i="40"/>
  <c r="Q18" i="40"/>
  <c r="Q17" i="40"/>
  <c r="Q16" i="40"/>
  <c r="P15" i="40"/>
  <c r="O15" i="40"/>
  <c r="N15" i="40"/>
  <c r="M15" i="40"/>
  <c r="L15" i="40"/>
  <c r="K15" i="40"/>
  <c r="J15" i="40"/>
  <c r="I15" i="40"/>
  <c r="H15" i="40"/>
  <c r="G15" i="40"/>
  <c r="F15" i="40"/>
  <c r="E15" i="40"/>
  <c r="Q14" i="40"/>
  <c r="Q13" i="40"/>
  <c r="P12" i="40"/>
  <c r="O12" i="40"/>
  <c r="N12" i="40"/>
  <c r="M12" i="40"/>
  <c r="L12" i="40"/>
  <c r="K12" i="40"/>
  <c r="J12" i="40"/>
  <c r="I12" i="40"/>
  <c r="H12" i="40"/>
  <c r="G12" i="40"/>
  <c r="F12" i="40"/>
  <c r="E12" i="40"/>
  <c r="Q12" i="40" s="1"/>
  <c r="Q11" i="40"/>
  <c r="P10" i="40"/>
  <c r="O10" i="40"/>
  <c r="N10" i="40"/>
  <c r="M10" i="40"/>
  <c r="L10" i="40"/>
  <c r="K10" i="40"/>
  <c r="J10" i="40"/>
  <c r="I10" i="40"/>
  <c r="H10" i="40"/>
  <c r="G10" i="40"/>
  <c r="F10" i="40"/>
  <c r="E10" i="40"/>
  <c r="Q10" i="40" s="1"/>
  <c r="C10" i="40"/>
  <c r="C89" i="40" s="1"/>
  <c r="C112" i="40" s="1"/>
  <c r="G115" i="41" l="1"/>
  <c r="Q67" i="41"/>
  <c r="Q69" i="41"/>
  <c r="Q15" i="40"/>
  <c r="Q25" i="40"/>
  <c r="Q37" i="40"/>
  <c r="Q46" i="40"/>
  <c r="Q56" i="40"/>
  <c r="J50" i="40"/>
  <c r="I50" i="40"/>
  <c r="F50" i="40"/>
  <c r="F42" i="40" s="1"/>
  <c r="G50" i="40"/>
  <c r="N50" i="40"/>
  <c r="N42" i="40" s="1"/>
  <c r="O50" i="40"/>
  <c r="Q75" i="40"/>
  <c r="G77" i="40"/>
  <c r="H77" i="40"/>
  <c r="H42" i="40" s="1"/>
  <c r="O77" i="40"/>
  <c r="P77" i="40"/>
  <c r="Q81" i="40"/>
  <c r="J77" i="40"/>
  <c r="K77" i="40"/>
  <c r="K42" i="40" s="1"/>
  <c r="C94" i="41"/>
  <c r="Q85" i="41"/>
  <c r="C25" i="41"/>
  <c r="C11" i="41"/>
  <c r="Q12" i="41"/>
  <c r="Q103" i="41"/>
  <c r="Q49" i="41"/>
  <c r="C105" i="41"/>
  <c r="C100" i="41" s="1"/>
  <c r="C113" i="41" s="1"/>
  <c r="E101" i="41"/>
  <c r="Q101" i="41" s="1"/>
  <c r="Q102" i="41"/>
  <c r="C77" i="41"/>
  <c r="Q38" i="41"/>
  <c r="C53" i="41"/>
  <c r="C84" i="41"/>
  <c r="Q77" i="41"/>
  <c r="M115" i="41"/>
  <c r="Q88" i="41"/>
  <c r="Q113" i="41"/>
  <c r="Q26" i="41"/>
  <c r="O97" i="41"/>
  <c r="O115" i="41" s="1"/>
  <c r="H115" i="41"/>
  <c r="J115" i="41"/>
  <c r="K115" i="41"/>
  <c r="F115" i="41"/>
  <c r="N115" i="41"/>
  <c r="I115" i="41"/>
  <c r="N89" i="40"/>
  <c r="N112" i="40" s="1"/>
  <c r="L42" i="40"/>
  <c r="L89" i="40"/>
  <c r="L112" i="40" s="1"/>
  <c r="H89" i="40"/>
  <c r="H112" i="40" s="1"/>
  <c r="M50" i="40"/>
  <c r="M42" i="40" s="1"/>
  <c r="M89" i="40" s="1"/>
  <c r="M112" i="40" s="1"/>
  <c r="F89" i="40"/>
  <c r="F112" i="40" s="1"/>
  <c r="O42" i="40"/>
  <c r="O89" i="40" s="1"/>
  <c r="O112" i="40" s="1"/>
  <c r="P42" i="40"/>
  <c r="P89" i="40" s="1"/>
  <c r="P112" i="40" s="1"/>
  <c r="K89" i="40"/>
  <c r="K112" i="40" s="1"/>
  <c r="Q110" i="40"/>
  <c r="E64" i="40"/>
  <c r="Q64" i="40" s="1"/>
  <c r="I80" i="40"/>
  <c r="G72" i="40"/>
  <c r="G42" i="40" s="1"/>
  <c r="G89" i="40" s="1"/>
  <c r="G112" i="40" s="1"/>
  <c r="E77" i="40"/>
  <c r="Q61" i="40"/>
  <c r="Q92" i="40"/>
  <c r="Q53" i="41" l="1"/>
  <c r="I77" i="40"/>
  <c r="I42" i="40" s="1"/>
  <c r="I89" i="40" s="1"/>
  <c r="I112" i="40" s="1"/>
  <c r="Q80" i="40"/>
  <c r="J42" i="40"/>
  <c r="J89" i="40" s="1"/>
  <c r="J112" i="40" s="1"/>
  <c r="C93" i="41"/>
  <c r="C45" i="41" s="1"/>
  <c r="Q31" i="41"/>
  <c r="C10" i="41"/>
  <c r="Q21" i="41"/>
  <c r="Q94" i="41"/>
  <c r="Q11" i="41"/>
  <c r="L115" i="41"/>
  <c r="Q87" i="41"/>
  <c r="Q48" i="41"/>
  <c r="Q72" i="40"/>
  <c r="E50" i="40"/>
  <c r="Q77" i="40"/>
  <c r="P97" i="41" l="1"/>
  <c r="P115" i="41" s="1"/>
  <c r="Q25" i="41"/>
  <c r="C97" i="41"/>
  <c r="Q84" i="41"/>
  <c r="Q93" i="41"/>
  <c r="Q46" i="41"/>
  <c r="E42" i="40"/>
  <c r="Q50" i="40"/>
  <c r="Q10" i="41" l="1"/>
  <c r="C115" i="41"/>
  <c r="Q45" i="41"/>
  <c r="E97" i="41"/>
  <c r="Q42" i="40"/>
  <c r="Q89" i="40" s="1"/>
  <c r="Q112" i="40" s="1"/>
  <c r="E89" i="40"/>
  <c r="E112" i="40" s="1"/>
  <c r="Q97" i="41" l="1"/>
  <c r="E115" i="41"/>
  <c r="Q115" i="41" l="1"/>
  <c r="N114" i="36"/>
  <c r="J114" i="36"/>
  <c r="N112" i="36"/>
  <c r="M112" i="36"/>
  <c r="L112" i="36"/>
  <c r="K112" i="36"/>
  <c r="J112" i="36"/>
  <c r="I112" i="36"/>
  <c r="D112" i="36"/>
  <c r="C112" i="36"/>
  <c r="Q111" i="36"/>
  <c r="Q110" i="36"/>
  <c r="Q109" i="36"/>
  <c r="Q108" i="36"/>
  <c r="Q107" i="36"/>
  <c r="Q106" i="36"/>
  <c r="Q105" i="36"/>
  <c r="Q104" i="36"/>
  <c r="Q103" i="36"/>
  <c r="H102" i="36"/>
  <c r="G102" i="36"/>
  <c r="F102" i="36"/>
  <c r="E102" i="36"/>
  <c r="E101" i="36" s="1"/>
  <c r="H101" i="36"/>
  <c r="G101" i="36"/>
  <c r="F101" i="36"/>
  <c r="F100" i="36" s="1"/>
  <c r="F112" i="36" s="1"/>
  <c r="F114" i="36" s="1"/>
  <c r="P100" i="36"/>
  <c r="P112" i="36" s="1"/>
  <c r="O100" i="36"/>
  <c r="O112" i="36" s="1"/>
  <c r="N100" i="36"/>
  <c r="M100" i="36"/>
  <c r="H100" i="36"/>
  <c r="H112" i="36" s="1"/>
  <c r="G100" i="36"/>
  <c r="G112" i="36" s="1"/>
  <c r="Q99" i="36"/>
  <c r="Q98" i="36"/>
  <c r="Q97" i="36"/>
  <c r="Q96" i="36"/>
  <c r="O95" i="36"/>
  <c r="N95" i="36"/>
  <c r="M95" i="36"/>
  <c r="L95" i="36"/>
  <c r="K95" i="36"/>
  <c r="J95" i="36"/>
  <c r="I95" i="36"/>
  <c r="H95" i="36"/>
  <c r="G95" i="36"/>
  <c r="F95" i="36"/>
  <c r="E95" i="36"/>
  <c r="P93" i="36"/>
  <c r="P114" i="36" s="1"/>
  <c r="O93" i="36"/>
  <c r="N93" i="36"/>
  <c r="M93" i="36"/>
  <c r="M114" i="36" s="1"/>
  <c r="L93" i="36"/>
  <c r="L114" i="36" s="1"/>
  <c r="K93" i="36"/>
  <c r="K114" i="36" s="1"/>
  <c r="J93" i="36"/>
  <c r="I93" i="36"/>
  <c r="I114" i="36" s="1"/>
  <c r="H93" i="36"/>
  <c r="H114" i="36" s="1"/>
  <c r="G93" i="36"/>
  <c r="F93" i="36"/>
  <c r="E93" i="36"/>
  <c r="D93" i="36"/>
  <c r="D114" i="36" s="1"/>
  <c r="C93" i="36"/>
  <c r="C114" i="36" s="1"/>
  <c r="Q92" i="36"/>
  <c r="Q91" i="36"/>
  <c r="Q90" i="36"/>
  <c r="Q89" i="36"/>
  <c r="Q88" i="36"/>
  <c r="Q87" i="36"/>
  <c r="Q86" i="36"/>
  <c r="Q85" i="36"/>
  <c r="Q84" i="36"/>
  <c r="Q83" i="36"/>
  <c r="Q82" i="36"/>
  <c r="Q81" i="36"/>
  <c r="Q80" i="36"/>
  <c r="Q79" i="36"/>
  <c r="Q78" i="36"/>
  <c r="Q77" i="36"/>
  <c r="Q76" i="36"/>
  <c r="Q75" i="36"/>
  <c r="Q74" i="36"/>
  <c r="Q73" i="36"/>
  <c r="Q72" i="36"/>
  <c r="Q71" i="36"/>
  <c r="Q70" i="36"/>
  <c r="Q69" i="36"/>
  <c r="Q68" i="36"/>
  <c r="Q67" i="36"/>
  <c r="Q66" i="36"/>
  <c r="Q65" i="36"/>
  <c r="Q64" i="36"/>
  <c r="Q63" i="36"/>
  <c r="Q62" i="36"/>
  <c r="Q61" i="36"/>
  <c r="Q60" i="36"/>
  <c r="Q59" i="36"/>
  <c r="Q58" i="36"/>
  <c r="Q57" i="36"/>
  <c r="Q56" i="36"/>
  <c r="Q55" i="36"/>
  <c r="Q54" i="36"/>
  <c r="Q40" i="36"/>
  <c r="Q39" i="36"/>
  <c r="Q35" i="36"/>
  <c r="Q34" i="36"/>
  <c r="Q33" i="36"/>
  <c r="Q32" i="36"/>
  <c r="Q23" i="36"/>
  <c r="Q22" i="36"/>
  <c r="Q21" i="36"/>
  <c r="Q20" i="36"/>
  <c r="Q19" i="36"/>
  <c r="Q10" i="36"/>
  <c r="Q93" i="36" s="1"/>
  <c r="Q101" i="36" l="1"/>
  <c r="E100" i="36"/>
  <c r="G114" i="36"/>
  <c r="O114" i="36"/>
  <c r="Q102" i="36"/>
  <c r="Q100" i="36" l="1"/>
  <c r="E112" i="36"/>
  <c r="Q112" i="36" l="1"/>
  <c r="Q114" i="36" s="1"/>
  <c r="E114" i="36"/>
  <c r="D70" i="34" l="1"/>
  <c r="D72" i="34" s="1"/>
  <c r="C70" i="34"/>
  <c r="C72" i="34" s="1"/>
  <c r="Q69" i="34"/>
  <c r="Q68" i="34"/>
  <c r="P67" i="34"/>
  <c r="O67" i="34"/>
  <c r="N67" i="34"/>
  <c r="M67" i="34"/>
  <c r="L67" i="34"/>
  <c r="K67" i="34"/>
  <c r="K63" i="34" s="1"/>
  <c r="J67" i="34"/>
  <c r="I67" i="34"/>
  <c r="H67" i="34"/>
  <c r="G67" i="34"/>
  <c r="F67" i="34"/>
  <c r="E67" i="34"/>
  <c r="Q67" i="34" s="1"/>
  <c r="Q66" i="34"/>
  <c r="Q65" i="34"/>
  <c r="P64" i="34"/>
  <c r="O64" i="34"/>
  <c r="N64" i="34"/>
  <c r="N63" i="34" s="1"/>
  <c r="M64" i="34"/>
  <c r="M63" i="34" s="1"/>
  <c r="L64" i="34"/>
  <c r="L63" i="34" s="1"/>
  <c r="K64" i="34"/>
  <c r="J64" i="34"/>
  <c r="I64" i="34"/>
  <c r="I63" i="34" s="1"/>
  <c r="I56" i="34" s="1"/>
  <c r="H64" i="34"/>
  <c r="G64" i="34"/>
  <c r="F64" i="34"/>
  <c r="F63" i="34" s="1"/>
  <c r="E64" i="34"/>
  <c r="E63" i="34" s="1"/>
  <c r="P63" i="34"/>
  <c r="O63" i="34"/>
  <c r="J63" i="34"/>
  <c r="J56" i="34" s="1"/>
  <c r="H63" i="34"/>
  <c r="G63" i="34"/>
  <c r="Q62" i="34"/>
  <c r="P61" i="34"/>
  <c r="O61" i="34"/>
  <c r="N61" i="34"/>
  <c r="M61" i="34"/>
  <c r="M57" i="34" s="1"/>
  <c r="L61" i="34"/>
  <c r="K61" i="34"/>
  <c r="J61" i="34"/>
  <c r="I61" i="34"/>
  <c r="H61" i="34"/>
  <c r="G61" i="34"/>
  <c r="F61" i="34"/>
  <c r="E61" i="34"/>
  <c r="Q61" i="34" s="1"/>
  <c r="Q60" i="34"/>
  <c r="Q59" i="34"/>
  <c r="P58" i="34"/>
  <c r="P57" i="34" s="1"/>
  <c r="P56" i="34" s="1"/>
  <c r="O58" i="34"/>
  <c r="O57" i="34" s="1"/>
  <c r="O56" i="34" s="1"/>
  <c r="N58" i="34"/>
  <c r="N57" i="34" s="1"/>
  <c r="N56" i="34" s="1"/>
  <c r="M58" i="34"/>
  <c r="L58" i="34"/>
  <c r="K58" i="34"/>
  <c r="K57" i="34" s="1"/>
  <c r="J58" i="34"/>
  <c r="I58" i="34"/>
  <c r="H58" i="34"/>
  <c r="H57" i="34" s="1"/>
  <c r="H56" i="34" s="1"/>
  <c r="G58" i="34"/>
  <c r="G57" i="34" s="1"/>
  <c r="G56" i="34" s="1"/>
  <c r="F58" i="34"/>
  <c r="F57" i="34" s="1"/>
  <c r="F56" i="34" s="1"/>
  <c r="E58" i="34"/>
  <c r="Q58" i="34" s="1"/>
  <c r="L57" i="34"/>
  <c r="L56" i="34" s="1"/>
  <c r="J57" i="34"/>
  <c r="I57" i="34"/>
  <c r="Q55" i="34"/>
  <c r="P54" i="34"/>
  <c r="P53" i="34" s="1"/>
  <c r="P52" i="34" s="1"/>
  <c r="P51" i="34" s="1"/>
  <c r="P70" i="34" s="1"/>
  <c r="O54" i="34"/>
  <c r="O53" i="34" s="1"/>
  <c r="O52" i="34" s="1"/>
  <c r="O51" i="34" s="1"/>
  <c r="O70" i="34" s="1"/>
  <c r="N54" i="34"/>
  <c r="N53" i="34" s="1"/>
  <c r="N52" i="34" s="1"/>
  <c r="N51" i="34" s="1"/>
  <c r="N70" i="34" s="1"/>
  <c r="M54" i="34"/>
  <c r="L54" i="34"/>
  <c r="K54" i="34"/>
  <c r="K53" i="34" s="1"/>
  <c r="K52" i="34" s="1"/>
  <c r="J54" i="34"/>
  <c r="I54" i="34"/>
  <c r="H54" i="34"/>
  <c r="H53" i="34" s="1"/>
  <c r="H52" i="34" s="1"/>
  <c r="H51" i="34" s="1"/>
  <c r="H70" i="34" s="1"/>
  <c r="G54" i="34"/>
  <c r="G53" i="34" s="1"/>
  <c r="G52" i="34" s="1"/>
  <c r="G51" i="34" s="1"/>
  <c r="G70" i="34" s="1"/>
  <c r="F54" i="34"/>
  <c r="F53" i="34" s="1"/>
  <c r="E54" i="34"/>
  <c r="Q54" i="34" s="1"/>
  <c r="M53" i="34"/>
  <c r="M52" i="34" s="1"/>
  <c r="L53" i="34"/>
  <c r="L52" i="34" s="1"/>
  <c r="J53" i="34"/>
  <c r="I53" i="34"/>
  <c r="E53" i="34"/>
  <c r="E52" i="34" s="1"/>
  <c r="J52" i="34"/>
  <c r="J51" i="34" s="1"/>
  <c r="J70" i="34" s="1"/>
  <c r="I52" i="34"/>
  <c r="I51" i="34" s="1"/>
  <c r="I70" i="34" s="1"/>
  <c r="O50" i="34"/>
  <c r="N50" i="34"/>
  <c r="M50" i="34"/>
  <c r="L50" i="34"/>
  <c r="K50" i="34"/>
  <c r="J50" i="34"/>
  <c r="I50" i="34"/>
  <c r="H50" i="34"/>
  <c r="G50" i="34"/>
  <c r="F50" i="34"/>
  <c r="E50" i="34"/>
  <c r="Q47" i="34"/>
  <c r="Q46" i="34"/>
  <c r="P45" i="34"/>
  <c r="O45" i="34"/>
  <c r="N45" i="34"/>
  <c r="N26" i="34" s="1"/>
  <c r="M45" i="34"/>
  <c r="L45" i="34"/>
  <c r="K45" i="34"/>
  <c r="J45" i="34"/>
  <c r="I45" i="34"/>
  <c r="H45" i="34"/>
  <c r="G45" i="34"/>
  <c r="F45" i="34"/>
  <c r="F26" i="34" s="1"/>
  <c r="E45" i="34"/>
  <c r="Q45" i="34" s="1"/>
  <c r="Q44" i="34"/>
  <c r="Q43" i="34"/>
  <c r="P42" i="34"/>
  <c r="O42" i="34"/>
  <c r="N42" i="34"/>
  <c r="M42" i="34"/>
  <c r="L42" i="34"/>
  <c r="K42" i="34"/>
  <c r="J42" i="34"/>
  <c r="I42" i="34"/>
  <c r="H42" i="34"/>
  <c r="G42" i="34"/>
  <c r="F42" i="34"/>
  <c r="E42" i="34"/>
  <c r="Q42" i="34" s="1"/>
  <c r="Q41" i="34"/>
  <c r="Q40" i="34"/>
  <c r="P39" i="34"/>
  <c r="O39" i="34"/>
  <c r="N39" i="34"/>
  <c r="M39" i="34"/>
  <c r="L39" i="34"/>
  <c r="Q39" i="34" s="1"/>
  <c r="K39" i="34"/>
  <c r="J39" i="34"/>
  <c r="I39" i="34"/>
  <c r="H39" i="34"/>
  <c r="G39" i="34"/>
  <c r="F39" i="34"/>
  <c r="E39" i="34"/>
  <c r="Q38" i="34"/>
  <c r="Q37" i="34"/>
  <c r="P36" i="34"/>
  <c r="O36" i="34"/>
  <c r="N36" i="34"/>
  <c r="M36" i="34"/>
  <c r="L36" i="34"/>
  <c r="K36" i="34"/>
  <c r="J36" i="34"/>
  <c r="I36" i="34"/>
  <c r="H36" i="34"/>
  <c r="G36" i="34"/>
  <c r="F36" i="34"/>
  <c r="Q36" i="34" s="1"/>
  <c r="E36" i="34"/>
  <c r="Q35" i="34"/>
  <c r="Q34" i="34"/>
  <c r="Q33" i="34"/>
  <c r="Q32" i="34"/>
  <c r="Q31" i="34"/>
  <c r="P30" i="34"/>
  <c r="O30" i="34"/>
  <c r="N30" i="34"/>
  <c r="M30" i="34"/>
  <c r="L30" i="34"/>
  <c r="K30" i="34"/>
  <c r="J30" i="34"/>
  <c r="J26" i="34" s="1"/>
  <c r="I30" i="34"/>
  <c r="H30" i="34"/>
  <c r="G30" i="34"/>
  <c r="F30" i="34"/>
  <c r="E30" i="34"/>
  <c r="Q30" i="34" s="1"/>
  <c r="Q29" i="34"/>
  <c r="Q28" i="34"/>
  <c r="P27" i="34"/>
  <c r="P26" i="34" s="1"/>
  <c r="O27" i="34"/>
  <c r="O26" i="34" s="1"/>
  <c r="N27" i="34"/>
  <c r="M27" i="34"/>
  <c r="M26" i="34" s="1"/>
  <c r="L27" i="34"/>
  <c r="L26" i="34" s="1"/>
  <c r="K27" i="34"/>
  <c r="K26" i="34" s="1"/>
  <c r="J27" i="34"/>
  <c r="I27" i="34"/>
  <c r="H27" i="34"/>
  <c r="H26" i="34" s="1"/>
  <c r="G27" i="34"/>
  <c r="G26" i="34" s="1"/>
  <c r="F27" i="34"/>
  <c r="E27" i="34"/>
  <c r="E26" i="34" s="1"/>
  <c r="I26" i="34"/>
  <c r="Q25" i="34"/>
  <c r="Q24" i="34"/>
  <c r="Q23" i="34"/>
  <c r="Q22" i="34"/>
  <c r="P21" i="34"/>
  <c r="O21" i="34"/>
  <c r="N21" i="34"/>
  <c r="M21" i="34"/>
  <c r="L21" i="34"/>
  <c r="K21" i="34"/>
  <c r="J21" i="34"/>
  <c r="I21" i="34"/>
  <c r="H21" i="34"/>
  <c r="G21" i="34"/>
  <c r="F21" i="34"/>
  <c r="E21" i="34"/>
  <c r="Q21" i="34" s="1"/>
  <c r="Q20" i="34"/>
  <c r="Q19" i="34"/>
  <c r="Q18" i="34"/>
  <c r="P17" i="34"/>
  <c r="O17" i="34"/>
  <c r="N17" i="34"/>
  <c r="N16" i="34" s="1"/>
  <c r="N10" i="34" s="1"/>
  <c r="N48" i="34" s="1"/>
  <c r="M17" i="34"/>
  <c r="M16" i="34" s="1"/>
  <c r="M10" i="34" s="1"/>
  <c r="M48" i="34" s="1"/>
  <c r="L17" i="34"/>
  <c r="K17" i="34"/>
  <c r="K16" i="34" s="1"/>
  <c r="J17" i="34"/>
  <c r="J16" i="34" s="1"/>
  <c r="J10" i="34" s="1"/>
  <c r="I17" i="34"/>
  <c r="I16" i="34" s="1"/>
  <c r="H17" i="34"/>
  <c r="G17" i="34"/>
  <c r="F17" i="34"/>
  <c r="F16" i="34" s="1"/>
  <c r="F10" i="34" s="1"/>
  <c r="F48" i="34" s="1"/>
  <c r="E17" i="34"/>
  <c r="Q17" i="34" s="1"/>
  <c r="P16" i="34"/>
  <c r="O16" i="34"/>
  <c r="L16" i="34"/>
  <c r="H16" i="34"/>
  <c r="G16" i="34"/>
  <c r="Q15" i="34"/>
  <c r="Q14" i="34"/>
  <c r="Q13" i="34"/>
  <c r="Q12" i="34"/>
  <c r="P11" i="34"/>
  <c r="P10" i="34" s="1"/>
  <c r="O11" i="34"/>
  <c r="O10" i="34" s="1"/>
  <c r="N11" i="34"/>
  <c r="M11" i="34"/>
  <c r="L11" i="34"/>
  <c r="L10" i="34" s="1"/>
  <c r="L48" i="34" s="1"/>
  <c r="K11" i="34"/>
  <c r="K10" i="34" s="1"/>
  <c r="K48" i="34" s="1"/>
  <c r="J11" i="34"/>
  <c r="I11" i="34"/>
  <c r="H11" i="34"/>
  <c r="H10" i="34" s="1"/>
  <c r="G11" i="34"/>
  <c r="G10" i="34" s="1"/>
  <c r="F11" i="34"/>
  <c r="E11" i="34"/>
  <c r="Q11" i="34" s="1"/>
  <c r="Q53" i="34" l="1"/>
  <c r="F52" i="34"/>
  <c r="F51" i="34" s="1"/>
  <c r="F70" i="34" s="1"/>
  <c r="F72" i="34"/>
  <c r="N72" i="34"/>
  <c r="L72" i="34"/>
  <c r="Q63" i="34"/>
  <c r="G48" i="34"/>
  <c r="G72" i="34" s="1"/>
  <c r="O48" i="34"/>
  <c r="O72" i="34" s="1"/>
  <c r="J48" i="34"/>
  <c r="J72" i="34" s="1"/>
  <c r="Q52" i="34"/>
  <c r="H48" i="34"/>
  <c r="H72" i="34" s="1"/>
  <c r="P48" i="34"/>
  <c r="P72" i="34" s="1"/>
  <c r="I10" i="34"/>
  <c r="I48" i="34" s="1"/>
  <c r="I72" i="34" s="1"/>
  <c r="Q26" i="34"/>
  <c r="L51" i="34"/>
  <c r="L70" i="34" s="1"/>
  <c r="K56" i="34"/>
  <c r="K51" i="34" s="1"/>
  <c r="K70" i="34" s="1"/>
  <c r="K72" i="34" s="1"/>
  <c r="M56" i="34"/>
  <c r="M51" i="34" s="1"/>
  <c r="M70" i="34" s="1"/>
  <c r="M72" i="34" s="1"/>
  <c r="Q64" i="34"/>
  <c r="Q27" i="34"/>
  <c r="E16" i="34"/>
  <c r="E57" i="34"/>
  <c r="Q57" i="34" l="1"/>
  <c r="E56" i="34"/>
  <c r="Q16" i="34"/>
  <c r="E10" i="34"/>
  <c r="Q56" i="34" l="1"/>
  <c r="E51" i="34"/>
  <c r="E48" i="34"/>
  <c r="Q10" i="34"/>
  <c r="Q48" i="34" s="1"/>
  <c r="Q51" i="34" l="1"/>
  <c r="E70" i="34"/>
  <c r="Q70" i="34" s="1"/>
  <c r="Q72" i="34" s="1"/>
  <c r="E72" i="34" l="1"/>
  <c r="E72" i="27" l="1"/>
  <c r="F72" i="27"/>
  <c r="G72" i="27"/>
  <c r="H72" i="27"/>
  <c r="I72" i="27"/>
  <c r="J72" i="27"/>
  <c r="K72" i="27"/>
  <c r="L72" i="27"/>
  <c r="M72" i="27"/>
  <c r="N72" i="27"/>
  <c r="O72" i="27"/>
  <c r="P72" i="27"/>
  <c r="Q66" i="27"/>
  <c r="Q46" i="27" l="1"/>
  <c r="Q47" i="27"/>
  <c r="Q48" i="27"/>
  <c r="P55" i="26"/>
  <c r="Y11" i="32" l="1"/>
  <c r="X11" i="32"/>
  <c r="W11" i="32"/>
  <c r="V11" i="32"/>
  <c r="AI11" i="32" s="1"/>
  <c r="T48" i="32"/>
  <c r="AD48" i="32"/>
  <c r="AD75" i="32" s="1"/>
  <c r="AC48" i="32"/>
  <c r="AB48" i="32"/>
  <c r="AA48" i="32"/>
  <c r="Z48" i="32"/>
  <c r="Y48" i="32"/>
  <c r="X48" i="32"/>
  <c r="W48" i="32"/>
  <c r="V48" i="32"/>
  <c r="U48" i="32"/>
  <c r="S48" i="32"/>
  <c r="R48" i="32"/>
  <c r="Q52" i="32"/>
  <c r="Q53" i="32"/>
  <c r="AQ53" i="32" s="1"/>
  <c r="Q54" i="32"/>
  <c r="AQ54" i="32" s="1"/>
  <c r="Q55" i="32"/>
  <c r="AQ55" i="32" s="1"/>
  <c r="Q56" i="32"/>
  <c r="Q57" i="32"/>
  <c r="AQ57" i="32" s="1"/>
  <c r="Q58" i="32"/>
  <c r="AQ58" i="32" s="1"/>
  <c r="Q59" i="32"/>
  <c r="AQ59" i="32" s="1"/>
  <c r="Q60" i="32"/>
  <c r="AQ60" i="32" s="1"/>
  <c r="Q61" i="32"/>
  <c r="AQ61" i="32" s="1"/>
  <c r="Q62" i="32"/>
  <c r="AQ62" i="32" s="1"/>
  <c r="Q63" i="32"/>
  <c r="AQ63" i="32" s="1"/>
  <c r="Q64" i="32"/>
  <c r="AQ64" i="32" s="1"/>
  <c r="Q65" i="32"/>
  <c r="AQ65" i="32" s="1"/>
  <c r="Q66" i="32"/>
  <c r="AQ66" i="32" s="1"/>
  <c r="Q67" i="32"/>
  <c r="AQ67" i="32" s="1"/>
  <c r="Q68" i="32"/>
  <c r="Q69" i="32"/>
  <c r="AQ69" i="32" s="1"/>
  <c r="Q70" i="32"/>
  <c r="AQ70" i="32" s="1"/>
  <c r="Q71" i="32"/>
  <c r="AQ71" i="32" s="1"/>
  <c r="Q72" i="32"/>
  <c r="AQ72" i="32" s="1"/>
  <c r="Q51" i="32"/>
  <c r="AQ51" i="32" s="1"/>
  <c r="Q11" i="32"/>
  <c r="AQ11" i="32" s="1"/>
  <c r="Q12" i="32"/>
  <c r="AQ12" i="32" s="1"/>
  <c r="Q13" i="32"/>
  <c r="AQ13" i="32" s="1"/>
  <c r="Q14" i="32"/>
  <c r="AQ14" i="32" s="1"/>
  <c r="Q15" i="32"/>
  <c r="AQ15" i="32" s="1"/>
  <c r="Q16" i="32"/>
  <c r="AQ16" i="32" s="1"/>
  <c r="Q17" i="32"/>
  <c r="Q18" i="32"/>
  <c r="AQ18" i="32" s="1"/>
  <c r="Q19" i="32"/>
  <c r="AQ19" i="32" s="1"/>
  <c r="Q20" i="32"/>
  <c r="AQ20" i="32" s="1"/>
  <c r="Q21" i="32"/>
  <c r="AQ21" i="32" s="1"/>
  <c r="Q22" i="32"/>
  <c r="AQ22" i="32" s="1"/>
  <c r="Q23" i="32"/>
  <c r="AQ23" i="32" s="1"/>
  <c r="Q24" i="32"/>
  <c r="AQ24" i="32" s="1"/>
  <c r="Q25" i="32"/>
  <c r="AQ25" i="32" s="1"/>
  <c r="Q26" i="32"/>
  <c r="AQ26" i="32" s="1"/>
  <c r="Q27" i="32"/>
  <c r="Q28" i="32"/>
  <c r="AQ28" i="32" s="1"/>
  <c r="Q29" i="32"/>
  <c r="AQ29" i="32" s="1"/>
  <c r="Q30" i="32"/>
  <c r="AQ30" i="32" s="1"/>
  <c r="Q31" i="32"/>
  <c r="AQ31" i="32" s="1"/>
  <c r="Q32" i="32"/>
  <c r="AQ32" i="32" s="1"/>
  <c r="Q33" i="32"/>
  <c r="AQ33" i="32" s="1"/>
  <c r="Q34" i="32"/>
  <c r="AQ34" i="32" s="1"/>
  <c r="Q35" i="32"/>
  <c r="AQ35" i="32" s="1"/>
  <c r="Q36" i="32"/>
  <c r="AQ36" i="32" s="1"/>
  <c r="Q37" i="32"/>
  <c r="Q38" i="32"/>
  <c r="AQ38" i="32" s="1"/>
  <c r="Q39" i="32"/>
  <c r="AQ39" i="32" s="1"/>
  <c r="Q40" i="32"/>
  <c r="AQ40" i="32" s="1"/>
  <c r="Q41" i="32"/>
  <c r="Q42" i="32"/>
  <c r="AQ42" i="32" s="1"/>
  <c r="Q43" i="32"/>
  <c r="Q44" i="32"/>
  <c r="Q45" i="32"/>
  <c r="Q46" i="32"/>
  <c r="Q47" i="32"/>
  <c r="AQ47" i="32" s="1"/>
  <c r="Q10" i="32"/>
  <c r="AQ10" i="32" s="1"/>
  <c r="E48" i="32"/>
  <c r="E75" i="32" s="1"/>
  <c r="F48" i="32"/>
  <c r="G48" i="32"/>
  <c r="H48" i="32"/>
  <c r="I48" i="32"/>
  <c r="J48" i="32"/>
  <c r="K48" i="32"/>
  <c r="L48" i="32"/>
  <c r="M48" i="32"/>
  <c r="N48" i="32"/>
  <c r="O48" i="32"/>
  <c r="P48" i="32"/>
  <c r="D73" i="32"/>
  <c r="E73" i="32"/>
  <c r="F73" i="32"/>
  <c r="G73" i="32"/>
  <c r="AG73" i="32" s="1"/>
  <c r="H73" i="32"/>
  <c r="I73" i="32"/>
  <c r="AI73" i="32" s="1"/>
  <c r="J73" i="32"/>
  <c r="K73" i="32"/>
  <c r="AK73" i="32" s="1"/>
  <c r="L73" i="32"/>
  <c r="M73" i="32"/>
  <c r="N73" i="32"/>
  <c r="AN73" i="32" s="1"/>
  <c r="O73" i="32"/>
  <c r="AO73" i="32" s="1"/>
  <c r="P73" i="32"/>
  <c r="R73" i="32"/>
  <c r="R75" i="32" s="1"/>
  <c r="S73" i="32"/>
  <c r="T73" i="32"/>
  <c r="U73" i="32"/>
  <c r="V73" i="32"/>
  <c r="W73" i="32"/>
  <c r="X73" i="32"/>
  <c r="Y73" i="32"/>
  <c r="Z73" i="32"/>
  <c r="AA73" i="32"/>
  <c r="AB73" i="32"/>
  <c r="AC73" i="32"/>
  <c r="AD73" i="32"/>
  <c r="C73" i="32"/>
  <c r="D48" i="32"/>
  <c r="Z75" i="32"/>
  <c r="C48" i="32"/>
  <c r="AE10" i="32"/>
  <c r="AF10" i="32"/>
  <c r="AG10" i="32"/>
  <c r="AH10" i="32"/>
  <c r="AI10" i="32"/>
  <c r="AJ10" i="32"/>
  <c r="AK10" i="32"/>
  <c r="AL10" i="32"/>
  <c r="AM10" i="32"/>
  <c r="AN10" i="32"/>
  <c r="AO10" i="32"/>
  <c r="AP10" i="32"/>
  <c r="AJ11" i="32"/>
  <c r="AK11" i="32"/>
  <c r="AL11" i="32"/>
  <c r="AM11" i="32"/>
  <c r="AO11" i="32"/>
  <c r="AP11" i="32"/>
  <c r="AE11" i="32"/>
  <c r="AF11" i="32"/>
  <c r="AG11" i="32"/>
  <c r="AH11" i="32"/>
  <c r="AN11" i="32"/>
  <c r="AE12" i="32"/>
  <c r="AF12" i="32"/>
  <c r="AG12" i="32"/>
  <c r="AH12" i="32"/>
  <c r="AI12" i="32"/>
  <c r="AJ12" i="32"/>
  <c r="AK12" i="32"/>
  <c r="AL12" i="32"/>
  <c r="AM12" i="32"/>
  <c r="AN12" i="32"/>
  <c r="AO12" i="32"/>
  <c r="AP12" i="32"/>
  <c r="AE13" i="32"/>
  <c r="AF13" i="32"/>
  <c r="AG13" i="32"/>
  <c r="AH13" i="32"/>
  <c r="AI13" i="32"/>
  <c r="AJ13" i="32"/>
  <c r="AK13" i="32"/>
  <c r="AL13" i="32"/>
  <c r="AM13" i="32"/>
  <c r="AN13" i="32"/>
  <c r="AO13" i="32"/>
  <c r="AP13" i="32"/>
  <c r="AE14" i="32"/>
  <c r="AF14" i="32"/>
  <c r="AG14" i="32"/>
  <c r="AH14" i="32"/>
  <c r="AI14" i="32"/>
  <c r="AJ14" i="32"/>
  <c r="AK14" i="32"/>
  <c r="AL14" i="32"/>
  <c r="AM14" i="32"/>
  <c r="AN14" i="32"/>
  <c r="AO14" i="32"/>
  <c r="AP14" i="32"/>
  <c r="AE15" i="32"/>
  <c r="AF15" i="32"/>
  <c r="AG15" i="32"/>
  <c r="AH15" i="32"/>
  <c r="AI15" i="32"/>
  <c r="AJ15" i="32"/>
  <c r="AK15" i="32"/>
  <c r="AL15" i="32"/>
  <c r="AM15" i="32"/>
  <c r="AN15" i="32"/>
  <c r="AO15" i="32"/>
  <c r="AP15" i="32"/>
  <c r="AE16" i="32"/>
  <c r="AF16" i="32"/>
  <c r="AG16" i="32"/>
  <c r="AH16" i="32"/>
  <c r="AI16" i="32"/>
  <c r="AJ16" i="32"/>
  <c r="AK16" i="32"/>
  <c r="AL16" i="32"/>
  <c r="AM16" i="32"/>
  <c r="AN16" i="32"/>
  <c r="AO16" i="32"/>
  <c r="AP16" i="32"/>
  <c r="AE17" i="32"/>
  <c r="AF17" i="32"/>
  <c r="AG17" i="32"/>
  <c r="AH17" i="32"/>
  <c r="AI17" i="32"/>
  <c r="AJ17" i="32"/>
  <c r="AK17" i="32"/>
  <c r="AL17" i="32"/>
  <c r="AM17" i="32"/>
  <c r="AN17" i="32"/>
  <c r="AO17" i="32"/>
  <c r="AP17" i="32"/>
  <c r="AQ17" i="32"/>
  <c r="AE18" i="32"/>
  <c r="AF18" i="32"/>
  <c r="AG18" i="32"/>
  <c r="AH18" i="32"/>
  <c r="AI18" i="32"/>
  <c r="AJ18" i="32"/>
  <c r="AK18" i="32"/>
  <c r="AL18" i="32"/>
  <c r="AM18" i="32"/>
  <c r="AN18" i="32"/>
  <c r="AO18" i="32"/>
  <c r="AP18" i="32"/>
  <c r="AE19" i="32"/>
  <c r="AF19" i="32"/>
  <c r="AG19" i="32"/>
  <c r="AH19" i="32"/>
  <c r="AI19" i="32"/>
  <c r="AJ19" i="32"/>
  <c r="AK19" i="32"/>
  <c r="AL19" i="32"/>
  <c r="AM19" i="32"/>
  <c r="AN19" i="32"/>
  <c r="AO19" i="32"/>
  <c r="AP19" i="32"/>
  <c r="AE20" i="32"/>
  <c r="AF20" i="32"/>
  <c r="AG20" i="32"/>
  <c r="AH20" i="32"/>
  <c r="AI20" i="32"/>
  <c r="AJ20" i="32"/>
  <c r="AK20" i="32"/>
  <c r="AL20" i="32"/>
  <c r="AM20" i="32"/>
  <c r="AN20" i="32"/>
  <c r="AO20" i="32"/>
  <c r="AP20" i="32"/>
  <c r="AE21" i="32"/>
  <c r="AF21" i="32"/>
  <c r="AG21" i="32"/>
  <c r="AH21" i="32"/>
  <c r="AI21" i="32"/>
  <c r="AJ21" i="32"/>
  <c r="AK21" i="32"/>
  <c r="AL21" i="32"/>
  <c r="AM21" i="32"/>
  <c r="AN21" i="32"/>
  <c r="AO21" i="32"/>
  <c r="AP21" i="32"/>
  <c r="AE22" i="32"/>
  <c r="AF22" i="32"/>
  <c r="AG22" i="32"/>
  <c r="AH22" i="32"/>
  <c r="AI22" i="32"/>
  <c r="AJ22" i="32"/>
  <c r="AK22" i="32"/>
  <c r="AL22" i="32"/>
  <c r="AM22" i="32"/>
  <c r="AN22" i="32"/>
  <c r="AO22" i="32"/>
  <c r="AP22" i="32"/>
  <c r="AE23" i="32"/>
  <c r="AF23" i="32"/>
  <c r="AG23" i="32"/>
  <c r="AH23" i="32"/>
  <c r="AI23" i="32"/>
  <c r="AJ23" i="32"/>
  <c r="AK23" i="32"/>
  <c r="AL23" i="32"/>
  <c r="AM23" i="32"/>
  <c r="AN23" i="32"/>
  <c r="AO23" i="32"/>
  <c r="AP23" i="32"/>
  <c r="AE24" i="32"/>
  <c r="AF24" i="32"/>
  <c r="AG24" i="32"/>
  <c r="AH24" i="32"/>
  <c r="AI24" i="32"/>
  <c r="AJ24" i="32"/>
  <c r="AK24" i="32"/>
  <c r="AL24" i="32"/>
  <c r="AM24" i="32"/>
  <c r="AN24" i="32"/>
  <c r="AO24" i="32"/>
  <c r="AP24" i="32"/>
  <c r="AE25" i="32"/>
  <c r="AF25" i="32"/>
  <c r="AG25" i="32"/>
  <c r="AH25" i="32"/>
  <c r="AI25" i="32"/>
  <c r="AJ25" i="32"/>
  <c r="AK25" i="32"/>
  <c r="AL25" i="32"/>
  <c r="AM25" i="32"/>
  <c r="AN25" i="32"/>
  <c r="AO25" i="32"/>
  <c r="AP25" i="32"/>
  <c r="AE26" i="32"/>
  <c r="AF26" i="32"/>
  <c r="AG26" i="32"/>
  <c r="AH26" i="32"/>
  <c r="AI26" i="32"/>
  <c r="AJ26" i="32"/>
  <c r="AK26" i="32"/>
  <c r="AL26" i="32"/>
  <c r="AM26" i="32"/>
  <c r="AN26" i="32"/>
  <c r="AO26" i="32"/>
  <c r="AP26" i="32"/>
  <c r="AE27" i="32"/>
  <c r="AF27" i="32"/>
  <c r="AG27" i="32"/>
  <c r="AH27" i="32"/>
  <c r="AI27" i="32"/>
  <c r="AJ27" i="32"/>
  <c r="AK27" i="32"/>
  <c r="AL27" i="32"/>
  <c r="AM27" i="32"/>
  <c r="AN27" i="32"/>
  <c r="AO27" i="32"/>
  <c r="AP27" i="32"/>
  <c r="AQ27" i="32"/>
  <c r="AE28" i="32"/>
  <c r="AF28" i="32"/>
  <c r="AG28" i="32"/>
  <c r="AH28" i="32"/>
  <c r="AI28" i="32"/>
  <c r="AJ28" i="32"/>
  <c r="AK28" i="32"/>
  <c r="AL28" i="32"/>
  <c r="AM28" i="32"/>
  <c r="AN28" i="32"/>
  <c r="AO28" i="32"/>
  <c r="AP28" i="32"/>
  <c r="AE29" i="32"/>
  <c r="AF29" i="32"/>
  <c r="AG29" i="32"/>
  <c r="AH29" i="32"/>
  <c r="AI29" i="32"/>
  <c r="AJ29" i="32"/>
  <c r="AK29" i="32"/>
  <c r="AL29" i="32"/>
  <c r="AM29" i="32"/>
  <c r="AN29" i="32"/>
  <c r="AO29" i="32"/>
  <c r="AP29" i="32"/>
  <c r="AE30" i="32"/>
  <c r="AF30" i="32"/>
  <c r="AG30" i="32"/>
  <c r="AH30" i="32"/>
  <c r="AI30" i="32"/>
  <c r="AJ30" i="32"/>
  <c r="AK30" i="32"/>
  <c r="AL30" i="32"/>
  <c r="AM30" i="32"/>
  <c r="AN30" i="32"/>
  <c r="AO30" i="32"/>
  <c r="AP30" i="32"/>
  <c r="AE31" i="32"/>
  <c r="AF31" i="32"/>
  <c r="AG31" i="32"/>
  <c r="AH31" i="32"/>
  <c r="AI31" i="32"/>
  <c r="AJ31" i="32"/>
  <c r="AK31" i="32"/>
  <c r="AL31" i="32"/>
  <c r="AM31" i="32"/>
  <c r="AN31" i="32"/>
  <c r="AO31" i="32"/>
  <c r="AP31" i="32"/>
  <c r="AE32" i="32"/>
  <c r="AF32" i="32"/>
  <c r="AG32" i="32"/>
  <c r="AH32" i="32"/>
  <c r="AI32" i="32"/>
  <c r="AJ32" i="32"/>
  <c r="AK32" i="32"/>
  <c r="AL32" i="32"/>
  <c r="AM32" i="32"/>
  <c r="AN32" i="32"/>
  <c r="AO32" i="32"/>
  <c r="AP32" i="32"/>
  <c r="AE33" i="32"/>
  <c r="AF33" i="32"/>
  <c r="AG33" i="32"/>
  <c r="AH33" i="32"/>
  <c r="AI33" i="32"/>
  <c r="AJ33" i="32"/>
  <c r="AK33" i="32"/>
  <c r="AL33" i="32"/>
  <c r="AM33" i="32"/>
  <c r="AN33" i="32"/>
  <c r="AO33" i="32"/>
  <c r="AP33" i="32"/>
  <c r="AE34" i="32"/>
  <c r="AF34" i="32"/>
  <c r="AG34" i="32"/>
  <c r="AH34" i="32"/>
  <c r="AI34" i="32"/>
  <c r="AJ34" i="32"/>
  <c r="AK34" i="32"/>
  <c r="AL34" i="32"/>
  <c r="AM34" i="32"/>
  <c r="AN34" i="32"/>
  <c r="AO34" i="32"/>
  <c r="AP34" i="32"/>
  <c r="AE35" i="32"/>
  <c r="AF35" i="32"/>
  <c r="AG35" i="32"/>
  <c r="AH35" i="32"/>
  <c r="AI35" i="32"/>
  <c r="AJ35" i="32"/>
  <c r="AK35" i="32"/>
  <c r="AL35" i="32"/>
  <c r="AM35" i="32"/>
  <c r="AN35" i="32"/>
  <c r="AO35" i="32"/>
  <c r="AP35" i="32"/>
  <c r="AE36" i="32"/>
  <c r="AF36" i="32"/>
  <c r="AG36" i="32"/>
  <c r="AH36" i="32"/>
  <c r="AI36" i="32"/>
  <c r="AJ36" i="32"/>
  <c r="AK36" i="32"/>
  <c r="AL36" i="32"/>
  <c r="AM36" i="32"/>
  <c r="AN36" i="32"/>
  <c r="AO36" i="32"/>
  <c r="AP36" i="32"/>
  <c r="AE37" i="32"/>
  <c r="AF37" i="32"/>
  <c r="AG37" i="32"/>
  <c r="AH37" i="32"/>
  <c r="AI37" i="32"/>
  <c r="AJ37" i="32"/>
  <c r="AK37" i="32"/>
  <c r="AL37" i="32"/>
  <c r="AM37" i="32"/>
  <c r="AN37" i="32"/>
  <c r="AO37" i="32"/>
  <c r="AP37" i="32"/>
  <c r="AQ37" i="32"/>
  <c r="AE38" i="32"/>
  <c r="AF38" i="32"/>
  <c r="AG38" i="32"/>
  <c r="AH38" i="32"/>
  <c r="AI38" i="32"/>
  <c r="AJ38" i="32"/>
  <c r="AK38" i="32"/>
  <c r="AL38" i="32"/>
  <c r="AM38" i="32"/>
  <c r="AN38" i="32"/>
  <c r="AO38" i="32"/>
  <c r="AP38" i="32"/>
  <c r="AE39" i="32"/>
  <c r="AF39" i="32"/>
  <c r="AG39" i="32"/>
  <c r="AH39" i="32"/>
  <c r="AI39" i="32"/>
  <c r="AJ39" i="32"/>
  <c r="AK39" i="32"/>
  <c r="AL39" i="32"/>
  <c r="AM39" i="32"/>
  <c r="AN39" i="32"/>
  <c r="AO39" i="32"/>
  <c r="AP39" i="32"/>
  <c r="AE40" i="32"/>
  <c r="AF40" i="32"/>
  <c r="AG40" i="32"/>
  <c r="AH40" i="32"/>
  <c r="AI40" i="32"/>
  <c r="AJ40" i="32"/>
  <c r="AK40" i="32"/>
  <c r="AL40" i="32"/>
  <c r="AM40" i="32"/>
  <c r="AN40" i="32"/>
  <c r="AO40" i="32"/>
  <c r="AP40" i="32"/>
  <c r="AE41" i="32"/>
  <c r="AF41" i="32"/>
  <c r="AG41" i="32"/>
  <c r="AH41" i="32"/>
  <c r="AI41" i="32"/>
  <c r="AJ41" i="32"/>
  <c r="AK41" i="32"/>
  <c r="AL41" i="32"/>
  <c r="AM41" i="32"/>
  <c r="AN41" i="32"/>
  <c r="AO41" i="32"/>
  <c r="AP41" i="32"/>
  <c r="AQ41" i="32"/>
  <c r="AE42" i="32"/>
  <c r="AF42" i="32"/>
  <c r="AG42" i="32"/>
  <c r="AH42" i="32"/>
  <c r="AI42" i="32"/>
  <c r="AJ42" i="32"/>
  <c r="AK42" i="32"/>
  <c r="AL42" i="32"/>
  <c r="AM42" i="32"/>
  <c r="AN42" i="32"/>
  <c r="AO42" i="32"/>
  <c r="AP42" i="32"/>
  <c r="AE46" i="32"/>
  <c r="AF46" i="32"/>
  <c r="AG46" i="32"/>
  <c r="AH46" i="32"/>
  <c r="AI46" i="32"/>
  <c r="AJ46" i="32"/>
  <c r="AK46" i="32"/>
  <c r="AL46" i="32"/>
  <c r="AM46" i="32"/>
  <c r="AN46" i="32"/>
  <c r="AO46" i="32"/>
  <c r="AP46" i="32"/>
  <c r="AQ46" i="32"/>
  <c r="AE47" i="32"/>
  <c r="AF47" i="32"/>
  <c r="AG47" i="32"/>
  <c r="AH47" i="32"/>
  <c r="AI47" i="32"/>
  <c r="AJ47" i="32"/>
  <c r="AK47" i="32"/>
  <c r="AL47" i="32"/>
  <c r="AM47" i="32"/>
  <c r="AN47" i="32"/>
  <c r="AO47" i="32"/>
  <c r="AP47" i="32"/>
  <c r="AE48" i="32"/>
  <c r="AE51" i="32"/>
  <c r="AF51" i="32"/>
  <c r="AG51" i="32"/>
  <c r="AH51" i="32"/>
  <c r="AI51" i="32"/>
  <c r="AJ51" i="32"/>
  <c r="AK51" i="32"/>
  <c r="AL51" i="32"/>
  <c r="AM51" i="32"/>
  <c r="AN51" i="32"/>
  <c r="AO51" i="32"/>
  <c r="AP51" i="32"/>
  <c r="AE52" i="32"/>
  <c r="AF52" i="32"/>
  <c r="AG52" i="32"/>
  <c r="AH52" i="32"/>
  <c r="AI52" i="32"/>
  <c r="AJ52" i="32"/>
  <c r="AK52" i="32"/>
  <c r="AL52" i="32"/>
  <c r="AM52" i="32"/>
  <c r="AN52" i="32"/>
  <c r="AO52" i="32"/>
  <c r="AP52" i="32"/>
  <c r="AQ52" i="32"/>
  <c r="AE53" i="32"/>
  <c r="AF53" i="32"/>
  <c r="AG53" i="32"/>
  <c r="AH53" i="32"/>
  <c r="AI53" i="32"/>
  <c r="AJ53" i="32"/>
  <c r="AK53" i="32"/>
  <c r="AL53" i="32"/>
  <c r="AM53" i="32"/>
  <c r="AN53" i="32"/>
  <c r="AO53" i="32"/>
  <c r="AP53" i="32"/>
  <c r="AE54" i="32"/>
  <c r="AF54" i="32"/>
  <c r="AG54" i="32"/>
  <c r="AH54" i="32"/>
  <c r="AI54" i="32"/>
  <c r="AJ54" i="32"/>
  <c r="AK54" i="32"/>
  <c r="AL54" i="32"/>
  <c r="AM54" i="32"/>
  <c r="AN54" i="32"/>
  <c r="AO54" i="32"/>
  <c r="AP54" i="32"/>
  <c r="AE55" i="32"/>
  <c r="AF55" i="32"/>
  <c r="AG55" i="32"/>
  <c r="AH55" i="32"/>
  <c r="AI55" i="32"/>
  <c r="AJ55" i="32"/>
  <c r="AK55" i="32"/>
  <c r="AL55" i="32"/>
  <c r="AM55" i="32"/>
  <c r="AN55" i="32"/>
  <c r="AO55" i="32"/>
  <c r="AP55" i="32"/>
  <c r="AE56" i="32"/>
  <c r="AF56" i="32"/>
  <c r="AG56" i="32"/>
  <c r="AH56" i="32"/>
  <c r="AI56" i="32"/>
  <c r="AJ56" i="32"/>
  <c r="AK56" i="32"/>
  <c r="AL56" i="32"/>
  <c r="AM56" i="32"/>
  <c r="AN56" i="32"/>
  <c r="AO56" i="32"/>
  <c r="AP56" i="32"/>
  <c r="AQ56" i="32"/>
  <c r="AE57" i="32"/>
  <c r="AF57" i="32"/>
  <c r="AG57" i="32"/>
  <c r="AH57" i="32"/>
  <c r="AI57" i="32"/>
  <c r="AJ57" i="32"/>
  <c r="AK57" i="32"/>
  <c r="AL57" i="32"/>
  <c r="AM57" i="32"/>
  <c r="AN57" i="32"/>
  <c r="AO57" i="32"/>
  <c r="AP57" i="32"/>
  <c r="AE58" i="32"/>
  <c r="AF58" i="32"/>
  <c r="AG58" i="32"/>
  <c r="AH58" i="32"/>
  <c r="AI58" i="32"/>
  <c r="AJ58" i="32"/>
  <c r="AK58" i="32"/>
  <c r="AL58" i="32"/>
  <c r="AM58" i="32"/>
  <c r="AN58" i="32"/>
  <c r="AO58" i="32"/>
  <c r="AP58" i="32"/>
  <c r="AE59" i="32"/>
  <c r="AF59" i="32"/>
  <c r="AG59" i="32"/>
  <c r="AH59" i="32"/>
  <c r="AI59" i="32"/>
  <c r="AJ59" i="32"/>
  <c r="AK59" i="32"/>
  <c r="AL59" i="32"/>
  <c r="AM59" i="32"/>
  <c r="AN59" i="32"/>
  <c r="AO59" i="32"/>
  <c r="AP59" i="32"/>
  <c r="AE60" i="32"/>
  <c r="AF60" i="32"/>
  <c r="AG60" i="32"/>
  <c r="AH60" i="32"/>
  <c r="AI60" i="32"/>
  <c r="AJ60" i="32"/>
  <c r="AK60" i="32"/>
  <c r="AL60" i="32"/>
  <c r="AM60" i="32"/>
  <c r="AN60" i="32"/>
  <c r="AO60" i="32"/>
  <c r="AP60" i="32"/>
  <c r="AE61" i="32"/>
  <c r="AF61" i="32"/>
  <c r="AG61" i="32"/>
  <c r="AH61" i="32"/>
  <c r="AI61" i="32"/>
  <c r="AJ61" i="32"/>
  <c r="AK61" i="32"/>
  <c r="AL61" i="32"/>
  <c r="AM61" i="32"/>
  <c r="AN61" i="32"/>
  <c r="AO61" i="32"/>
  <c r="AP61" i="32"/>
  <c r="AE62" i="32"/>
  <c r="AF62" i="32"/>
  <c r="AG62" i="32"/>
  <c r="AH62" i="32"/>
  <c r="AI62" i="32"/>
  <c r="AJ62" i="32"/>
  <c r="AK62" i="32"/>
  <c r="AL62" i="32"/>
  <c r="AM62" i="32"/>
  <c r="AN62" i="32"/>
  <c r="AO62" i="32"/>
  <c r="AP62" i="32"/>
  <c r="AE63" i="32"/>
  <c r="AF63" i="32"/>
  <c r="AG63" i="32"/>
  <c r="AH63" i="32"/>
  <c r="AI63" i="32"/>
  <c r="AJ63" i="32"/>
  <c r="AK63" i="32"/>
  <c r="AL63" i="32"/>
  <c r="AM63" i="32"/>
  <c r="AN63" i="32"/>
  <c r="AO63" i="32"/>
  <c r="AP63" i="32"/>
  <c r="AE64" i="32"/>
  <c r="AF64" i="32"/>
  <c r="AG64" i="32"/>
  <c r="AH64" i="32"/>
  <c r="AI64" i="32"/>
  <c r="AJ64" i="32"/>
  <c r="AK64" i="32"/>
  <c r="AL64" i="32"/>
  <c r="AM64" i="32"/>
  <c r="AN64" i="32"/>
  <c r="AO64" i="32"/>
  <c r="AP64" i="32"/>
  <c r="AE65" i="32"/>
  <c r="AF65" i="32"/>
  <c r="AG65" i="32"/>
  <c r="AH65" i="32"/>
  <c r="AI65" i="32"/>
  <c r="AJ65" i="32"/>
  <c r="AK65" i="32"/>
  <c r="AL65" i="32"/>
  <c r="AM65" i="32"/>
  <c r="AN65" i="32"/>
  <c r="AO65" i="32"/>
  <c r="AP65" i="32"/>
  <c r="AE66" i="32"/>
  <c r="AF66" i="32"/>
  <c r="AG66" i="32"/>
  <c r="AH66" i="32"/>
  <c r="AI66" i="32"/>
  <c r="AJ66" i="32"/>
  <c r="AK66" i="32"/>
  <c r="AL66" i="32"/>
  <c r="AM66" i="32"/>
  <c r="AN66" i="32"/>
  <c r="AO66" i="32"/>
  <c r="AP66" i="32"/>
  <c r="AE67" i="32"/>
  <c r="AF67" i="32"/>
  <c r="AG67" i="32"/>
  <c r="AH67" i="32"/>
  <c r="AI67" i="32"/>
  <c r="AJ67" i="32"/>
  <c r="AK67" i="32"/>
  <c r="AL67" i="32"/>
  <c r="AM67" i="32"/>
  <c r="AN67" i="32"/>
  <c r="AO67" i="32"/>
  <c r="AP67" i="32"/>
  <c r="AE68" i="32"/>
  <c r="AF68" i="32"/>
  <c r="AG68" i="32"/>
  <c r="AH68" i="32"/>
  <c r="AI68" i="32"/>
  <c r="AJ68" i="32"/>
  <c r="AK68" i="32"/>
  <c r="AL68" i="32"/>
  <c r="AM68" i="32"/>
  <c r="AN68" i="32"/>
  <c r="AO68" i="32"/>
  <c r="AP68" i="32"/>
  <c r="AQ68" i="32"/>
  <c r="AE69" i="32"/>
  <c r="AF69" i="32"/>
  <c r="AG69" i="32"/>
  <c r="AH69" i="32"/>
  <c r="AI69" i="32"/>
  <c r="AJ69" i="32"/>
  <c r="AK69" i="32"/>
  <c r="AL69" i="32"/>
  <c r="AM69" i="32"/>
  <c r="AN69" i="32"/>
  <c r="AO69" i="32"/>
  <c r="AP69" i="32"/>
  <c r="AE70" i="32"/>
  <c r="AF70" i="32"/>
  <c r="AG70" i="32"/>
  <c r="AH70" i="32"/>
  <c r="AI70" i="32"/>
  <c r="AJ70" i="32"/>
  <c r="AK70" i="32"/>
  <c r="AL70" i="32"/>
  <c r="AM70" i="32"/>
  <c r="AN70" i="32"/>
  <c r="AO70" i="32"/>
  <c r="AP70" i="32"/>
  <c r="AE71" i="32"/>
  <c r="AF71" i="32"/>
  <c r="AG71" i="32"/>
  <c r="AH71" i="32"/>
  <c r="AI71" i="32"/>
  <c r="AJ71" i="32"/>
  <c r="AK71" i="32"/>
  <c r="AL71" i="32"/>
  <c r="AM71" i="32"/>
  <c r="AN71" i="32"/>
  <c r="AO71" i="32"/>
  <c r="AP71" i="32"/>
  <c r="AE72" i="32"/>
  <c r="AF72" i="32"/>
  <c r="AG72" i="32"/>
  <c r="AH72" i="32"/>
  <c r="AI72" i="32"/>
  <c r="AJ72" i="32"/>
  <c r="AK72" i="32"/>
  <c r="AL72" i="32"/>
  <c r="AM72" i="32"/>
  <c r="AN72" i="32"/>
  <c r="AO72" i="32"/>
  <c r="AP72" i="32"/>
  <c r="AE73" i="32"/>
  <c r="AM73" i="32"/>
  <c r="D75" i="32" l="1"/>
  <c r="T75" i="32"/>
  <c r="S75" i="32"/>
  <c r="X75" i="32"/>
  <c r="AB75" i="32"/>
  <c r="I75" i="32"/>
  <c r="Q48" i="32"/>
  <c r="Q75" i="32" s="1"/>
  <c r="U75" i="32"/>
  <c r="Y75" i="32"/>
  <c r="AC75" i="32"/>
  <c r="Q73" i="32"/>
  <c r="AQ73" i="32" s="1"/>
  <c r="W75" i="32"/>
  <c r="AA75" i="32"/>
  <c r="C75" i="32"/>
  <c r="AI48" i="32"/>
  <c r="AI75" i="32" s="1"/>
  <c r="M75" i="32"/>
  <c r="AF48" i="32"/>
  <c r="AJ48" i="32"/>
  <c r="AM48" i="32"/>
  <c r="AM75" i="32" s="1"/>
  <c r="AH48" i="32"/>
  <c r="V75" i="32"/>
  <c r="AP48" i="32"/>
  <c r="AL48" i="32"/>
  <c r="AL75" i="32" s="1"/>
  <c r="P75" i="32"/>
  <c r="L75" i="32"/>
  <c r="H75" i="32"/>
  <c r="J75" i="32"/>
  <c r="F75" i="32"/>
  <c r="AL73" i="32"/>
  <c r="G75" i="32"/>
  <c r="AP73" i="32"/>
  <c r="AH73" i="32"/>
  <c r="AF73" i="32"/>
  <c r="O75" i="32"/>
  <c r="K75" i="32"/>
  <c r="AJ73" i="32"/>
  <c r="N75" i="32"/>
  <c r="AE75" i="32"/>
  <c r="AN48" i="32"/>
  <c r="AN75" i="32" s="1"/>
  <c r="AO48" i="32"/>
  <c r="AO75" i="32" s="1"/>
  <c r="AK48" i="32"/>
  <c r="AK75" i="32" s="1"/>
  <c r="AG48" i="32"/>
  <c r="AG75" i="32" s="1"/>
  <c r="Q45" i="30"/>
  <c r="Q46" i="30"/>
  <c r="Q47" i="30"/>
  <c r="Q48" i="30"/>
  <c r="P73" i="30"/>
  <c r="O73" i="30"/>
  <c r="N73" i="30"/>
  <c r="M73" i="30"/>
  <c r="L73" i="30"/>
  <c r="K73" i="30"/>
  <c r="J73" i="30"/>
  <c r="I73" i="30"/>
  <c r="H73" i="30"/>
  <c r="G73" i="30"/>
  <c r="F73" i="30"/>
  <c r="E73" i="30"/>
  <c r="D73" i="30"/>
  <c r="C73" i="30"/>
  <c r="Q72" i="30"/>
  <c r="Q71" i="30"/>
  <c r="Q70" i="30"/>
  <c r="Q69" i="30"/>
  <c r="Q68" i="30"/>
  <c r="Q67" i="30"/>
  <c r="Q66" i="30"/>
  <c r="Q65" i="30"/>
  <c r="Q64" i="30"/>
  <c r="Q63" i="30"/>
  <c r="Q62" i="30"/>
  <c r="Q61" i="30"/>
  <c r="Q60" i="30"/>
  <c r="Q59" i="30"/>
  <c r="Q58" i="30"/>
  <c r="Q57" i="30"/>
  <c r="Q56" i="30"/>
  <c r="Q55" i="30"/>
  <c r="Q54" i="30"/>
  <c r="O53" i="30"/>
  <c r="N53" i="30"/>
  <c r="M53" i="30"/>
  <c r="L53" i="30"/>
  <c r="K53" i="30"/>
  <c r="J53" i="30"/>
  <c r="I53" i="30"/>
  <c r="H53" i="30"/>
  <c r="G53" i="30"/>
  <c r="F53" i="30"/>
  <c r="E53" i="30"/>
  <c r="P51" i="30"/>
  <c r="O51" i="30"/>
  <c r="N51" i="30"/>
  <c r="M51" i="30"/>
  <c r="L51" i="30"/>
  <c r="K51" i="30"/>
  <c r="J51" i="30"/>
  <c r="I51" i="30"/>
  <c r="H51" i="30"/>
  <c r="G51" i="30"/>
  <c r="F51" i="30"/>
  <c r="E51" i="30"/>
  <c r="Q50" i="30"/>
  <c r="Q49" i="30"/>
  <c r="Q44" i="30"/>
  <c r="Q43" i="30"/>
  <c r="Q42" i="30"/>
  <c r="Q41" i="30"/>
  <c r="Q40" i="30"/>
  <c r="Q39" i="30"/>
  <c r="Q38" i="30"/>
  <c r="Q37" i="30"/>
  <c r="Q36" i="30"/>
  <c r="Q35" i="30"/>
  <c r="Q34" i="30"/>
  <c r="Q33" i="30"/>
  <c r="Q32" i="30"/>
  <c r="Q31" i="30"/>
  <c r="Q30" i="30"/>
  <c r="Q29" i="30"/>
  <c r="Q28" i="30"/>
  <c r="Q27" i="30"/>
  <c r="Q26" i="30"/>
  <c r="Q25" i="30"/>
  <c r="Q24" i="30"/>
  <c r="Q23" i="30"/>
  <c r="Q22" i="30"/>
  <c r="Q21" i="30"/>
  <c r="Q20" i="30"/>
  <c r="Q19" i="30"/>
  <c r="Q18" i="30"/>
  <c r="Q17" i="30"/>
  <c r="Q16" i="30"/>
  <c r="Q15" i="30"/>
  <c r="Q14" i="30"/>
  <c r="Q13" i="30"/>
  <c r="Q12" i="30"/>
  <c r="Q11" i="30"/>
  <c r="Q10" i="30"/>
  <c r="Q78" i="29"/>
  <c r="Q79" i="29"/>
  <c r="Q74" i="29"/>
  <c r="Q75" i="29"/>
  <c r="Q76" i="29"/>
  <c r="Q77" i="29"/>
  <c r="Q38" i="29"/>
  <c r="Q39" i="29"/>
  <c r="Q45" i="29"/>
  <c r="Q48" i="29"/>
  <c r="Q47" i="29"/>
  <c r="P80" i="29"/>
  <c r="O80" i="29"/>
  <c r="N80" i="29"/>
  <c r="M80" i="29"/>
  <c r="L80" i="29"/>
  <c r="K80" i="29"/>
  <c r="J80" i="29"/>
  <c r="I80" i="29"/>
  <c r="H80" i="29"/>
  <c r="G80" i="29"/>
  <c r="F80" i="29"/>
  <c r="E80" i="29"/>
  <c r="D80" i="29"/>
  <c r="C80" i="29"/>
  <c r="Q73" i="29"/>
  <c r="Q72" i="29"/>
  <c r="Q71" i="29"/>
  <c r="Q70" i="29"/>
  <c r="Q69" i="29"/>
  <c r="Q68" i="29"/>
  <c r="Q67" i="29"/>
  <c r="Q66" i="29"/>
  <c r="Q65" i="29"/>
  <c r="Q64" i="29"/>
  <c r="Q63" i="29"/>
  <c r="Q62" i="29"/>
  <c r="Q61" i="29"/>
  <c r="Q60" i="29"/>
  <c r="Q59" i="29"/>
  <c r="Q58" i="29"/>
  <c r="Q57" i="29"/>
  <c r="Q56" i="29"/>
  <c r="Q55" i="29"/>
  <c r="Q54" i="29"/>
  <c r="O53" i="29"/>
  <c r="N53" i="29"/>
  <c r="M53" i="29"/>
  <c r="L53" i="29"/>
  <c r="K53" i="29"/>
  <c r="J53" i="29"/>
  <c r="I53" i="29"/>
  <c r="H53" i="29"/>
  <c r="G53" i="29"/>
  <c r="F53" i="29"/>
  <c r="E53" i="29"/>
  <c r="P51" i="29"/>
  <c r="O51" i="29"/>
  <c r="N51" i="29"/>
  <c r="N82" i="29" s="1"/>
  <c r="M51" i="29"/>
  <c r="L51" i="29"/>
  <c r="K51" i="29"/>
  <c r="J51" i="29"/>
  <c r="I51" i="29"/>
  <c r="H51" i="29"/>
  <c r="G51" i="29"/>
  <c r="F51" i="29"/>
  <c r="E51" i="29"/>
  <c r="D51" i="29"/>
  <c r="C51" i="29"/>
  <c r="Q50" i="29"/>
  <c r="Q49" i="29"/>
  <c r="Q46" i="29"/>
  <c r="Q44" i="29"/>
  <c r="Q43" i="29"/>
  <c r="Q42" i="29"/>
  <c r="Q41" i="29"/>
  <c r="Q40" i="29"/>
  <c r="Q37" i="29"/>
  <c r="Q36" i="29"/>
  <c r="Q35" i="29"/>
  <c r="Q34" i="29"/>
  <c r="Q33" i="29"/>
  <c r="Q32" i="29"/>
  <c r="Q31" i="29"/>
  <c r="Q30" i="29"/>
  <c r="Q29" i="29"/>
  <c r="Q28" i="29"/>
  <c r="Q27" i="29"/>
  <c r="Q26" i="29"/>
  <c r="Q25" i="29"/>
  <c r="Q24" i="29"/>
  <c r="Q23" i="29"/>
  <c r="Q22" i="29"/>
  <c r="Q21" i="29"/>
  <c r="Q20" i="29"/>
  <c r="Q19" i="29"/>
  <c r="Q18" i="29"/>
  <c r="Q17" i="29"/>
  <c r="Q16" i="29"/>
  <c r="Q15" i="29"/>
  <c r="Q14" i="29"/>
  <c r="Q13" i="29"/>
  <c r="Q12" i="29"/>
  <c r="Q11" i="29"/>
  <c r="Q10" i="29"/>
  <c r="Q54" i="27"/>
  <c r="Q55" i="27"/>
  <c r="Q56" i="27"/>
  <c r="Q57" i="27"/>
  <c r="Q58" i="27"/>
  <c r="Q59" i="27"/>
  <c r="Q60" i="27"/>
  <c r="Q61" i="27"/>
  <c r="Q62" i="27"/>
  <c r="Q63" i="27"/>
  <c r="Q64" i="27"/>
  <c r="Q65" i="27"/>
  <c r="Q67" i="27"/>
  <c r="Q68" i="27"/>
  <c r="Q69" i="27"/>
  <c r="Q70" i="27"/>
  <c r="Q71" i="27"/>
  <c r="D72" i="27"/>
  <c r="C72" i="27"/>
  <c r="Q46" i="26"/>
  <c r="Q47" i="26"/>
  <c r="Q48" i="26"/>
  <c r="Q49" i="26"/>
  <c r="Q50" i="26"/>
  <c r="Q51" i="26"/>
  <c r="Q52" i="26"/>
  <c r="Q53" i="26"/>
  <c r="Q54" i="26"/>
  <c r="Q29" i="24"/>
  <c r="Q30" i="24"/>
  <c r="Q31" i="24"/>
  <c r="Q32" i="24"/>
  <c r="Q33" i="24"/>
  <c r="Q34" i="24"/>
  <c r="Q35" i="24"/>
  <c r="Q36" i="24"/>
  <c r="Q37" i="24"/>
  <c r="Q38" i="24"/>
  <c r="Q39" i="24"/>
  <c r="Q40" i="24"/>
  <c r="Q41" i="24"/>
  <c r="Q42" i="24"/>
  <c r="Q43" i="24"/>
  <c r="Q44" i="24"/>
  <c r="Q45" i="24"/>
  <c r="Q46" i="24"/>
  <c r="Q47" i="24"/>
  <c r="Q48" i="24"/>
  <c r="Q49" i="24"/>
  <c r="Q54" i="24"/>
  <c r="Q55" i="24"/>
  <c r="Q56" i="24"/>
  <c r="Q57" i="24"/>
  <c r="Q58" i="24"/>
  <c r="Q59" i="24"/>
  <c r="Q60" i="24"/>
  <c r="Q61" i="24"/>
  <c r="Q62" i="24"/>
  <c r="Q63" i="24"/>
  <c r="Q64" i="24"/>
  <c r="Q65" i="24"/>
  <c r="Q66" i="24"/>
  <c r="Q67" i="24"/>
  <c r="Q68" i="24"/>
  <c r="C69" i="24"/>
  <c r="F82" i="29" l="1"/>
  <c r="AQ48" i="32"/>
  <c r="AQ75" i="32" s="1"/>
  <c r="AH75" i="32"/>
  <c r="AJ75" i="32"/>
  <c r="Q72" i="27"/>
  <c r="AP75" i="32"/>
  <c r="AF75" i="32"/>
  <c r="D75" i="30"/>
  <c r="H75" i="30"/>
  <c r="L75" i="30"/>
  <c r="P75" i="30"/>
  <c r="G75" i="30"/>
  <c r="K75" i="30"/>
  <c r="O75" i="30"/>
  <c r="F75" i="30"/>
  <c r="J75" i="30"/>
  <c r="N75" i="30"/>
  <c r="C75" i="30"/>
  <c r="Q51" i="30"/>
  <c r="Q73" i="30"/>
  <c r="E75" i="30"/>
  <c r="I75" i="30"/>
  <c r="M75" i="30"/>
  <c r="E82" i="29"/>
  <c r="I82" i="29"/>
  <c r="M82" i="29"/>
  <c r="G82" i="29"/>
  <c r="K82" i="29"/>
  <c r="O82" i="29"/>
  <c r="J82" i="29"/>
  <c r="C82" i="29"/>
  <c r="D82" i="29"/>
  <c r="H82" i="29"/>
  <c r="L82" i="29"/>
  <c r="P82" i="29"/>
  <c r="Q80" i="29"/>
  <c r="Q51" i="29"/>
  <c r="D50" i="27"/>
  <c r="C50" i="27"/>
  <c r="O52" i="27"/>
  <c r="N52" i="27"/>
  <c r="M52" i="27"/>
  <c r="L52" i="27"/>
  <c r="K52" i="27"/>
  <c r="J52" i="27"/>
  <c r="I52" i="27"/>
  <c r="H52" i="27"/>
  <c r="G52" i="27"/>
  <c r="F52" i="27"/>
  <c r="E52" i="27"/>
  <c r="Q49" i="27"/>
  <c r="Q45" i="27"/>
  <c r="Q43" i="27"/>
  <c r="Q42" i="27"/>
  <c r="Q40" i="27"/>
  <c r="Q39" i="27"/>
  <c r="Q37" i="27"/>
  <c r="Q36" i="27"/>
  <c r="Q35" i="27"/>
  <c r="Q34" i="27"/>
  <c r="Q33" i="27"/>
  <c r="Q31" i="27"/>
  <c r="Q30" i="27"/>
  <c r="Q27" i="27"/>
  <c r="Q26" i="27"/>
  <c r="Q25" i="27"/>
  <c r="Q24" i="27"/>
  <c r="Q23" i="27"/>
  <c r="Q21" i="27"/>
  <c r="Q20" i="27"/>
  <c r="Q19" i="27"/>
  <c r="Q16" i="27"/>
  <c r="Q15" i="27"/>
  <c r="Q14" i="27"/>
  <c r="Q13" i="27"/>
  <c r="Q12" i="27"/>
  <c r="Q39" i="26"/>
  <c r="Q38" i="26"/>
  <c r="Q11" i="26"/>
  <c r="L55" i="26"/>
  <c r="N55" i="26"/>
  <c r="O55" i="26"/>
  <c r="F55" i="26"/>
  <c r="G55" i="26"/>
  <c r="H55" i="26"/>
  <c r="J55" i="26"/>
  <c r="K55" i="26"/>
  <c r="M55" i="26"/>
  <c r="D55" i="26"/>
  <c r="C55" i="26"/>
  <c r="I55" i="26"/>
  <c r="E55" i="26"/>
  <c r="O44" i="26"/>
  <c r="N44" i="26"/>
  <c r="M44" i="26"/>
  <c r="L44" i="26"/>
  <c r="K44" i="26"/>
  <c r="J44" i="26"/>
  <c r="I44" i="26"/>
  <c r="H44" i="26"/>
  <c r="G44" i="26"/>
  <c r="F44" i="26"/>
  <c r="E44" i="26"/>
  <c r="Q41" i="26"/>
  <c r="Q40" i="26"/>
  <c r="Q37" i="26"/>
  <c r="Q36" i="26"/>
  <c r="Q34" i="26"/>
  <c r="Q33" i="26"/>
  <c r="Q32" i="26"/>
  <c r="Q31" i="26"/>
  <c r="Q30" i="26"/>
  <c r="Q28" i="26"/>
  <c r="Q27" i="26"/>
  <c r="Q24" i="26"/>
  <c r="Q23" i="26"/>
  <c r="Q22" i="26"/>
  <c r="Q21" i="26"/>
  <c r="Q20" i="26"/>
  <c r="Q18" i="26"/>
  <c r="Q15" i="26"/>
  <c r="Q14" i="26"/>
  <c r="Q13" i="26"/>
  <c r="Q12" i="26"/>
  <c r="E69" i="24"/>
  <c r="D69" i="24"/>
  <c r="Q75" i="30" l="1"/>
  <c r="Q82" i="29"/>
  <c r="Q41" i="27"/>
  <c r="Q44" i="27"/>
  <c r="F50" i="27"/>
  <c r="Q22" i="27"/>
  <c r="D74" i="27"/>
  <c r="Q38" i="27"/>
  <c r="Q32" i="27"/>
  <c r="N50" i="27"/>
  <c r="N74" i="27" s="1"/>
  <c r="Q29" i="27"/>
  <c r="I50" i="27"/>
  <c r="I74" i="27" s="1"/>
  <c r="G50" i="27"/>
  <c r="G74" i="27" s="1"/>
  <c r="K50" i="27"/>
  <c r="K74" i="27" s="1"/>
  <c r="L50" i="27"/>
  <c r="L74" i="27" s="1"/>
  <c r="P50" i="27"/>
  <c r="P74" i="27" s="1"/>
  <c r="M50" i="27"/>
  <c r="M74" i="27" s="1"/>
  <c r="O50" i="27"/>
  <c r="O74" i="27" s="1"/>
  <c r="Q18" i="27"/>
  <c r="H50" i="27"/>
  <c r="H74" i="27" s="1"/>
  <c r="Q11" i="27"/>
  <c r="Q17" i="27"/>
  <c r="Q17" i="26"/>
  <c r="I42" i="26"/>
  <c r="I57" i="26" s="1"/>
  <c r="Q16" i="26"/>
  <c r="N42" i="26"/>
  <c r="N57" i="26" s="1"/>
  <c r="Q35" i="26"/>
  <c r="Q29" i="26"/>
  <c r="M42" i="26"/>
  <c r="M57" i="26" s="1"/>
  <c r="G42" i="26"/>
  <c r="G57" i="26" s="1"/>
  <c r="O42" i="26"/>
  <c r="O57" i="26" s="1"/>
  <c r="Q26" i="26"/>
  <c r="Q19" i="26"/>
  <c r="E42" i="26"/>
  <c r="K42" i="26"/>
  <c r="K57" i="26" s="1"/>
  <c r="J42" i="26"/>
  <c r="J57" i="26" s="1"/>
  <c r="Q55" i="26"/>
  <c r="C74" i="27" l="1"/>
  <c r="J50" i="27"/>
  <c r="J74" i="27" s="1"/>
  <c r="D42" i="26"/>
  <c r="D57" i="26" s="1"/>
  <c r="C42" i="26"/>
  <c r="C57" i="26" s="1"/>
  <c r="E57" i="26"/>
  <c r="F42" i="26"/>
  <c r="F57" i="26" s="1"/>
  <c r="Q10" i="26"/>
  <c r="Q28" i="27"/>
  <c r="P42" i="26"/>
  <c r="P57" i="26" s="1"/>
  <c r="L42" i="26"/>
  <c r="L57" i="26" s="1"/>
  <c r="H42" i="26"/>
  <c r="H57" i="26" s="1"/>
  <c r="Q25" i="26"/>
  <c r="Q45" i="26"/>
  <c r="M69" i="24"/>
  <c r="O69" i="24"/>
  <c r="N69" i="24"/>
  <c r="L69" i="24"/>
  <c r="K69" i="24"/>
  <c r="O52" i="24"/>
  <c r="N52" i="24"/>
  <c r="M52" i="24"/>
  <c r="L52" i="24"/>
  <c r="K52" i="24"/>
  <c r="J52" i="24"/>
  <c r="I52" i="24"/>
  <c r="H52" i="24"/>
  <c r="G52" i="24"/>
  <c r="F52" i="24"/>
  <c r="E52" i="24"/>
  <c r="Q26" i="24"/>
  <c r="Q25" i="24"/>
  <c r="Q24" i="24"/>
  <c r="Q23" i="24"/>
  <c r="Q22" i="24"/>
  <c r="Q20" i="24"/>
  <c r="Q19" i="24"/>
  <c r="Q18" i="24"/>
  <c r="Q15" i="24"/>
  <c r="Q14" i="24"/>
  <c r="Q13" i="24"/>
  <c r="Q12" i="24"/>
  <c r="Q42" i="26" l="1"/>
  <c r="Q57" i="26" s="1"/>
  <c r="D50" i="24"/>
  <c r="D71" i="24" s="1"/>
  <c r="E50" i="27"/>
  <c r="E74" i="27" s="1"/>
  <c r="Q10" i="27"/>
  <c r="Q50" i="27" s="1"/>
  <c r="C50" i="24"/>
  <c r="P69" i="24"/>
  <c r="L50" i="24"/>
  <c r="L71" i="24" s="1"/>
  <c r="M50" i="24"/>
  <c r="M71" i="24" s="1"/>
  <c r="K50" i="24"/>
  <c r="K71" i="24" s="1"/>
  <c r="O50" i="24"/>
  <c r="O71" i="24" s="1"/>
  <c r="J50" i="24"/>
  <c r="N50" i="24"/>
  <c r="N71" i="24" s="1"/>
  <c r="I69" i="24"/>
  <c r="J69" i="24"/>
  <c r="H69" i="24"/>
  <c r="F69" i="24"/>
  <c r="G69" i="24"/>
  <c r="H50" i="24"/>
  <c r="I50" i="24"/>
  <c r="Q28" i="24"/>
  <c r="Q21" i="24"/>
  <c r="Q17" i="24"/>
  <c r="Q11" i="24"/>
  <c r="Q16" i="24"/>
  <c r="F74" i="27" l="1"/>
  <c r="Q53" i="27"/>
  <c r="Q74" i="27" s="1"/>
  <c r="C71" i="24"/>
  <c r="F50" i="24"/>
  <c r="F71" i="24" s="1"/>
  <c r="I71" i="24"/>
  <c r="P50" i="24"/>
  <c r="P71" i="24" s="1"/>
  <c r="H71" i="24"/>
  <c r="Q53" i="24"/>
  <c r="Q69" i="24" s="1"/>
  <c r="G50" i="24"/>
  <c r="G71" i="24" s="1"/>
  <c r="J71" i="24"/>
  <c r="Q27" i="24"/>
  <c r="E50" i="24" l="1"/>
  <c r="Q10" i="24"/>
  <c r="E71" i="24" l="1"/>
  <c r="Q50" i="24"/>
  <c r="Q71" i="24" s="1"/>
</calcChain>
</file>

<file path=xl/sharedStrings.xml><?xml version="1.0" encoding="utf-8"?>
<sst xmlns="http://schemas.openxmlformats.org/spreadsheetml/2006/main" count="1400" uniqueCount="219">
  <si>
    <t>MINISTERIO DE HACIENDA</t>
  </si>
  <si>
    <t>DIRECCIÓN GENERAL DE PRESUPUESTO</t>
  </si>
  <si>
    <t xml:space="preserve">EJECUCIÓN PRESUPUESTARIA DE ORGANISMOS  AUTÓNOMOS Y DESCENTRALIZADOS NO FINANCIEROS </t>
  </si>
  <si>
    <t>CLASIFICACIÓN ECONÓMICA</t>
  </si>
  <si>
    <t>ENERO-DICIEMBRE 2014</t>
  </si>
  <si>
    <t>En Millones RD$</t>
  </si>
  <si>
    <t>DETALLE</t>
  </si>
  <si>
    <t>PRESUPUESTO INICIAL</t>
  </si>
  <si>
    <t>PRESUPUESTO VIGENTE</t>
  </si>
  <si>
    <t>EJECUCIÓN</t>
  </si>
  <si>
    <t>ENERO</t>
  </si>
  <si>
    <t>FEBRERO</t>
  </si>
  <si>
    <t>MARZO</t>
  </si>
  <si>
    <t>ABRIL</t>
  </si>
  <si>
    <t>MAYO</t>
  </si>
  <si>
    <t>JUNIO</t>
  </si>
  <si>
    <t>JULIO</t>
  </si>
  <si>
    <t>AGOSTO</t>
  </si>
  <si>
    <t>SEPTIEMBRE</t>
  </si>
  <si>
    <t>OCTUBRE</t>
  </si>
  <si>
    <t>NOVIEMBRE</t>
  </si>
  <si>
    <t>DICIEMBRE</t>
  </si>
  <si>
    <t>TOTAL</t>
  </si>
  <si>
    <t>2.1 - Gastos corrientes</t>
  </si>
  <si>
    <t>2.1.2 - Gastos de consumo</t>
  </si>
  <si>
    <t>2.1.2.1 - Remuneraciones</t>
  </si>
  <si>
    <t>2.1.2.2 - Bienes y servicios</t>
  </si>
  <si>
    <t>2.1.2.4 - Impuestos sobre los productos, la producción y las importaciones de las empresas</t>
  </si>
  <si>
    <t>2.1.3 - Prestaciones de la seguridad social (sistema propio de la empresa)</t>
  </si>
  <si>
    <t>2.1.4 - Gastos de la propiedad</t>
  </si>
  <si>
    <t>2.1.4.1 - Intereses</t>
  </si>
  <si>
    <t>2.1.4.1.1 - Intereses internos</t>
  </si>
  <si>
    <t>2.1.4.1.2 - Intereses externos</t>
  </si>
  <si>
    <t>2.1.4.1.3 - Comisiones deuda pública</t>
  </si>
  <si>
    <t>2.1.6 - Transferencias corrientes otorgadas</t>
  </si>
  <si>
    <t>2.1.6.1 - Transferencias al sector privado</t>
  </si>
  <si>
    <t>2.1.6.2 - Transferencias al sector público</t>
  </si>
  <si>
    <t>2.1.6.3 - Transferencia al sector externo</t>
  </si>
  <si>
    <t>2.1.6.4 - Transferencias a otras instituciones públicas</t>
  </si>
  <si>
    <t>2.1.9 - Otros gastos corrientes</t>
  </si>
  <si>
    <t>2.2 - Gastos de capital</t>
  </si>
  <si>
    <t>2.2.1 - Construcciones en proceso</t>
  </si>
  <si>
    <t>2.2.1.1 - Construcciones por contrato</t>
  </si>
  <si>
    <t>2.2.1.2 - Construcciones por administración</t>
  </si>
  <si>
    <t>2.2.2 - Activos fijos (formación bruta de capital fijo)</t>
  </si>
  <si>
    <t>2.2.2.1 - Viviendas, edificios y estructuras</t>
  </si>
  <si>
    <t>2.2.2.2 - Maquinaria y equipo</t>
  </si>
  <si>
    <t>2.2.2.3 - Equipo de defensa y seguridad</t>
  </si>
  <si>
    <t>2.2.2.4 - Activos biológicos cultivados</t>
  </si>
  <si>
    <t>2.2.2.5 - Activos fijos intangibles</t>
  </si>
  <si>
    <t>2.2.4 - Objetos de valor</t>
  </si>
  <si>
    <t>2.2.4.1 - Piedras y metales preciosos</t>
  </si>
  <si>
    <t>2.2.4.2 - Antigüedades y otros objetos de arte</t>
  </si>
  <si>
    <t>2.2.4.3 - Otros objetos de valor</t>
  </si>
  <si>
    <t>2.2.5 - Activos no producidos</t>
  </si>
  <si>
    <t>2.2.5.2 - Activos intangibles no producidos</t>
  </si>
  <si>
    <t>2.2.6 - Transferencias de capital otorgadas</t>
  </si>
  <si>
    <t>2.2.6.3 - Transferencia de capital al sector externo</t>
  </si>
  <si>
    <t>2.2.7 - Inversiones financieras realizadas con fines de política</t>
  </si>
  <si>
    <t>2.2.7.1 - Adquisición de acciones y participaciones de capital con fines de política</t>
  </si>
  <si>
    <t>2.2.7.4 - Concesión de préstamos realizados con fines de política</t>
  </si>
  <si>
    <t>2.2.8 - Gastos de capital, reserva presupuestaria</t>
  </si>
  <si>
    <t>2.2.8.1 - 5 %  que se asigna durante el ejercicio para inversión</t>
  </si>
  <si>
    <t>TOTAL GASTO</t>
  </si>
  <si>
    <t>APLICACIONES FINANCIERAS</t>
  </si>
  <si>
    <t>3.2 - Aplicaciones financieras</t>
  </si>
  <si>
    <t>3.2.1 - Incremento de activos financieros</t>
  </si>
  <si>
    <t>3.2.1.1 - Incremento de activos financieros corrientes</t>
  </si>
  <si>
    <t>3.2.1.1.1 - Incremento de disponibilidades</t>
  </si>
  <si>
    <t>3.2.1.1.1.1 - Incremento de disponibilidades internas</t>
  </si>
  <si>
    <t>3.2.1.2 - Incremento de activos financieros no corrientes</t>
  </si>
  <si>
    <t>3.2.1.2.6 - Concesión de préstamos de largo plazo con fines de liquidez</t>
  </si>
  <si>
    <t>3.2.1.2.6.1 - Concesión de préstamos internos de largo plazo con fines de liquidez</t>
  </si>
  <si>
    <t>3.2.2 - Disminución de pasivos</t>
  </si>
  <si>
    <t>3.2.2.1 - Disminución de pasivos corrientes</t>
  </si>
  <si>
    <t>3.2.2.1.1 - Disminución de cuentas por pagar de corto plazo</t>
  </si>
  <si>
    <t>3.2.2.1.1.1 - Disminución de cuentas por pagar de internas corto plazo</t>
  </si>
  <si>
    <t>3.2.2.1.2 - Disminución de documentos por pagar de corto plazo</t>
  </si>
  <si>
    <t>3.2.2.1.2.1 - Disminución de documentos por pagar internos de corto plazo</t>
  </si>
  <si>
    <t>3.2.2.1.3 - Disminución de préstamos de corto plazo</t>
  </si>
  <si>
    <t>3.2.2.1.3.1 - Disminución de préstamos internos de corto plazo</t>
  </si>
  <si>
    <t>TOTAL APLICACIONES</t>
  </si>
  <si>
    <t>TOTAL GASTOS + APLICACIONES</t>
  </si>
  <si>
    <t>Fuente: Elaboración propia con datos del Sistema de Información de la Gestión Financiera (SIGEF)
Ley de Presupuesto Reformulado, Ley No. 549-14</t>
  </si>
  <si>
    <t>*Aumento en el monto total del Presupuesto de Gastos Aprobado bajo el amparo del Articulo 27 de la Ley No. 155-13, Ley del Presupuesto General del Estado 2014</t>
  </si>
  <si>
    <t>ENERO-DICIEMBRE 2015</t>
  </si>
  <si>
    <t>3.2.1.2.3 - Compra de acciones y participaciones de capital con fines de liquidez</t>
  </si>
  <si>
    <t>3.2.1.2.3.2 - Compra de acciones y participaciones de capital de instituciones públicas financieras</t>
  </si>
  <si>
    <t>3.2.2.1.1.3 - Disminución de ctas. por pagar internas de corto plazo deuda administrativa</t>
  </si>
  <si>
    <t>Fuente: Sistema de Información de la Gestión Financiera (SIGEF)
Fecha de Imputación: 31 de Diciembre del 2015</t>
  </si>
  <si>
    <t>ENERO-DICIEMBRE 2016</t>
  </si>
  <si>
    <t>2.1.2.7 - 5 %  que se asigna durante el ejercicio para gasto corriente</t>
  </si>
  <si>
    <t>2.2.5.1 - Activos tangibles no producidos de origen natural</t>
  </si>
  <si>
    <t>2.2.6.2 - Transferencias de capital al sector público</t>
  </si>
  <si>
    <t>3.2.2.2 - Disminución de pasivos no corrientes</t>
  </si>
  <si>
    <t>3.2.2.2.1 - Disminución de cuentas por pagar de largo plazo</t>
  </si>
  <si>
    <t>3.2.2.2.1.2 - Disminución de cuentas por pagar externas de largo plazo</t>
  </si>
  <si>
    <t>3.2.3 - Disminución de fondos de terceros</t>
  </si>
  <si>
    <t>Fecha de Registro: 8 de febrero del 2017.</t>
  </si>
  <si>
    <t>Fuente: Sistema de Información de la Gestión Financiera (SIGEF).</t>
  </si>
  <si>
    <t>ENERO-DICIEMBRE 2017</t>
  </si>
  <si>
    <t>GASTOS (EXCLUYE LOS GASTOS POR CALAMIDAD PÚBLICA)</t>
  </si>
  <si>
    <r>
      <t>GASTOS POR CALAMIDAD P</t>
    </r>
    <r>
      <rPr>
        <b/>
        <sz val="11"/>
        <color theme="0"/>
        <rFont val="Calibri"/>
        <family val="2"/>
      </rPr>
      <t>ÚBLICA</t>
    </r>
  </si>
  <si>
    <t>TOTAL GASTO EJECUTADO</t>
  </si>
  <si>
    <t>2.1.4 - Intereses de la deuda</t>
  </si>
  <si>
    <t>2.2.6.1 - Transferencias de capital al sector privado</t>
  </si>
  <si>
    <t>2.2.7.3 - Adquisición de obligaciones negociables con fines de política</t>
  </si>
  <si>
    <t>3.2.2.1.1.2 - Disminución de cuentas por pagar externas de corto plazo</t>
  </si>
  <si>
    <t>3.2.2.2.1.1 - Disminución de cuentas por pagar  internas de largo plazo</t>
  </si>
  <si>
    <t>3.2.2.2.9 - Disminución de otros pasivos de largo plazo</t>
  </si>
  <si>
    <t>3.2.2.2.9.1 - Disminución de otros pasivos internos de largo plazo</t>
  </si>
  <si>
    <t>Fecha de Registro: 16 de febrero del 2018.</t>
  </si>
  <si>
    <t>El presupuesto aprobado 2017 corresponde a la Ley No. 690-16 de Presupuesto General del Estado 2017</t>
  </si>
  <si>
    <t>El presupuesto reformulado corresponde a la Ley No. 690-16 y ley 247-17, la cual introduce modificaciones al Presupuesto General del Estado 2017</t>
  </si>
  <si>
    <t>Los gastos por calamidad pública de acuerdo con los decretos de declaratoria de emergencia No. 340-16, No. 341-16, No. 344-16 y No. 346-16.</t>
  </si>
  <si>
    <t>ENERO-DICIEMBRE 2018</t>
  </si>
  <si>
    <t>3.2.1.2.2 - Incremento de documentos por cobrar de largo plazo</t>
  </si>
  <si>
    <t>3.2.1.2.2.2 - Incremento de documentos por cobrar externos de largo plazo</t>
  </si>
  <si>
    <t>3.2.2.1.6 - Amortización de la porción de corto plazo de la deuda pública en préstamos de largo plazo</t>
  </si>
  <si>
    <t>3.2.2.1.6.1 - Amortización de la porción de corto plazo de la deuda pública interna en préstamos de largo plazo</t>
  </si>
  <si>
    <t>Fecha de Registro: 7 de febrero del 2019.</t>
  </si>
  <si>
    <t>ENERO-DICIEMBRE 2019</t>
  </si>
  <si>
    <t>2.2.6.7 - Otras transferencias de capital</t>
  </si>
  <si>
    <t>Fecha de Registro: 10 de febrero del 2020.</t>
  </si>
  <si>
    <t>ENERO-DICIEMBRE 2020</t>
  </si>
  <si>
    <t>PRESUPUESTO INICIAL*</t>
  </si>
  <si>
    <t>PRESUPUESTO VIGENTE**</t>
  </si>
  <si>
    <t>2.2.7.5 - Aportes de capital al sector público</t>
  </si>
  <si>
    <t>TOTAL GASTOS</t>
  </si>
  <si>
    <t>TOTAL APLICACIONES FINANCIERAS</t>
  </si>
  <si>
    <t>TOTAL GASTOS Y APLICACIONES FINANCIERAS</t>
  </si>
  <si>
    <t>*Presupuesto Inicial: Ley No. 506-19 de Presupuesto General del Estado 2020.</t>
  </si>
  <si>
    <t>**Presupuesto Vigente: Ley No. 222-20 que modifica las leyes No. 506-19 y No. 68-20 de Presupuesto General de Estado 2020.</t>
  </si>
  <si>
    <t>Fecha de registro: 20 de febrero del 2021.</t>
  </si>
  <si>
    <t>ENERO-DICIEMBRE 2021*</t>
  </si>
  <si>
    <t>Presupuesto Inicial Ley No.237-20</t>
  </si>
  <si>
    <t>Presupuesto</t>
  </si>
  <si>
    <t>Vigente</t>
  </si>
  <si>
    <t>2.1.2.1.1 - Sueldos y salarios</t>
  </si>
  <si>
    <t>2.1.2.1.2 - Contribuciones sociales</t>
  </si>
  <si>
    <t>2.1.2.2.1 - Contratación de Bienes y Servicios</t>
  </si>
  <si>
    <t>2.1.3 - Prestaciones de la seguridad social</t>
  </si>
  <si>
    <t>2.1.3.1 - Prestaciones de la seguridad social</t>
  </si>
  <si>
    <t>2.1.6.1.1 - Prestaciones de asistencia social a las familias y las personas</t>
  </si>
  <si>
    <t>2.1.6.1.2 - Ayudas sociales a asociaciones sin fines de lucro (ASFL)</t>
  </si>
  <si>
    <t>2.1.6.1.3 - Transferencias a empresas privadas</t>
  </si>
  <si>
    <t>2.1.6.1.4 - Otras transferencias al sector privado</t>
  </si>
  <si>
    <t>2.1.6.2.1 - Transferencias al gobierno general</t>
  </si>
  <si>
    <t>2.1.6.2.1.1 - Transferencias al gobierno general nacional</t>
  </si>
  <si>
    <t>2.1.6.2.1.2 - Transferencias al gobierno general local (municipios)</t>
  </si>
  <si>
    <t>2.1.6.2.3 - Transferencias a instituciones públicas financieras (no subvenciones)</t>
  </si>
  <si>
    <t>2.1.6.2.3.3 - Transferencias a instituciones públicas financieras monetarias</t>
  </si>
  <si>
    <t>2.1.6.3.2 - Transferencias a organismos internacionales</t>
  </si>
  <si>
    <t>2.1.6.3.3 - Transferencias al sector privado externo</t>
  </si>
  <si>
    <t>2.2.1.2.1 - Remuneraciones aplicadas a construcciones por administración</t>
  </si>
  <si>
    <t>2.2.1.2.1.1 - Sueldos y salarios aplicados a construcciones por administración</t>
  </si>
  <si>
    <t>2.2.1.2.1.2 - Contribuciones sociales aplicados a construcciones por administración</t>
  </si>
  <si>
    <t>2.2.1.2.2 - Materiales, suministro y servicios no personales aplicados a construcciones por administración</t>
  </si>
  <si>
    <t>2.2.1.2.4 - Impuestos sobre los productos, la producción y las importaciones de las empresas</t>
  </si>
  <si>
    <t>2.2.2.1.1 - Edificaciones residenciales</t>
  </si>
  <si>
    <t>2.2.2.1.2 - Edificaciones no residenciales</t>
  </si>
  <si>
    <t>2.2.2.1.3 - Otras estructuras</t>
  </si>
  <si>
    <t>2.2.2.1.5 - Supervisión e inspección de obras en edificaciones</t>
  </si>
  <si>
    <t>2.2.2.2.1 - Equipo de transporte</t>
  </si>
  <si>
    <t>2.2.2.2.3 - Otra maquinaria y equipo</t>
  </si>
  <si>
    <t>2.2.2.2.4 - Mobiliario y equipo</t>
  </si>
  <si>
    <t>2.2.2.4.1 - Recursos animales que generan productos en forma recurrente</t>
  </si>
  <si>
    <t>2.2.2.4.2 - Árboles, cultivos y otras plantaciones que dan productos recurrentes</t>
  </si>
  <si>
    <t>2.2.2.5.1 - Investigación y desarrollo</t>
  </si>
  <si>
    <t>2.2.2.5.3 - Programas de informática y bases de datos</t>
  </si>
  <si>
    <t>2.2.2.5.3.1 - Programas de informática</t>
  </si>
  <si>
    <t>2.2.2.5.3.2 - Base de datos</t>
  </si>
  <si>
    <t>2.2.2.5.5 - Otros activos fijos intangibles (otros prod. de la propiedad intelectual)</t>
  </si>
  <si>
    <t>2.2.5.1.1 - Tierras y terrenos</t>
  </si>
  <si>
    <t>2.2.5.2.1 - Derechos patentados</t>
  </si>
  <si>
    <t>2.2.5.2.2 - Arrendamientos operativos comerciales</t>
  </si>
  <si>
    <t>2.2.5.2.4 - Otros activos intangibles no producidos</t>
  </si>
  <si>
    <t>2.2.6.1.2 - Ayudas sociales en  bienes de capital a asociaciones sin fines de lucro (ASFL)</t>
  </si>
  <si>
    <t>2.2.6.2.1 - Transferencias de capital al gobierno general</t>
  </si>
  <si>
    <t>2.2.6.2.1.1 - Transferencias de capital al gobierno general nacional</t>
  </si>
  <si>
    <t>2.2.6.2.1.2 - Transferencias de capital al gobierno general local (municipios)</t>
  </si>
  <si>
    <t>2.2.7.4.1 - Concesión de préstamos al  sector público</t>
  </si>
  <si>
    <t>2.2.7.4.1.1 - Concesión de préstamos al gobierno central</t>
  </si>
  <si>
    <t>2.2.7.4.3 - Concesión de préstamos de empresas privadas no financieras</t>
  </si>
  <si>
    <t>2.2.7.4.3.1 - Concesión de préstamos de empresas privadas internas</t>
  </si>
  <si>
    <t>Notas:</t>
  </si>
  <si>
    <t>Fecha de registro: 08 de febrero</t>
  </si>
  <si>
    <t>Diciembre 2022*</t>
  </si>
  <si>
    <t>Presupuesto Inicial Ley No.345-21</t>
  </si>
  <si>
    <t>Presupuesto Vigente</t>
  </si>
  <si>
    <t>2.1.2.2.2 - Gastos bancarios y comisiones de la deuda</t>
  </si>
  <si>
    <t>2.1.6.2.1.3 - Transferencias a fondos de la seguridad social</t>
  </si>
  <si>
    <t>2.2.6.2.2 - Transferencias de capital a empresas públicas no financieras (no subvenciones)</t>
  </si>
  <si>
    <t>Fecha de registro al 20/02/2023</t>
  </si>
  <si>
    <t>Incluye las donaciones y las fuentes financieras</t>
  </si>
  <si>
    <t>Fuente: Sistema de Información de la Gestión Financiera (SIGEF)</t>
  </si>
  <si>
    <t>Diciembre 2023*</t>
  </si>
  <si>
    <t>Presupuesto Inicial Ley No.366-22</t>
  </si>
  <si>
    <t>Fecha de registro al 06/02/2024</t>
  </si>
  <si>
    <t>Diciembre 2024</t>
  </si>
  <si>
    <t>Presupuesto Inicial Ley No. 80-23</t>
  </si>
  <si>
    <t>PRESUPUESTO</t>
  </si>
  <si>
    <t>VIGENTE</t>
  </si>
  <si>
    <t>2.1.6.3.1 - Transferencias a gobiernos extranjeros</t>
  </si>
  <si>
    <t>2.1.9.1 - Otros gastos corrientes</t>
  </si>
  <si>
    <t>Fecha de registro al 07/02/2025</t>
  </si>
  <si>
    <t>Diciembre 2025</t>
  </si>
  <si>
    <t>Presupuesto Inicial Ley No. 80-24</t>
  </si>
  <si>
    <t>2.1.6.2.2 - Transferencias a empresas públicas no financieras (no subvenciones)</t>
  </si>
  <si>
    <t>Fecha de registro al 28/01/2026</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</si>
  <si>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</si>
  <si>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Presupuesto Inicial Ley Núm. 99-25</t>
  </si>
  <si>
    <t>2.1.2.8 - 1 %  que se asigna durante el ejercicio para gasto corriente por calamidad publica</t>
  </si>
  <si>
    <t>2.2.6.1.3 - Transferencias de capital a empresas del sector privado interno</t>
  </si>
  <si>
    <t>*Cifras Preliminares</t>
  </si>
  <si>
    <t>2.1.5 - Subvenciones otorgadas a empresas</t>
  </si>
  <si>
    <t>2.1.5.1 - Subvenciones a empresas privadas</t>
  </si>
  <si>
    <t>Junio 2026*</t>
  </si>
  <si>
    <t>Fecha de registro al 15/07/2026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</si>
</sst>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_-;\-* #,##0.00_-;_-* &quot;-&quot;??_-;_-@_-"/>
    <numFmt numFmtId="165" formatCode="_(* #,##0.0_);_(* \(#,##0.0\);_(* &quot;-&quot;??_);_(@_)"/>
    <numFmt numFmtId="166" formatCode="_(* #,##0.0_);_(* \(#,##0.0\);_(* &quot;-&quot;?_);_(@_)"/>
    <numFmt numFmtId="167" formatCode="_ * #,##0.00_ ;_ * \-#,##0.00_ ;_ * &quot;-&quot;??_ ;_ @_ "/>
    <numFmt numFmtId="168" formatCode="_-* #,##0.0_-;\-* #,##0.0_-;_-* &quot;-&quot;??_-;_-@_-"/>
    <numFmt numFmtId="169" formatCode="_-* #,##0.0_-;\-* #,##0.0_-;_-* &quot;-&quot;?_-;_-@_-"/>
    <numFmt numFmtId="170" formatCode="_-* #,##0.0\ _€_-;\-* #,##0.0\ _€_-;_-* &quot;-&quot;?\ _€_-;_-@_-"/>
    <numFmt numFmtId="171" formatCode="_(#,##0.0,,_);_(* \(#,##0.000000\);_(* &quot;-&quot;??_);_(@_)"/>
    <numFmt numFmtId="172" formatCode="_-* #,##0_-;\-* #,##0_-;_-* &quot;-&quot;??_-;_-@_-"/>
    <numFmt numFmtId="173" formatCode="#,##0.0000000000_);\(#,##0.0000000000\)"/>
    <numFmt numFmtId="174" formatCode="#,##0.0,,"/>
    <numFmt numFmtId="175" formatCode="#,##0.0_);\(#,##0.0\)"/>
    <numFmt numFmtId="176" formatCode="#,##0.0"/>
  </numFmts>
  <fonts count="1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22"/>
      <color rgb="FF000000"/>
      <name val="Calibri"/>
      <family val="2"/>
      <scheme val="minor"/>
    </font>
    <font>
      <sz val="11"/>
      <color rgb="FF000000"/>
      <name val="Calibri"/>
      <family val="2"/>
      <scheme val="minor"/>
    </font>
    <font>
      <sz val="16"/>
      <color rgb="FF000000"/>
      <name val="Calibri"/>
      <family val="2"/>
      <scheme val="minor"/>
    </font>
    <font>
      <sz val="12"/>
      <color rgb="FF000000"/>
      <name val="Calibri"/>
      <family val="2"/>
      <scheme val="minor"/>
    </font>
    <font>
      <b/>
      <sz val="9"/>
      <color theme="1"/>
      <name val="Calibri"/>
      <family val="2"/>
      <scheme val="minor"/>
    </font>
    <font>
      <sz val="9"/>
      <color theme="1"/>
      <name val="Calibri"/>
      <family val="2"/>
      <scheme val="minor"/>
    </font>
    <font>
      <sz val="10"/>
      <name val="Arial"/>
      <family val="2"/>
    </font>
    <font>
      <b/>
      <sz val="11"/>
      <color theme="0"/>
      <name val="Calibri"/>
      <family val="2"/>
    </font>
    <font>
      <b/>
      <sz val="11"/>
      <color rgb="FF000000"/>
      <name val="Calibri"/>
      <family val="2"/>
      <scheme val="minor"/>
    </font>
    <font>
      <b/>
      <sz val="10"/>
      <color theme="1"/>
      <name val="Calibri"/>
      <family val="2"/>
      <scheme val="minor"/>
    </font>
    <font>
      <b/>
      <sz val="9"/>
      <name val="Calibri"/>
      <family val="2"/>
      <scheme val="minor"/>
    </font>
    <font>
      <b/>
      <sz val="9"/>
      <color theme="0"/>
      <name val="Calibri"/>
      <family val="2"/>
      <scheme val="minor"/>
    </font>
  </fonts>
  <fills count="9">
    <fill>
      <patternFill patternType="none"/>
    </fill>
    <fill>
      <patternFill patternType="gray125"/>
    </fill>
    <fill>
      <patternFill patternType="solid">
        <fgColor theme="4" tint="-0.249977111117893"/>
        <bgColor theme="4" tint="0.79998168889431442"/>
      </patternFill>
    </fill>
    <fill>
      <patternFill patternType="solid">
        <fgColor theme="3"/>
        <bgColor theme="4" tint="0.79998168889431442"/>
      </patternFill>
    </fill>
    <fill>
      <patternFill patternType="solid">
        <fgColor rgb="FFFF0000"/>
        <bgColor theme="4" tint="0.79998168889431442"/>
      </patternFill>
    </fill>
    <fill>
      <patternFill patternType="solid">
        <fgColor theme="0"/>
        <bgColor indexed="64"/>
      </patternFill>
    </fill>
    <fill>
      <patternFill patternType="solid">
        <fgColor theme="4" tint="-0.499984740745262"/>
        <bgColor theme="4" tint="0.79998168889431442"/>
      </patternFill>
    </fill>
    <fill>
      <patternFill patternType="solid">
        <fgColor rgb="FF00B0F0"/>
        <bgColor theme="4" tint="0.79998168889431442"/>
      </patternFill>
    </fill>
    <fill>
      <patternFill patternType="solid">
        <fgColor rgb="FF44546A"/>
        <bgColor theme="4" tint="0.79998168889431442"/>
      </patternFill>
    </fill>
  </fills>
  <borders count="12">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theme="4" tint="0.39997558519241921"/>
      </bottom>
      <diagonal/>
    </border>
    <border>
      <left/>
      <right/>
      <top style="thin">
        <color theme="4" tint="0.39997558519241921"/>
      </top>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top/>
      <bottom style="thin">
        <color theme="0"/>
      </bottom>
      <diagonal/>
    </border>
    <border>
      <left/>
      <right/>
      <top/>
      <bottom style="thin">
        <color theme="0"/>
      </bottom>
      <diagonal/>
    </border>
  </borders>
  <cellStyleXfs count="8">
    <xf numFmtId="0" fontId="0" fillId="0" borderId="0"/>
    <xf numFmtId="164"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0" fontId="10" fillId="0" borderId="0"/>
    <xf numFmtId="167" fontId="1" fillId="0" borderId="0" applyFont="0" applyFill="0" applyBorder="0" applyAlignment="0" applyProtection="0"/>
    <xf numFmtId="164" fontId="1" fillId="0" borderId="0" applyFont="0" applyFill="0" applyBorder="0" applyAlignment="0" applyProtection="0"/>
    <xf numFmtId="0" fontId="1" fillId="0" borderId="0"/>
  </cellStyleXfs>
  <cellXfs count="254">
    <xf numFmtId="0" fontId="0" fillId="0" borderId="0" xfId="0"/>
    <xf numFmtId="0" fontId="0" fillId="0" borderId="2" xfId="0" applyBorder="1"/>
    <xf numFmtId="49" fontId="5" fillId="0" borderId="3" xfId="0" applyNumberFormat="1" applyFont="1" applyBorder="1" applyAlignment="1">
      <alignment horizontal="left" wrapText="1" readingOrder="1"/>
    </xf>
    <xf numFmtId="164" fontId="0" fillId="0" borderId="0" xfId="1" applyFont="1"/>
    <xf numFmtId="164" fontId="5" fillId="0" borderId="0" xfId="1" applyFont="1" applyFill="1" applyBorder="1" applyAlignment="1">
      <alignment horizontal="center" vertical="top" wrapText="1" readingOrder="1"/>
    </xf>
    <xf numFmtId="0" fontId="9" fillId="0" borderId="0" xfId="0" applyFont="1" applyAlignment="1">
      <alignment vertical="top" wrapText="1"/>
    </xf>
    <xf numFmtId="166" fontId="9" fillId="0" borderId="0" xfId="0" applyNumberFormat="1" applyFont="1" applyAlignment="1">
      <alignment vertical="top" wrapText="1"/>
    </xf>
    <xf numFmtId="0" fontId="0" fillId="0" borderId="0" xfId="0" applyAlignment="1">
      <alignment vertical="center"/>
    </xf>
    <xf numFmtId="165" fontId="0" fillId="0" borderId="0" xfId="1" applyNumberFormat="1" applyFont="1" applyAlignment="1">
      <alignment vertical="center"/>
    </xf>
    <xf numFmtId="0" fontId="0" fillId="5" borderId="0" xfId="0" applyFill="1"/>
    <xf numFmtId="0" fontId="3" fillId="0" borderId="0" xfId="0" applyFont="1"/>
    <xf numFmtId="164" fontId="9" fillId="0" borderId="0" xfId="1" applyFont="1" applyAlignment="1">
      <alignment vertical="top" wrapText="1"/>
    </xf>
    <xf numFmtId="0" fontId="8" fillId="0" borderId="0" xfId="0" applyFont="1" applyAlignment="1">
      <alignment vertical="top" wrapText="1"/>
    </xf>
    <xf numFmtId="168" fontId="2" fillId="4" borderId="4" xfId="1" applyNumberFormat="1" applyFont="1" applyFill="1" applyBorder="1" applyAlignment="1">
      <alignment horizontal="center" vertical="center"/>
    </xf>
    <xf numFmtId="168" fontId="2" fillId="4" borderId="4" xfId="1" applyNumberFormat="1" applyFont="1" applyFill="1" applyBorder="1" applyAlignment="1">
      <alignment horizontal="right" vertical="center"/>
    </xf>
    <xf numFmtId="164" fontId="8" fillId="0" borderId="0" xfId="1" applyFont="1" applyBorder="1" applyAlignment="1">
      <alignment vertical="top" wrapText="1"/>
    </xf>
    <xf numFmtId="168" fontId="0" fillId="0" borderId="0" xfId="1" applyNumberFormat="1" applyFont="1" applyAlignment="1">
      <alignment horizontal="right" vertical="center"/>
    </xf>
    <xf numFmtId="168" fontId="0" fillId="0" borderId="0" xfId="1" applyNumberFormat="1" applyFont="1" applyAlignment="1">
      <alignment horizontal="center" vertical="center"/>
    </xf>
    <xf numFmtId="168" fontId="2" fillId="3" borderId="4" xfId="1" applyNumberFormat="1" applyFont="1" applyFill="1" applyBorder="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3" fillId="0" borderId="6" xfId="0" applyFont="1" applyBorder="1" applyAlignment="1">
      <alignment horizontal="left" vertical="center" wrapText="1"/>
    </xf>
    <xf numFmtId="168" fontId="0" fillId="0" borderId="0" xfId="1" applyNumberFormat="1" applyFont="1" applyBorder="1" applyAlignment="1">
      <alignment horizontal="center" vertical="center"/>
    </xf>
    <xf numFmtId="164" fontId="1" fillId="0" borderId="0" xfId="1" applyFont="1" applyBorder="1" applyAlignment="1">
      <alignment horizontal="right" vertical="center"/>
    </xf>
    <xf numFmtId="168" fontId="1" fillId="0" borderId="0" xfId="1" applyNumberFormat="1" applyFont="1" applyAlignment="1">
      <alignment horizontal="center" vertical="center"/>
    </xf>
    <xf numFmtId="0" fontId="8" fillId="0" borderId="0" xfId="0" applyFont="1" applyAlignment="1">
      <alignment vertical="top"/>
    </xf>
    <xf numFmtId="164" fontId="1" fillId="0" borderId="0" xfId="1" applyFont="1" applyAlignment="1">
      <alignment horizontal="right" vertical="center"/>
    </xf>
    <xf numFmtId="168" fontId="0" fillId="0" borderId="0" xfId="0" applyNumberFormat="1"/>
    <xf numFmtId="168" fontId="0" fillId="0" borderId="0" xfId="1" applyNumberFormat="1" applyFont="1"/>
    <xf numFmtId="168" fontId="0" fillId="0" borderId="0" xfId="1" applyNumberFormat="1" applyFont="1" applyAlignment="1"/>
    <xf numFmtId="168" fontId="3" fillId="0" borderId="0" xfId="0" applyNumberFormat="1" applyFont="1"/>
    <xf numFmtId="0" fontId="0" fillId="5" borderId="0" xfId="0" applyFill="1" applyAlignment="1">
      <alignment horizontal="left" vertical="center" wrapText="1"/>
    </xf>
    <xf numFmtId="164" fontId="0" fillId="0" borderId="0" xfId="0" applyNumberFormat="1"/>
    <xf numFmtId="169" fontId="0" fillId="0" borderId="0" xfId="0" applyNumberFormat="1"/>
    <xf numFmtId="169" fontId="9" fillId="0" borderId="0" xfId="0" applyNumberFormat="1" applyFont="1" applyAlignment="1">
      <alignment vertical="top" wrapText="1"/>
    </xf>
    <xf numFmtId="168" fontId="3" fillId="5" borderId="0" xfId="1" applyNumberFormat="1" applyFont="1" applyFill="1" applyAlignment="1">
      <alignment horizontal="center" vertical="center"/>
    </xf>
    <xf numFmtId="170" fontId="0" fillId="0" borderId="0" xfId="0" applyNumberFormat="1"/>
    <xf numFmtId="164" fontId="3" fillId="0" borderId="0" xfId="0" applyNumberFormat="1" applyFont="1"/>
    <xf numFmtId="164" fontId="1" fillId="0" borderId="0" xfId="1" applyFont="1" applyBorder="1" applyAlignment="1">
      <alignment vertical="top" wrapText="1"/>
    </xf>
    <xf numFmtId="0" fontId="0" fillId="0" borderId="0" xfId="0" applyAlignment="1">
      <alignment vertical="top" wrapText="1"/>
    </xf>
    <xf numFmtId="0" fontId="0" fillId="0" borderId="0" xfId="0" applyAlignment="1">
      <alignment vertical="top"/>
    </xf>
    <xf numFmtId="164" fontId="8" fillId="0" borderId="0" xfId="1" applyFont="1" applyBorder="1" applyAlignment="1">
      <alignment vertical="top"/>
    </xf>
    <xf numFmtId="164" fontId="1" fillId="0" borderId="0" xfId="1" applyFont="1" applyAlignment="1">
      <alignment vertical="top" wrapText="1"/>
    </xf>
    <xf numFmtId="166" fontId="0" fillId="0" borderId="0" xfId="0" applyNumberFormat="1" applyAlignment="1">
      <alignment vertical="top" wrapText="1"/>
    </xf>
    <xf numFmtId="169" fontId="0" fillId="0" borderId="0" xfId="0" applyNumberFormat="1" applyAlignment="1">
      <alignment vertical="top" wrapText="1"/>
    </xf>
    <xf numFmtId="0" fontId="2" fillId="4" borderId="4" xfId="0" applyFont="1" applyFill="1" applyBorder="1" applyAlignment="1">
      <alignment horizontal="center" vertical="center"/>
    </xf>
    <xf numFmtId="0" fontId="0" fillId="0" borderId="0" xfId="0" applyAlignment="1">
      <alignment horizontal="left" indent="2"/>
    </xf>
    <xf numFmtId="169" fontId="3" fillId="0" borderId="0" xfId="0" applyNumberFormat="1" applyFont="1"/>
    <xf numFmtId="0" fontId="3" fillId="0" borderId="0" xfId="0" applyFont="1" applyAlignment="1">
      <alignment horizontal="left" indent="1"/>
    </xf>
    <xf numFmtId="0" fontId="3" fillId="0" borderId="0" xfId="0" applyFont="1" applyAlignment="1">
      <alignment horizontal="left" indent="3"/>
    </xf>
    <xf numFmtId="0" fontId="0" fillId="0" borderId="0" xfId="0" applyAlignment="1">
      <alignment horizontal="left" indent="4"/>
    </xf>
    <xf numFmtId="0" fontId="0" fillId="0" borderId="0" xfId="0" applyAlignment="1">
      <alignment horizontal="left" indent="5"/>
    </xf>
    <xf numFmtId="164" fontId="0" fillId="0" borderId="0" xfId="1" applyFont="1" applyAlignment="1">
      <alignment horizontal="center"/>
    </xf>
    <xf numFmtId="164" fontId="0" fillId="0" borderId="0" xfId="1" applyFont="1" applyBorder="1" applyAlignment="1">
      <alignment vertical="top"/>
    </xf>
    <xf numFmtId="164" fontId="3" fillId="0" borderId="0" xfId="1" applyFont="1" applyAlignment="1">
      <alignment horizontal="right" vertical="center"/>
    </xf>
    <xf numFmtId="168" fontId="3" fillId="5" borderId="0" xfId="1" applyNumberFormat="1" applyFont="1" applyFill="1" applyAlignment="1">
      <alignment horizontal="right" vertical="center"/>
    </xf>
    <xf numFmtId="168" fontId="0" fillId="5" borderId="0" xfId="1" applyNumberFormat="1" applyFont="1" applyFill="1" applyAlignment="1">
      <alignment horizontal="right" vertical="center"/>
    </xf>
    <xf numFmtId="168" fontId="1" fillId="5" borderId="0" xfId="1" applyNumberFormat="1" applyFont="1" applyFill="1" applyAlignment="1">
      <alignment horizontal="center" vertical="center"/>
    </xf>
    <xf numFmtId="164" fontId="0" fillId="5" borderId="0" xfId="1" applyFont="1" applyFill="1" applyAlignment="1">
      <alignment horizontal="right" vertical="center"/>
    </xf>
    <xf numFmtId="164" fontId="1" fillId="5" borderId="0" xfId="1" applyFont="1" applyFill="1" applyAlignment="1">
      <alignment horizontal="right" vertical="center"/>
    </xf>
    <xf numFmtId="168" fontId="9" fillId="0" borderId="0" xfId="1" applyNumberFormat="1" applyFont="1" applyAlignment="1">
      <alignment vertical="top" wrapText="1"/>
    </xf>
    <xf numFmtId="168" fontId="2" fillId="6" borderId="4" xfId="1" applyNumberFormat="1" applyFont="1" applyFill="1" applyBorder="1" applyAlignment="1">
      <alignment horizontal="center" vertical="center"/>
    </xf>
    <xf numFmtId="0" fontId="3" fillId="0" borderId="0" xfId="0" applyFont="1" applyAlignment="1">
      <alignment horizontal="left" vertical="center" wrapText="1"/>
    </xf>
    <xf numFmtId="168" fontId="2" fillId="7" borderId="4" xfId="1" applyNumberFormat="1" applyFont="1" applyFill="1" applyBorder="1" applyAlignment="1">
      <alignment horizontal="center" vertical="center"/>
    </xf>
    <xf numFmtId="168" fontId="3" fillId="0" borderId="0" xfId="1" applyNumberFormat="1" applyFont="1"/>
    <xf numFmtId="0" fontId="2" fillId="7" borderId="4" xfId="0" applyFont="1" applyFill="1" applyBorder="1" applyAlignment="1">
      <alignment horizontal="center" vertical="center"/>
    </xf>
    <xf numFmtId="164" fontId="0" fillId="0" borderId="0" xfId="1" applyFont="1" applyAlignment="1">
      <alignment vertical="top" wrapText="1"/>
    </xf>
    <xf numFmtId="0" fontId="3" fillId="0" borderId="0" xfId="0" applyFont="1" applyAlignment="1">
      <alignment vertical="top"/>
    </xf>
    <xf numFmtId="0" fontId="3" fillId="0" borderId="7" xfId="0" applyFont="1" applyBorder="1" applyAlignment="1">
      <alignment vertical="top" wrapText="1"/>
    </xf>
    <xf numFmtId="0" fontId="3" fillId="0" borderId="0" xfId="0" applyFont="1" applyAlignment="1">
      <alignment vertical="top" wrapText="1"/>
    </xf>
    <xf numFmtId="0" fontId="0" fillId="0" borderId="0" xfId="0" applyAlignment="1">
      <alignment horizontal="left"/>
    </xf>
    <xf numFmtId="0" fontId="12" fillId="0" borderId="1" xfId="0" applyFont="1" applyBorder="1" applyAlignment="1">
      <alignment vertical="center" readingOrder="1"/>
    </xf>
    <xf numFmtId="0" fontId="12" fillId="0" borderId="0" xfId="0" applyFont="1" applyAlignment="1">
      <alignment vertical="center" readingOrder="1"/>
    </xf>
    <xf numFmtId="171" fontId="0" fillId="0" borderId="0" xfId="1" applyNumberFormat="1" applyFont="1" applyAlignment="1">
      <alignment horizontal="right" vertical="center"/>
    </xf>
    <xf numFmtId="171" fontId="3" fillId="0" borderId="0" xfId="1" applyNumberFormat="1" applyFont="1" applyAlignment="1">
      <alignment horizontal="right" vertical="center"/>
    </xf>
    <xf numFmtId="171" fontId="3" fillId="0" borderId="6" xfId="1" applyNumberFormat="1" applyFont="1" applyBorder="1" applyAlignment="1">
      <alignment horizontal="right" vertical="center"/>
    </xf>
    <xf numFmtId="171" fontId="1" fillId="0" borderId="0" xfId="1" applyNumberFormat="1" applyFont="1" applyAlignment="1">
      <alignment horizontal="right" vertical="center"/>
    </xf>
    <xf numFmtId="171" fontId="2" fillId="4" borderId="4" xfId="1" applyNumberFormat="1" applyFont="1" applyFill="1" applyBorder="1" applyAlignment="1">
      <alignment horizontal="right" vertical="center"/>
    </xf>
    <xf numFmtId="0" fontId="0" fillId="0" borderId="0" xfId="0" applyAlignment="1">
      <alignment horizontal="left" vertical="center" wrapText="1" indent="1"/>
    </xf>
    <xf numFmtId="0" fontId="0" fillId="0" borderId="0" xfId="0" applyAlignment="1">
      <alignment horizontal="left" indent="1"/>
    </xf>
    <xf numFmtId="171" fontId="0" fillId="5" borderId="0" xfId="1" applyNumberFormat="1" applyFont="1" applyFill="1" applyAlignment="1">
      <alignment horizontal="right" vertical="center"/>
    </xf>
    <xf numFmtId="171" fontId="1" fillId="5" borderId="0" xfId="1" applyNumberFormat="1" applyFont="1" applyFill="1" applyAlignment="1">
      <alignment horizontal="right" vertical="center"/>
    </xf>
    <xf numFmtId="171" fontId="1" fillId="5" borderId="0" xfId="1" applyNumberFormat="1" applyFont="1" applyFill="1" applyAlignment="1">
      <alignment horizontal="center" vertical="center"/>
    </xf>
    <xf numFmtId="171" fontId="3" fillId="5" borderId="0" xfId="1" applyNumberFormat="1" applyFont="1" applyFill="1" applyAlignment="1">
      <alignment horizontal="right" vertical="center"/>
    </xf>
    <xf numFmtId="171" fontId="3" fillId="5" borderId="6" xfId="1" applyNumberFormat="1" applyFont="1" applyFill="1" applyBorder="1" applyAlignment="1">
      <alignment horizontal="right" vertical="center"/>
    </xf>
    <xf numFmtId="0" fontId="3" fillId="5" borderId="0" xfId="0" applyFont="1" applyFill="1"/>
    <xf numFmtId="171" fontId="2" fillId="3" borderId="4" xfId="1" applyNumberFormat="1" applyFont="1" applyFill="1" applyBorder="1" applyAlignment="1">
      <alignment horizontal="right" vertical="center"/>
    </xf>
    <xf numFmtId="43" fontId="2" fillId="4" borderId="4" xfId="3" applyFont="1" applyFill="1" applyBorder="1" applyAlignment="1">
      <alignment horizontal="center" vertical="center"/>
    </xf>
    <xf numFmtId="0" fontId="3" fillId="0" borderId="0" xfId="0" applyFont="1" applyAlignment="1">
      <alignment horizontal="left" vertical="center" wrapText="1" indent="4"/>
    </xf>
    <xf numFmtId="0" fontId="0" fillId="0" borderId="0" xfId="0" applyAlignment="1">
      <alignment horizontal="left" vertical="center" wrapText="1" indent="6"/>
    </xf>
    <xf numFmtId="171" fontId="1" fillId="0" borderId="0" xfId="1" applyNumberFormat="1" applyFont="1" applyFill="1" applyAlignment="1">
      <alignment horizontal="right" vertical="center"/>
    </xf>
    <xf numFmtId="171" fontId="3" fillId="0" borderId="6" xfId="1" applyNumberFormat="1" applyFont="1" applyBorder="1" applyAlignment="1">
      <alignment horizontal="center" vertical="center"/>
    </xf>
    <xf numFmtId="171" fontId="3" fillId="0" borderId="0" xfId="1" applyNumberFormat="1" applyFont="1" applyAlignment="1">
      <alignment horizontal="center" vertical="center"/>
    </xf>
    <xf numFmtId="171" fontId="2" fillId="4" borderId="4" xfId="1" applyNumberFormat="1" applyFont="1" applyFill="1" applyBorder="1" applyAlignment="1">
      <alignment horizontal="center" vertical="center"/>
    </xf>
    <xf numFmtId="171" fontId="3" fillId="5" borderId="0" xfId="1" applyNumberFormat="1" applyFont="1" applyFill="1" applyAlignment="1">
      <alignment horizontal="center" vertical="center"/>
    </xf>
    <xf numFmtId="171" fontId="0" fillId="0" borderId="0" xfId="1" applyNumberFormat="1" applyFont="1" applyBorder="1" applyAlignment="1">
      <alignment horizontal="center" vertical="center"/>
    </xf>
    <xf numFmtId="171" fontId="3" fillId="0" borderId="0" xfId="1" applyNumberFormat="1" applyFont="1" applyFill="1" applyAlignment="1">
      <alignment horizontal="right" vertical="center"/>
    </xf>
    <xf numFmtId="0" fontId="3" fillId="0" borderId="0" xfId="0" applyFont="1" applyAlignment="1">
      <alignment horizontal="left" vertical="center" wrapText="1" indent="1"/>
    </xf>
    <xf numFmtId="0" fontId="0" fillId="0" borderId="0" xfId="0" applyAlignment="1">
      <alignment horizontal="left" vertical="center" wrapText="1" indent="5"/>
    </xf>
    <xf numFmtId="0" fontId="0" fillId="0" borderId="0" xfId="0" applyAlignment="1">
      <alignment horizontal="left" vertical="center" wrapText="1" indent="3"/>
    </xf>
    <xf numFmtId="0" fontId="0" fillId="0" borderId="0" xfId="0" applyAlignment="1">
      <alignment horizontal="left" vertical="center" wrapText="1" indent="2"/>
    </xf>
    <xf numFmtId="0" fontId="0" fillId="5" borderId="0" xfId="0" applyFill="1" applyAlignment="1">
      <alignment horizontal="left" vertical="center" wrapText="1" indent="3"/>
    </xf>
    <xf numFmtId="0" fontId="0" fillId="5" borderId="0" xfId="0" applyFill="1" applyAlignment="1">
      <alignment horizontal="left" vertical="center" wrapText="1" indent="2"/>
    </xf>
    <xf numFmtId="0" fontId="2" fillId="2" borderId="2" xfId="0" applyFont="1" applyFill="1" applyBorder="1" applyAlignment="1">
      <alignment horizontal="left" vertical="center"/>
    </xf>
    <xf numFmtId="43" fontId="2" fillId="4" borderId="2" xfId="3" applyFont="1" applyFill="1" applyBorder="1" applyAlignment="1">
      <alignment horizontal="center" vertical="center"/>
    </xf>
    <xf numFmtId="173" fontId="0" fillId="0" borderId="0" xfId="0" applyNumberFormat="1"/>
    <xf numFmtId="171" fontId="1" fillId="0" borderId="0" xfId="1" applyNumberFormat="1" applyFont="1" applyAlignment="1">
      <alignment horizontal="center" vertical="center"/>
    </xf>
    <xf numFmtId="171" fontId="0" fillId="0" borderId="0" xfId="1" applyNumberFormat="1" applyFont="1" applyAlignment="1">
      <alignment horizontal="center" vertical="center"/>
    </xf>
    <xf numFmtId="171" fontId="3" fillId="0" borderId="0" xfId="1" applyNumberFormat="1" applyFont="1" applyFill="1" applyAlignment="1">
      <alignment horizontal="center" vertical="center"/>
    </xf>
    <xf numFmtId="171" fontId="1" fillId="0" borderId="0" xfId="1" applyNumberFormat="1" applyFont="1" applyFill="1" applyAlignment="1">
      <alignment horizontal="center" vertical="center"/>
    </xf>
    <xf numFmtId="171" fontId="2" fillId="3" borderId="4" xfId="1" applyNumberFormat="1" applyFont="1" applyFill="1" applyBorder="1" applyAlignment="1">
      <alignment horizontal="center" vertical="center"/>
    </xf>
    <xf numFmtId="171" fontId="3" fillId="5" borderId="6" xfId="1" applyNumberFormat="1" applyFont="1" applyFill="1" applyBorder="1" applyAlignment="1">
      <alignment horizontal="center" vertical="center"/>
    </xf>
    <xf numFmtId="171" fontId="0" fillId="5" borderId="0" xfId="1" applyNumberFormat="1" applyFont="1" applyFill="1" applyAlignment="1">
      <alignment horizontal="center" vertical="center"/>
    </xf>
    <xf numFmtId="164" fontId="1" fillId="0" borderId="7" xfId="1" applyFont="1" applyBorder="1" applyAlignment="1">
      <alignment horizontal="center" vertical="top" wrapText="1"/>
    </xf>
    <xf numFmtId="164" fontId="1" fillId="0" borderId="0" xfId="1" applyFont="1" applyAlignment="1">
      <alignment horizontal="center" vertical="top" wrapText="1"/>
    </xf>
    <xf numFmtId="164" fontId="9" fillId="0" borderId="0" xfId="1" applyFont="1" applyAlignment="1">
      <alignment horizontal="center" vertical="top" wrapText="1"/>
    </xf>
    <xf numFmtId="0" fontId="8" fillId="0" borderId="7" xfId="0" applyFont="1" applyBorder="1" applyAlignment="1">
      <alignment vertical="top" wrapText="1"/>
    </xf>
    <xf numFmtId="0" fontId="8" fillId="0" borderId="0" xfId="0" applyFont="1"/>
    <xf numFmtId="172" fontId="2" fillId="8" borderId="1" xfId="1" applyNumberFormat="1" applyFont="1" applyFill="1" applyBorder="1" applyAlignment="1">
      <alignment horizontal="center" vertical="center" wrapText="1"/>
    </xf>
    <xf numFmtId="172" fontId="2" fillId="8" borderId="10" xfId="1" applyNumberFormat="1" applyFont="1" applyFill="1" applyBorder="1" applyAlignment="1">
      <alignment horizontal="center" vertical="center" wrapText="1"/>
    </xf>
    <xf numFmtId="171" fontId="3" fillId="0" borderId="6" xfId="1" applyNumberFormat="1" applyFont="1" applyBorder="1" applyAlignment="1">
      <alignment vertical="center"/>
    </xf>
    <xf numFmtId="171" fontId="3" fillId="0" borderId="0" xfId="1" applyNumberFormat="1" applyFont="1" applyAlignment="1">
      <alignment vertical="center"/>
    </xf>
    <xf numFmtId="171" fontId="3" fillId="0" borderId="0" xfId="1" applyNumberFormat="1" applyFont="1" applyFill="1" applyAlignment="1">
      <alignment vertical="center"/>
    </xf>
    <xf numFmtId="171" fontId="1" fillId="0" borderId="0" xfId="1" applyNumberFormat="1" applyFont="1" applyAlignment="1">
      <alignment vertical="center"/>
    </xf>
    <xf numFmtId="171" fontId="1" fillId="0" borderId="0" xfId="1" applyNumberFormat="1" applyFont="1" applyFill="1" applyAlignment="1">
      <alignment vertical="center"/>
    </xf>
    <xf numFmtId="171" fontId="1" fillId="5" borderId="0" xfId="1" applyNumberFormat="1" applyFont="1" applyFill="1" applyAlignment="1">
      <alignment vertical="center"/>
    </xf>
    <xf numFmtId="171" fontId="0" fillId="0" borderId="0" xfId="1" applyNumberFormat="1" applyFont="1" applyAlignment="1">
      <alignment vertical="center"/>
    </xf>
    <xf numFmtId="171" fontId="2" fillId="3" borderId="4" xfId="1" applyNumberFormat="1" applyFont="1" applyFill="1" applyBorder="1" applyAlignment="1">
      <alignment vertical="center"/>
    </xf>
    <xf numFmtId="168" fontId="0" fillId="0" borderId="0" xfId="1" applyNumberFormat="1" applyFont="1" applyBorder="1" applyAlignment="1">
      <alignment vertical="center"/>
    </xf>
    <xf numFmtId="168" fontId="2" fillId="3" borderId="4" xfId="1" applyNumberFormat="1" applyFont="1" applyFill="1" applyBorder="1" applyAlignment="1">
      <alignment vertical="center"/>
    </xf>
    <xf numFmtId="171" fontId="3" fillId="5" borderId="0" xfId="1" applyNumberFormat="1" applyFont="1" applyFill="1" applyAlignment="1">
      <alignment vertical="center"/>
    </xf>
    <xf numFmtId="171" fontId="0" fillId="5" borderId="0" xfId="1" applyNumberFormat="1" applyFont="1" applyFill="1" applyAlignment="1">
      <alignment vertical="center"/>
    </xf>
    <xf numFmtId="168" fontId="0" fillId="0" borderId="0" xfId="1" applyNumberFormat="1" applyFont="1" applyAlignment="1">
      <alignment vertical="center"/>
    </xf>
    <xf numFmtId="0" fontId="0" fillId="5" borderId="0" xfId="0" applyFill="1" applyAlignment="1">
      <alignment horizontal="left" vertical="center" wrapText="1" indent="5"/>
    </xf>
    <xf numFmtId="171" fontId="0" fillId="0" borderId="0" xfId="1" applyNumberFormat="1" applyFont="1" applyFill="1" applyAlignment="1">
      <alignment horizontal="right" vertical="center"/>
    </xf>
    <xf numFmtId="171" fontId="3" fillId="0" borderId="6" xfId="1" applyNumberFormat="1" applyFont="1" applyFill="1" applyBorder="1" applyAlignment="1">
      <alignment horizontal="right" vertical="center"/>
    </xf>
    <xf numFmtId="164" fontId="1" fillId="0" borderId="0" xfId="1" applyFont="1" applyBorder="1" applyAlignment="1">
      <alignment horizontal="center" vertical="top" wrapText="1"/>
    </xf>
    <xf numFmtId="171" fontId="3" fillId="0" borderId="6" xfId="1" applyNumberFormat="1" applyFont="1" applyFill="1" applyBorder="1" applyAlignment="1">
      <alignment horizontal="center" vertical="center"/>
    </xf>
    <xf numFmtId="166" fontId="0" fillId="0" borderId="0" xfId="0" applyNumberFormat="1"/>
    <xf numFmtId="168" fontId="0" fillId="0" borderId="0" xfId="1" applyNumberFormat="1" applyFont="1" applyBorder="1" applyAlignment="1">
      <alignment horizontal="right" vertical="center"/>
    </xf>
    <xf numFmtId="171" fontId="0" fillId="0" borderId="0" xfId="1" applyNumberFormat="1" applyFont="1" applyBorder="1" applyAlignment="1">
      <alignment horizontal="right" vertical="center"/>
    </xf>
    <xf numFmtId="39" fontId="3" fillId="0" borderId="0" xfId="0" applyNumberFormat="1" applyFont="1"/>
    <xf numFmtId="165" fontId="0" fillId="0" borderId="0" xfId="0" applyNumberFormat="1" applyAlignment="1">
      <alignment horizontal="right"/>
    </xf>
    <xf numFmtId="174" fontId="0" fillId="0" borderId="0" xfId="0" applyNumberFormat="1" applyAlignment="1">
      <alignment horizontal="right"/>
    </xf>
    <xf numFmtId="174" fontId="0" fillId="0" borderId="0" xfId="1" applyNumberFormat="1" applyFont="1" applyAlignment="1">
      <alignment horizontal="right"/>
    </xf>
    <xf numFmtId="164" fontId="0" fillId="0" borderId="0" xfId="1" applyFont="1" applyAlignment="1">
      <alignment horizontal="right"/>
    </xf>
    <xf numFmtId="164" fontId="3" fillId="0" borderId="0" xfId="1" applyFont="1" applyAlignment="1">
      <alignment horizontal="right"/>
    </xf>
    <xf numFmtId="174" fontId="3" fillId="0" borderId="6" xfId="1" applyNumberFormat="1" applyFont="1" applyBorder="1" applyAlignment="1">
      <alignment horizontal="right"/>
    </xf>
    <xf numFmtId="174" fontId="3" fillId="0" borderId="0" xfId="1" applyNumberFormat="1" applyFont="1" applyAlignment="1">
      <alignment horizontal="right"/>
    </xf>
    <xf numFmtId="168" fontId="3" fillId="5" borderId="0" xfId="1" applyNumberFormat="1" applyFont="1" applyFill="1" applyAlignment="1">
      <alignment horizontal="right"/>
    </xf>
    <xf numFmtId="168" fontId="3" fillId="0" borderId="0" xfId="1" applyNumberFormat="1" applyFont="1" applyAlignment="1">
      <alignment horizontal="right"/>
    </xf>
    <xf numFmtId="168" fontId="0" fillId="0" borderId="0" xfId="1" applyNumberFormat="1" applyFont="1" applyAlignment="1">
      <alignment horizontal="right"/>
    </xf>
    <xf numFmtId="174" fontId="1" fillId="0" borderId="0" xfId="1" applyNumberFormat="1" applyFont="1" applyAlignment="1">
      <alignment horizontal="right"/>
    </xf>
    <xf numFmtId="174" fontId="2" fillId="3" borderId="4" xfId="1" applyNumberFormat="1" applyFont="1" applyFill="1" applyBorder="1" applyAlignment="1">
      <alignment horizontal="right"/>
    </xf>
    <xf numFmtId="174" fontId="2" fillId="4" borderId="4" xfId="1" applyNumberFormat="1" applyFont="1" applyFill="1" applyBorder="1" applyAlignment="1">
      <alignment horizontal="right"/>
    </xf>
    <xf numFmtId="168" fontId="0" fillId="0" borderId="0" xfId="1" applyNumberFormat="1" applyFont="1" applyBorder="1" applyAlignment="1">
      <alignment horizontal="right"/>
    </xf>
    <xf numFmtId="168" fontId="2" fillId="3" borderId="4" xfId="1" applyNumberFormat="1" applyFont="1" applyFill="1" applyBorder="1" applyAlignment="1">
      <alignment horizontal="right"/>
    </xf>
    <xf numFmtId="168" fontId="2" fillId="4" borderId="4" xfId="1" applyNumberFormat="1" applyFont="1" applyFill="1" applyBorder="1" applyAlignment="1">
      <alignment horizontal="right"/>
    </xf>
    <xf numFmtId="0" fontId="2" fillId="4" borderId="4" xfId="0" applyFont="1" applyFill="1" applyBorder="1" applyAlignment="1">
      <alignment horizontal="right"/>
    </xf>
    <xf numFmtId="174" fontId="3" fillId="5" borderId="6" xfId="1" applyNumberFormat="1" applyFont="1" applyFill="1" applyBorder="1" applyAlignment="1">
      <alignment horizontal="right"/>
    </xf>
    <xf numFmtId="168" fontId="3" fillId="5" borderId="6" xfId="1" applyNumberFormat="1" applyFont="1" applyFill="1" applyBorder="1" applyAlignment="1">
      <alignment horizontal="right"/>
    </xf>
    <xf numFmtId="174" fontId="3" fillId="5" borderId="0" xfId="1" applyNumberFormat="1" applyFont="1" applyFill="1" applyAlignment="1">
      <alignment horizontal="right"/>
    </xf>
    <xf numFmtId="174" fontId="0" fillId="5" borderId="0" xfId="1" applyNumberFormat="1" applyFont="1" applyFill="1" applyAlignment="1">
      <alignment horizontal="right"/>
    </xf>
    <xf numFmtId="168" fontId="0" fillId="5" borderId="0" xfId="1" applyNumberFormat="1" applyFont="1" applyFill="1" applyAlignment="1">
      <alignment horizontal="right"/>
    </xf>
    <xf numFmtId="168" fontId="1" fillId="0" borderId="0" xfId="1" applyNumberFormat="1" applyFont="1" applyAlignment="1">
      <alignment horizontal="right"/>
    </xf>
    <xf numFmtId="174" fontId="1" fillId="5" borderId="0" xfId="1" applyNumberFormat="1" applyFont="1" applyFill="1" applyAlignment="1">
      <alignment horizontal="right"/>
    </xf>
    <xf numFmtId="168" fontId="1" fillId="5" borderId="0" xfId="1" applyNumberFormat="1" applyFont="1" applyFill="1" applyAlignment="1">
      <alignment horizontal="right"/>
    </xf>
    <xf numFmtId="164" fontId="0" fillId="5" borderId="0" xfId="1" applyFont="1" applyFill="1" applyAlignment="1">
      <alignment horizontal="right"/>
    </xf>
    <xf numFmtId="164" fontId="1" fillId="0" borderId="0" xfId="1" applyFont="1" applyAlignment="1">
      <alignment horizontal="right"/>
    </xf>
    <xf numFmtId="164" fontId="1" fillId="5" borderId="0" xfId="1" applyFont="1" applyFill="1" applyAlignment="1">
      <alignment horizontal="right"/>
    </xf>
    <xf numFmtId="164" fontId="3" fillId="5" borderId="0" xfId="1" applyFont="1" applyFill="1" applyAlignment="1">
      <alignment horizontal="right"/>
    </xf>
    <xf numFmtId="174" fontId="2" fillId="3" borderId="5" xfId="1" applyNumberFormat="1" applyFont="1" applyFill="1" applyBorder="1" applyAlignment="1">
      <alignment horizontal="right"/>
    </xf>
    <xf numFmtId="168" fontId="2" fillId="4" borderId="5" xfId="1" applyNumberFormat="1" applyFont="1" applyFill="1" applyBorder="1" applyAlignment="1">
      <alignment horizontal="right"/>
    </xf>
    <xf numFmtId="174" fontId="2" fillId="4" borderId="5" xfId="1" applyNumberFormat="1" applyFont="1" applyFill="1" applyBorder="1" applyAlignment="1">
      <alignment horizontal="right"/>
    </xf>
    <xf numFmtId="168" fontId="0" fillId="0" borderId="0" xfId="0" applyNumberFormat="1" applyAlignment="1">
      <alignment horizontal="right"/>
    </xf>
    <xf numFmtId="0" fontId="0" fillId="0" borderId="0" xfId="0" applyAlignment="1">
      <alignment horizontal="right"/>
    </xf>
    <xf numFmtId="168" fontId="3" fillId="0" borderId="0" xfId="0" applyNumberFormat="1" applyFont="1" applyAlignment="1">
      <alignment horizontal="right"/>
    </xf>
    <xf numFmtId="174" fontId="3" fillId="0" borderId="0" xfId="0" applyNumberFormat="1" applyFont="1" applyAlignment="1">
      <alignment horizontal="right"/>
    </xf>
    <xf numFmtId="168" fontId="3" fillId="0" borderId="6" xfId="1" applyNumberFormat="1" applyFont="1" applyBorder="1" applyAlignment="1">
      <alignment horizontal="right"/>
    </xf>
    <xf numFmtId="168" fontId="2" fillId="7" borderId="4" xfId="1" applyNumberFormat="1" applyFont="1" applyFill="1" applyBorder="1" applyAlignment="1">
      <alignment horizontal="right"/>
    </xf>
    <xf numFmtId="174" fontId="2" fillId="7" borderId="4" xfId="1" applyNumberFormat="1" applyFont="1" applyFill="1" applyBorder="1" applyAlignment="1">
      <alignment horizontal="right"/>
    </xf>
    <xf numFmtId="174" fontId="2" fillId="6" borderId="4" xfId="1" applyNumberFormat="1" applyFont="1" applyFill="1" applyBorder="1" applyAlignment="1">
      <alignment horizontal="right"/>
    </xf>
    <xf numFmtId="168" fontId="2" fillId="7" borderId="4" xfId="0" applyNumberFormat="1" applyFont="1" applyFill="1" applyBorder="1" applyAlignment="1">
      <alignment horizontal="right"/>
    </xf>
    <xf numFmtId="168" fontId="2" fillId="6" borderId="4" xfId="1" applyNumberFormat="1" applyFont="1" applyFill="1" applyBorder="1" applyAlignment="1">
      <alignment horizontal="right"/>
    </xf>
    <xf numFmtId="168" fontId="3" fillId="0" borderId="0" xfId="1" applyNumberFormat="1" applyFont="1" applyFill="1" applyBorder="1" applyAlignment="1">
      <alignment horizontal="right"/>
    </xf>
    <xf numFmtId="168" fontId="1" fillId="0" borderId="0" xfId="1" applyNumberFormat="1" applyFont="1" applyFill="1" applyBorder="1" applyAlignment="1">
      <alignment horizontal="right"/>
    </xf>
    <xf numFmtId="174" fontId="2" fillId="7" borderId="4" xfId="0" applyNumberFormat="1" applyFont="1" applyFill="1" applyBorder="1" applyAlignment="1">
      <alignment horizontal="right"/>
    </xf>
    <xf numFmtId="174" fontId="3" fillId="0" borderId="6" xfId="0" applyNumberFormat="1" applyFont="1" applyBorder="1" applyAlignment="1">
      <alignment horizontal="right"/>
    </xf>
    <xf numFmtId="168" fontId="3" fillId="0" borderId="0" xfId="1" applyNumberFormat="1" applyFont="1" applyBorder="1" applyAlignment="1">
      <alignment horizontal="right"/>
    </xf>
    <xf numFmtId="164" fontId="3" fillId="0" borderId="6" xfId="1" applyFont="1" applyBorder="1" applyAlignment="1">
      <alignment horizontal="right"/>
    </xf>
    <xf numFmtId="169" fontId="9" fillId="0" borderId="0" xfId="0" applyNumberFormat="1" applyFont="1" applyAlignment="1">
      <alignment horizontal="right" vertical="top" wrapText="1"/>
    </xf>
    <xf numFmtId="0" fontId="0" fillId="0" borderId="0" xfId="0" applyAlignment="1">
      <alignment horizontal="right" vertical="center"/>
    </xf>
    <xf numFmtId="0" fontId="2" fillId="4" borderId="4" xfId="0" applyFont="1" applyFill="1" applyBorder="1" applyAlignment="1">
      <alignment horizontal="right" vertical="center"/>
    </xf>
    <xf numFmtId="0" fontId="8" fillId="0" borderId="0" xfId="0" applyFont="1" applyAlignment="1">
      <alignment horizontal="center" vertical="center"/>
    </xf>
    <xf numFmtId="165" fontId="0" fillId="0" borderId="0" xfId="1" applyNumberFormat="1" applyFont="1" applyFill="1" applyAlignment="1">
      <alignment vertical="center"/>
    </xf>
    <xf numFmtId="171" fontId="0" fillId="0" borderId="0" xfId="0" applyNumberFormat="1"/>
    <xf numFmtId="174" fontId="0" fillId="0" borderId="0" xfId="0" applyNumberFormat="1"/>
    <xf numFmtId="175" fontId="0" fillId="0" borderId="0" xfId="0" applyNumberFormat="1"/>
    <xf numFmtId="176" fontId="14" fillId="0" borderId="0" xfId="0" applyNumberFormat="1" applyFont="1" applyAlignment="1">
      <alignment horizontal="center" vertical="center"/>
    </xf>
    <xf numFmtId="174" fontId="3" fillId="0" borderId="6" xfId="1" applyNumberFormat="1" applyFont="1" applyBorder="1" applyAlignment="1">
      <alignment horizontal="right" vertical="center"/>
    </xf>
    <xf numFmtId="174" fontId="3" fillId="0" borderId="0" xfId="1" applyNumberFormat="1" applyFont="1" applyAlignment="1">
      <alignment horizontal="right" vertical="center"/>
    </xf>
    <xf numFmtId="174" fontId="0" fillId="0" borderId="0" xfId="1" applyNumberFormat="1" applyFont="1" applyAlignment="1">
      <alignment horizontal="right" vertical="center"/>
    </xf>
    <xf numFmtId="174" fontId="1" fillId="0" borderId="0" xfId="1" applyNumberFormat="1" applyFont="1" applyAlignment="1">
      <alignment horizontal="right" vertical="center"/>
    </xf>
    <xf numFmtId="174" fontId="3" fillId="5" borderId="6" xfId="1" applyNumberFormat="1" applyFont="1" applyFill="1" applyBorder="1" applyAlignment="1">
      <alignment vertical="center"/>
    </xf>
    <xf numFmtId="174" fontId="3" fillId="5" borderId="6" xfId="1" applyNumberFormat="1" applyFont="1" applyFill="1" applyBorder="1" applyAlignment="1">
      <alignment horizontal="right" vertical="center"/>
    </xf>
    <xf numFmtId="174" fontId="3" fillId="5" borderId="0" xfId="1" applyNumberFormat="1" applyFont="1" applyFill="1" applyAlignment="1">
      <alignment vertical="center"/>
    </xf>
    <xf numFmtId="174" fontId="3" fillId="5" borderId="0" xfId="1" applyNumberFormat="1" applyFont="1" applyFill="1" applyAlignment="1">
      <alignment horizontal="right" vertical="center"/>
    </xf>
    <xf numFmtId="174" fontId="0" fillId="5" borderId="0" xfId="1" applyNumberFormat="1" applyFont="1" applyFill="1" applyAlignment="1">
      <alignment vertical="center"/>
    </xf>
    <xf numFmtId="174" fontId="1" fillId="5" borderId="0" xfId="1" applyNumberFormat="1" applyFont="1" applyFill="1" applyAlignment="1">
      <alignment horizontal="right" vertical="center"/>
    </xf>
    <xf numFmtId="174" fontId="1" fillId="5" borderId="0" xfId="1" applyNumberFormat="1" applyFont="1" applyFill="1" applyAlignment="1">
      <alignment vertical="center"/>
    </xf>
    <xf numFmtId="174" fontId="0" fillId="5" borderId="0" xfId="1" applyNumberFormat="1" applyFont="1" applyFill="1" applyAlignment="1">
      <alignment horizontal="right" vertical="center"/>
    </xf>
    <xf numFmtId="174" fontId="0" fillId="0" borderId="0" xfId="1" applyNumberFormat="1" applyFont="1" applyAlignment="1">
      <alignment vertical="center" wrapText="1"/>
    </xf>
    <xf numFmtId="174" fontId="3" fillId="0" borderId="0" xfId="1" applyNumberFormat="1" applyFont="1" applyAlignment="1">
      <alignment vertical="center" wrapText="1"/>
    </xf>
    <xf numFmtId="0" fontId="3" fillId="0" borderId="0" xfId="0" applyFont="1" applyAlignment="1">
      <alignment horizontal="left" vertical="center" wrapText="1" indent="2"/>
    </xf>
    <xf numFmtId="0" fontId="8" fillId="0" borderId="0" xfId="7" applyFont="1" applyAlignment="1">
      <alignment vertical="top" wrapText="1"/>
    </xf>
    <xf numFmtId="0" fontId="3" fillId="0" borderId="0" xfId="0" applyFont="1" applyAlignment="1">
      <alignment horizontal="left" vertical="center" wrapText="1" indent="3"/>
    </xf>
    <xf numFmtId="0" fontId="0" fillId="0" borderId="0" xfId="0" applyAlignment="1">
      <alignment horizontal="left" vertical="center" wrapText="1" indent="4"/>
    </xf>
    <xf numFmtId="0" fontId="15" fillId="0" borderId="0" xfId="7" applyFont="1" applyAlignment="1">
      <alignment vertical="top" wrapText="1"/>
    </xf>
    <xf numFmtId="164" fontId="0" fillId="0" borderId="0" xfId="1" applyFont="1" applyAlignment="1">
      <alignment horizontal="center" vertical="center"/>
    </xf>
    <xf numFmtId="0" fontId="0" fillId="0" borderId="0" xfId="0" applyAlignment="1">
      <alignment horizontal="left" indent="3"/>
    </xf>
    <xf numFmtId="0" fontId="2" fillId="2" borderId="9" xfId="0" applyFont="1" applyFill="1" applyBorder="1" applyAlignment="1">
      <alignment horizontal="left" vertical="center"/>
    </xf>
    <xf numFmtId="0" fontId="2" fillId="2" borderId="8" xfId="0" applyFont="1" applyFill="1" applyBorder="1" applyAlignment="1">
      <alignment horizontal="left" vertical="center"/>
    </xf>
    <xf numFmtId="172" fontId="2" fillId="8" borderId="9" xfId="1" applyNumberFormat="1" applyFont="1" applyFill="1" applyBorder="1" applyAlignment="1">
      <alignment horizontal="center" vertical="center" wrapText="1"/>
    </xf>
    <xf numFmtId="172" fontId="2" fillId="8" borderId="8" xfId="1" applyNumberFormat="1" applyFont="1" applyFill="1" applyBorder="1" applyAlignment="1">
      <alignment horizontal="center" vertical="center" wrapText="1"/>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4" fillId="0" borderId="1" xfId="0" applyFont="1" applyBorder="1" applyAlignment="1">
      <alignment horizontal="center" vertical="center" wrapText="1" readingOrder="1"/>
    </xf>
    <xf numFmtId="0" fontId="4" fillId="0" borderId="0" xfId="0" applyFont="1" applyAlignment="1">
      <alignment horizontal="center" vertical="center" wrapText="1" readingOrder="1"/>
    </xf>
    <xf numFmtId="0" fontId="6" fillId="0" borderId="1" xfId="0" applyFont="1" applyBorder="1" applyAlignment="1">
      <alignment horizontal="center" vertical="top" wrapText="1" readingOrder="1"/>
    </xf>
    <xf numFmtId="0" fontId="6" fillId="0" borderId="0" xfId="0" applyFont="1" applyAlignment="1">
      <alignment horizontal="center" vertical="top" wrapText="1" readingOrder="1"/>
    </xf>
    <xf numFmtId="0" fontId="7" fillId="0" borderId="1" xfId="0" applyFont="1" applyBorder="1" applyAlignment="1">
      <alignment horizontal="center" vertical="top" wrapText="1" readingOrder="1"/>
    </xf>
    <xf numFmtId="0" fontId="7" fillId="0" borderId="0" xfId="0" applyFont="1" applyAlignment="1">
      <alignment horizontal="center" vertical="top" wrapText="1" readingOrder="1"/>
    </xf>
    <xf numFmtId="0" fontId="5" fillId="0" borderId="1" xfId="0" applyFont="1" applyBorder="1" applyAlignment="1">
      <alignment horizontal="center" vertical="top" wrapText="1" readingOrder="1"/>
    </xf>
    <xf numFmtId="0" fontId="5" fillId="0" borderId="0" xfId="0" applyFont="1" applyAlignment="1">
      <alignment horizontal="center" vertical="top" wrapText="1" readingOrder="1"/>
    </xf>
    <xf numFmtId="0" fontId="2" fillId="2" borderId="2" xfId="0" applyFont="1" applyFill="1" applyBorder="1" applyAlignment="1">
      <alignment horizontal="left" vertical="center"/>
    </xf>
    <xf numFmtId="164" fontId="2" fillId="3" borderId="2" xfId="1" applyFont="1" applyFill="1" applyBorder="1" applyAlignment="1">
      <alignment horizontal="center" vertical="center" wrapText="1"/>
    </xf>
    <xf numFmtId="164" fontId="2" fillId="3" borderId="4" xfId="1" applyFont="1" applyFill="1" applyBorder="1" applyAlignment="1">
      <alignment horizontal="center" vertical="center" wrapText="1"/>
    </xf>
    <xf numFmtId="0" fontId="2" fillId="4" borderId="3" xfId="0" applyFont="1" applyFill="1" applyBorder="1" applyAlignment="1">
      <alignment horizontal="center" vertical="center"/>
    </xf>
    <xf numFmtId="0" fontId="2" fillId="4" borderId="2" xfId="0" applyFont="1" applyFill="1" applyBorder="1" applyAlignment="1">
      <alignment horizontal="center" vertical="center"/>
    </xf>
    <xf numFmtId="0" fontId="13" fillId="0" borderId="7" xfId="0" applyFont="1" applyBorder="1" applyAlignment="1">
      <alignment horizontal="left" vertical="top" wrapText="1"/>
    </xf>
    <xf numFmtId="0" fontId="8" fillId="0" borderId="0" xfId="0" applyFont="1" applyAlignment="1">
      <alignment horizontal="left" vertical="center" wrapText="1"/>
    </xf>
    <xf numFmtId="0" fontId="8" fillId="0" borderId="0" xfId="0" applyFont="1" applyAlignment="1">
      <alignment horizontal="left" vertical="top" wrapText="1"/>
    </xf>
    <xf numFmtId="0" fontId="4" fillId="0" borderId="1" xfId="0" applyFont="1" applyBorder="1" applyAlignment="1">
      <alignment horizontal="center" vertical="center" readingOrder="1"/>
    </xf>
    <xf numFmtId="0" fontId="4" fillId="0" borderId="0" xfId="0" applyFont="1" applyAlignment="1">
      <alignment horizontal="center" vertical="center" readingOrder="1"/>
    </xf>
    <xf numFmtId="0" fontId="2" fillId="7" borderId="3" xfId="0" applyFont="1" applyFill="1" applyBorder="1" applyAlignment="1">
      <alignment horizontal="center" vertical="center"/>
    </xf>
    <xf numFmtId="0" fontId="2" fillId="7" borderId="2" xfId="0" applyFont="1" applyFill="1" applyBorder="1" applyAlignment="1">
      <alignment horizontal="center" vertical="center"/>
    </xf>
    <xf numFmtId="168" fontId="2" fillId="6" borderId="3" xfId="1" applyNumberFormat="1" applyFont="1" applyFill="1" applyBorder="1" applyAlignment="1">
      <alignment horizontal="center" vertical="center"/>
    </xf>
    <xf numFmtId="168" fontId="2" fillId="6" borderId="2" xfId="1" applyNumberFormat="1" applyFont="1" applyFill="1" applyBorder="1" applyAlignment="1">
      <alignment horizontal="center" vertical="center"/>
    </xf>
    <xf numFmtId="0" fontId="2" fillId="2" borderId="3" xfId="0" applyFont="1" applyFill="1" applyBorder="1" applyAlignment="1">
      <alignment horizontal="left" vertical="center"/>
    </xf>
    <xf numFmtId="164" fontId="2" fillId="3" borderId="3" xfId="1" applyFont="1" applyFill="1" applyBorder="1" applyAlignment="1">
      <alignment horizontal="center" vertical="center" wrapText="1"/>
    </xf>
    <xf numFmtId="164" fontId="2" fillId="3" borderId="8" xfId="1" applyFont="1" applyFill="1" applyBorder="1" applyAlignment="1">
      <alignment horizontal="center" vertical="center" wrapText="1"/>
    </xf>
    <xf numFmtId="0" fontId="3" fillId="0" borderId="7" xfId="0" applyFont="1" applyBorder="1" applyAlignment="1">
      <alignment horizontal="left" vertical="top" wrapText="1"/>
    </xf>
    <xf numFmtId="0" fontId="3" fillId="0" borderId="0" xfId="0" applyFont="1" applyAlignment="1">
      <alignment horizontal="left" vertical="center" wrapText="1"/>
    </xf>
    <xf numFmtId="43" fontId="2" fillId="4" borderId="2" xfId="3" applyFont="1" applyFill="1" applyBorder="1" applyAlignment="1">
      <alignment horizontal="center" vertical="center"/>
    </xf>
  </cellXfs>
  <cellStyles count="8">
    <cellStyle name="Comma" xfId="1" builtinId="3"/>
    <cellStyle name="Comma 2" xfId="5" xr:uid="{00000000-0005-0000-0000-000000000000}"/>
    <cellStyle name="Millares 2" xfId="2" xr:uid="{00000000-0005-0000-0000-000002000000}"/>
    <cellStyle name="Millares 2 2" xfId="6" xr:uid="{00000000-0005-0000-0000-000003000000}"/>
    <cellStyle name="Millares 3" xfId="3" xr:uid="{00000000-0005-0000-0000-000004000000}"/>
    <cellStyle name="Normal" xfId="0" builtinId="0"/>
    <cellStyle name="Normal 2 2" xfId="4" xr:uid="{00000000-0005-0000-0000-000006000000}"/>
    <cellStyle name="Normal 56" xfId="7" xr:uid="{5CE3AA5A-6EE1-4A03-AE66-092D767079DA}"/>
  </cellStyles>
  <dxfs count="9">
    <dxf>
      <font>
        <color rgb="FFFF0000"/>
      </font>
      <fill>
        <patternFill>
          <bgColor rgb="FFFFDDF8"/>
        </patternFill>
      </fill>
    </dxf>
    <dxf>
      <font>
        <color rgb="FFFF0000"/>
      </font>
      <fill>
        <patternFill>
          <bgColor rgb="FFFFDDFF"/>
        </patternFill>
      </fill>
    </dxf>
    <dxf>
      <font>
        <color rgb="FFFF0000"/>
      </font>
      <fill>
        <patternFill>
          <bgColor rgb="FFFFCCFF"/>
        </patternFill>
      </fill>
    </dxf>
    <dxf>
      <font>
        <color rgb="FFFF0000"/>
      </font>
      <fill>
        <patternFill>
          <bgColor rgb="FFFFDDF8"/>
        </patternFill>
      </fill>
    </dxf>
    <dxf>
      <font>
        <color rgb="FFFF0000"/>
      </font>
      <fill>
        <patternFill>
          <bgColor rgb="FFFFDDFF"/>
        </patternFill>
      </fill>
    </dxf>
    <dxf>
      <font>
        <color rgb="FFFF0000"/>
      </font>
      <fill>
        <patternFill>
          <bgColor rgb="FFFFCCFF"/>
        </patternFill>
      </fill>
    </dxf>
    <dxf>
      <font>
        <color rgb="FFFF0000"/>
      </font>
      <fill>
        <patternFill>
          <bgColor rgb="FFFFDDF8"/>
        </patternFill>
      </fill>
    </dxf>
    <dxf>
      <font>
        <color rgb="FFFF0000"/>
      </font>
      <fill>
        <patternFill>
          <bgColor rgb="FFFFDDFF"/>
        </patternFill>
      </fill>
    </dxf>
    <dxf>
      <font>
        <color rgb="FFFF0000"/>
      </font>
      <fill>
        <patternFill>
          <bgColor rgb="FFFFCCFF"/>
        </patternFill>
      </fill>
    </dxf>
  </dxfs>
  <tableStyles count="0" defaultTableStyle="TableStyleMedium2" defaultPivotStyle="PivotStyleLight16"/>
  <colors>
    <mruColors>
      <color rgb="FFFFCCFF"/>
      <color rgb="FFFFDDFF"/>
      <color rgb="FFFFDD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129268</xdr:colOff>
      <xdr:row>0</xdr:row>
      <xdr:rowOff>161925</xdr:rowOff>
    </xdr:from>
    <xdr:ext cx="863575" cy="857650"/>
    <xdr:pic>
      <xdr:nvPicPr>
        <xdr:cNvPr id="2" name="4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5048" y="161925"/>
          <a:ext cx="863575" cy="857650"/>
        </a:xfrm>
        <a:prstGeom prst="rect">
          <a:avLst/>
        </a:prstGeom>
      </xdr:spPr>
    </xdr:pic>
    <xdr:clientData/>
  </xdr:oneCellAnchor>
  <xdr:oneCellAnchor>
    <xdr:from>
      <xdr:col>14</xdr:col>
      <xdr:colOff>542925</xdr:colOff>
      <xdr:row>0</xdr:row>
      <xdr:rowOff>114300</xdr:rowOff>
    </xdr:from>
    <xdr:ext cx="1536071" cy="787067"/>
    <xdr:pic>
      <xdr:nvPicPr>
        <xdr:cNvPr id="3" name="3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416540" y="114300"/>
          <a:ext cx="1536071" cy="787067"/>
        </a:xfrm>
        <a:prstGeom prst="rect">
          <a:avLst/>
        </a:prstGeom>
      </xdr:spPr>
    </xdr:pic>
    <xdr:clientData/>
  </xdr:oneCellAnchor>
  <xdr:twoCellAnchor>
    <xdr:from>
      <xdr:col>0</xdr:col>
      <xdr:colOff>0</xdr:colOff>
      <xdr:row>0</xdr:row>
      <xdr:rowOff>0</xdr:rowOff>
    </xdr:from>
    <xdr:to>
      <xdr:col>0</xdr:col>
      <xdr:colOff>336176</xdr:colOff>
      <xdr:row>9</xdr:row>
      <xdr:rowOff>112619</xdr:rowOff>
    </xdr:to>
    <xdr:pic>
      <xdr:nvPicPr>
        <xdr:cNvPr id="4" name="Picture 10">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cstate="print"/>
        <a:stretch>
          <a:fillRect/>
        </a:stretch>
      </xdr:blipFill>
      <xdr:spPr>
        <a:xfrm>
          <a:off x="0" y="0"/>
          <a:ext cx="336176" cy="197951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112619</xdr:rowOff>
    </xdr:to>
    <xdr:pic>
      <xdr:nvPicPr>
        <xdr:cNvPr id="2" name="Picture 10">
          <a:extLst>
            <a:ext uri="{FF2B5EF4-FFF2-40B4-BE49-F238E27FC236}">
              <a16:creationId xmlns:a16="http://schemas.microsoft.com/office/drawing/2014/main" id="{1A9D4570-CAFF-48E0-90AD-2D321D90D7FC}"/>
            </a:ext>
          </a:extLst>
        </xdr:cNvPr>
        <xdr:cNvPicPr/>
      </xdr:nvPicPr>
      <xdr:blipFill>
        <a:blip xmlns:r="http://schemas.openxmlformats.org/officeDocument/2006/relationships" r:embed="rId1" cstate="print"/>
        <a:stretch>
          <a:fillRect/>
        </a:stretch>
      </xdr:blipFill>
      <xdr:spPr>
        <a:xfrm>
          <a:off x="0" y="0"/>
          <a:ext cx="336176" cy="2093819"/>
        </a:xfrm>
        <a:prstGeom prst="rect">
          <a:avLst/>
        </a:prstGeom>
      </xdr:spPr>
    </xdr:pic>
    <xdr:clientData/>
  </xdr:twoCellAnchor>
  <xdr:twoCellAnchor editAs="oneCell">
    <xdr:from>
      <xdr:col>1</xdr:col>
      <xdr:colOff>7057</xdr:colOff>
      <xdr:row>0</xdr:row>
      <xdr:rowOff>67027</xdr:rowOff>
    </xdr:from>
    <xdr:to>
      <xdr:col>1</xdr:col>
      <xdr:colOff>2129627</xdr:colOff>
      <xdr:row>4</xdr:row>
      <xdr:rowOff>71685</xdr:rowOff>
    </xdr:to>
    <xdr:pic>
      <xdr:nvPicPr>
        <xdr:cNvPr id="3" name="Imagen 2">
          <a:extLst>
            <a:ext uri="{FF2B5EF4-FFF2-40B4-BE49-F238E27FC236}">
              <a16:creationId xmlns:a16="http://schemas.microsoft.com/office/drawing/2014/main" id="{C4A62162-43CE-4CDC-94C7-1855AD132679}"/>
            </a:ext>
          </a:extLst>
        </xdr:cNvPr>
        <xdr:cNvPicPr>
          <a:picLocks noChangeAspect="1"/>
        </xdr:cNvPicPr>
      </xdr:nvPicPr>
      <xdr:blipFill>
        <a:blip xmlns:r="http://schemas.openxmlformats.org/officeDocument/2006/relationships" r:embed="rId2"/>
        <a:stretch>
          <a:fillRect/>
        </a:stretch>
      </xdr:blipFill>
      <xdr:spPr>
        <a:xfrm>
          <a:off x="521407" y="67027"/>
          <a:ext cx="2122570" cy="1023833"/>
        </a:xfrm>
        <a:prstGeom prst="rect">
          <a:avLst/>
        </a:prstGeom>
      </xdr:spPr>
    </xdr:pic>
    <xdr:clientData/>
  </xdr:twoCellAnchor>
  <xdr:twoCellAnchor editAs="oneCell">
    <xdr:from>
      <xdr:col>14</xdr:col>
      <xdr:colOff>303392</xdr:colOff>
      <xdr:row>0</xdr:row>
      <xdr:rowOff>138289</xdr:rowOff>
    </xdr:from>
    <xdr:to>
      <xdr:col>16</xdr:col>
      <xdr:colOff>412749</xdr:colOff>
      <xdr:row>4</xdr:row>
      <xdr:rowOff>148095</xdr:rowOff>
    </xdr:to>
    <xdr:pic>
      <xdr:nvPicPr>
        <xdr:cNvPr id="4" name="Imagen 3">
          <a:extLst>
            <a:ext uri="{FF2B5EF4-FFF2-40B4-BE49-F238E27FC236}">
              <a16:creationId xmlns:a16="http://schemas.microsoft.com/office/drawing/2014/main" id="{4477C123-A521-420A-8C1B-3839BA3642E7}"/>
            </a:ext>
            <a:ext uri="{147F2762-F138-4A5C-976F-8EAC2B608ADB}">
              <a16:predDERef xmlns:a16="http://schemas.microsoft.com/office/drawing/2014/main" pred="{4E17BE96-590A-4645-B6FC-7AABD4A1E4A2}"/>
            </a:ext>
          </a:extLst>
        </xdr:cNvPr>
        <xdr:cNvPicPr>
          <a:picLocks noChangeAspect="1"/>
        </xdr:cNvPicPr>
      </xdr:nvPicPr>
      <xdr:blipFill>
        <a:blip xmlns:r="http://schemas.openxmlformats.org/officeDocument/2006/relationships" r:embed="rId3"/>
        <a:stretch>
          <a:fillRect/>
        </a:stretch>
      </xdr:blipFill>
      <xdr:spPr>
        <a:xfrm>
          <a:off x="20620217" y="138289"/>
          <a:ext cx="1804807" cy="102898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112619</xdr:rowOff>
    </xdr:to>
    <xdr:pic>
      <xdr:nvPicPr>
        <xdr:cNvPr id="2" name="Picture 10">
          <a:extLst>
            <a:ext uri="{FF2B5EF4-FFF2-40B4-BE49-F238E27FC236}">
              <a16:creationId xmlns:a16="http://schemas.microsoft.com/office/drawing/2014/main" id="{78D332EC-9321-467F-BDC1-531F2941A860}"/>
            </a:ext>
          </a:extLst>
        </xdr:cNvPr>
        <xdr:cNvPicPr/>
      </xdr:nvPicPr>
      <xdr:blipFill>
        <a:blip xmlns:r="http://schemas.openxmlformats.org/officeDocument/2006/relationships" r:embed="rId1" cstate="print"/>
        <a:stretch>
          <a:fillRect/>
        </a:stretch>
      </xdr:blipFill>
      <xdr:spPr>
        <a:xfrm>
          <a:off x="0" y="0"/>
          <a:ext cx="336176" cy="2093819"/>
        </a:xfrm>
        <a:prstGeom prst="rect">
          <a:avLst/>
        </a:prstGeom>
      </xdr:spPr>
    </xdr:pic>
    <xdr:clientData/>
  </xdr:twoCellAnchor>
  <xdr:twoCellAnchor editAs="oneCell">
    <xdr:from>
      <xdr:col>1</xdr:col>
      <xdr:colOff>7057</xdr:colOff>
      <xdr:row>0</xdr:row>
      <xdr:rowOff>67027</xdr:rowOff>
    </xdr:from>
    <xdr:to>
      <xdr:col>1</xdr:col>
      <xdr:colOff>2114387</xdr:colOff>
      <xdr:row>4</xdr:row>
      <xdr:rowOff>56445</xdr:rowOff>
    </xdr:to>
    <xdr:pic>
      <xdr:nvPicPr>
        <xdr:cNvPr id="3" name="Imagen 2">
          <a:extLst>
            <a:ext uri="{FF2B5EF4-FFF2-40B4-BE49-F238E27FC236}">
              <a16:creationId xmlns:a16="http://schemas.microsoft.com/office/drawing/2014/main" id="{633DA661-EE95-4024-95AD-1FD889DA9009}"/>
            </a:ext>
          </a:extLst>
        </xdr:cNvPr>
        <xdr:cNvPicPr>
          <a:picLocks noChangeAspect="1"/>
        </xdr:cNvPicPr>
      </xdr:nvPicPr>
      <xdr:blipFill>
        <a:blip xmlns:r="http://schemas.openxmlformats.org/officeDocument/2006/relationships" r:embed="rId2"/>
        <a:stretch>
          <a:fillRect/>
        </a:stretch>
      </xdr:blipFill>
      <xdr:spPr>
        <a:xfrm>
          <a:off x="521407" y="67027"/>
          <a:ext cx="2122570" cy="1023833"/>
        </a:xfrm>
        <a:prstGeom prst="rect">
          <a:avLst/>
        </a:prstGeom>
      </xdr:spPr>
    </xdr:pic>
    <xdr:clientData/>
  </xdr:twoCellAnchor>
  <xdr:twoCellAnchor editAs="oneCell">
    <xdr:from>
      <xdr:col>14</xdr:col>
      <xdr:colOff>303392</xdr:colOff>
      <xdr:row>0</xdr:row>
      <xdr:rowOff>138289</xdr:rowOff>
    </xdr:from>
    <xdr:to>
      <xdr:col>15</xdr:col>
      <xdr:colOff>911587</xdr:colOff>
      <xdr:row>4</xdr:row>
      <xdr:rowOff>132855</xdr:rowOff>
    </xdr:to>
    <xdr:pic>
      <xdr:nvPicPr>
        <xdr:cNvPr id="4" name="Imagen 3">
          <a:extLst>
            <a:ext uri="{FF2B5EF4-FFF2-40B4-BE49-F238E27FC236}">
              <a16:creationId xmlns:a16="http://schemas.microsoft.com/office/drawing/2014/main" id="{FD1DC611-383D-40D7-BB65-543FB41A78A4}"/>
            </a:ext>
            <a:ext uri="{147F2762-F138-4A5C-976F-8EAC2B608ADB}">
              <a16:predDERef xmlns:a16="http://schemas.microsoft.com/office/drawing/2014/main" pred="{4E17BE96-590A-4645-B6FC-7AABD4A1E4A2}"/>
            </a:ext>
          </a:extLst>
        </xdr:cNvPr>
        <xdr:cNvPicPr>
          <a:picLocks noChangeAspect="1"/>
        </xdr:cNvPicPr>
      </xdr:nvPicPr>
      <xdr:blipFill>
        <a:blip xmlns:r="http://schemas.openxmlformats.org/officeDocument/2006/relationships" r:embed="rId3"/>
        <a:stretch>
          <a:fillRect/>
        </a:stretch>
      </xdr:blipFill>
      <xdr:spPr>
        <a:xfrm>
          <a:off x="20564428" y="138289"/>
          <a:ext cx="1802221" cy="102870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112619</xdr:rowOff>
    </xdr:to>
    <xdr:pic>
      <xdr:nvPicPr>
        <xdr:cNvPr id="2" name="Picture 10">
          <a:extLst>
            <a:ext uri="{FF2B5EF4-FFF2-40B4-BE49-F238E27FC236}">
              <a16:creationId xmlns:a16="http://schemas.microsoft.com/office/drawing/2014/main" id="{427C3FA3-5FA4-4A93-A6D4-0B5D7C5D0E8F}"/>
            </a:ext>
          </a:extLst>
        </xdr:cNvPr>
        <xdr:cNvPicPr/>
      </xdr:nvPicPr>
      <xdr:blipFill>
        <a:blip xmlns:r="http://schemas.openxmlformats.org/officeDocument/2006/relationships" r:embed="rId1" cstate="print"/>
        <a:stretch>
          <a:fillRect/>
        </a:stretch>
      </xdr:blipFill>
      <xdr:spPr>
        <a:xfrm>
          <a:off x="0" y="0"/>
          <a:ext cx="336176" cy="1827119"/>
        </a:xfrm>
        <a:prstGeom prst="rect">
          <a:avLst/>
        </a:prstGeom>
      </xdr:spPr>
    </xdr:pic>
    <xdr:clientData/>
  </xdr:twoCellAnchor>
  <xdr:oneCellAnchor>
    <xdr:from>
      <xdr:col>0</xdr:col>
      <xdr:colOff>305755</xdr:colOff>
      <xdr:row>0</xdr:row>
      <xdr:rowOff>67027</xdr:rowOff>
    </xdr:from>
    <xdr:ext cx="2201694" cy="1212044"/>
    <xdr:pic>
      <xdr:nvPicPr>
        <xdr:cNvPr id="3" name="Imagen 2">
          <a:extLst>
            <a:ext uri="{FF2B5EF4-FFF2-40B4-BE49-F238E27FC236}">
              <a16:creationId xmlns:a16="http://schemas.microsoft.com/office/drawing/2014/main" id="{DB355931-FDC2-492D-9E58-FE3C029F371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305755" y="67027"/>
          <a:ext cx="2201694" cy="1212044"/>
        </a:xfrm>
        <a:prstGeom prst="rect">
          <a:avLst/>
        </a:prstGeom>
      </xdr:spPr>
    </xdr:pic>
    <xdr:clientData/>
  </xdr:oneCellAnchor>
  <xdr:oneCellAnchor>
    <xdr:from>
      <xdr:col>11</xdr:col>
      <xdr:colOff>557894</xdr:colOff>
      <xdr:row>0</xdr:row>
      <xdr:rowOff>180904</xdr:rowOff>
    </xdr:from>
    <xdr:ext cx="1805624" cy="943479"/>
    <xdr:pic>
      <xdr:nvPicPr>
        <xdr:cNvPr id="4" name="Imagen 3">
          <a:extLst>
            <a:ext uri="{FF2B5EF4-FFF2-40B4-BE49-F238E27FC236}">
              <a16:creationId xmlns:a16="http://schemas.microsoft.com/office/drawing/2014/main" id="{071781D0-B146-4C38-AAA3-528E9BB5770E}"/>
            </a:ext>
            <a:ext uri="{147F2762-F138-4A5C-976F-8EAC2B608ADB}">
              <a16:predDERef xmlns:a16="http://schemas.microsoft.com/office/drawing/2014/main" pred="{4E17BE96-590A-4645-B6FC-7AABD4A1E4A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17648465" y="180904"/>
          <a:ext cx="1805624" cy="943479"/>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112619</xdr:rowOff>
    </xdr:to>
    <xdr:pic>
      <xdr:nvPicPr>
        <xdr:cNvPr id="2" name="Picture 10">
          <a:extLst>
            <a:ext uri="{FF2B5EF4-FFF2-40B4-BE49-F238E27FC236}">
              <a16:creationId xmlns:a16="http://schemas.microsoft.com/office/drawing/2014/main" id="{136B45FB-D1F5-4FEA-BC95-4CA3B26FC478}"/>
            </a:ext>
          </a:extLst>
        </xdr:cNvPr>
        <xdr:cNvPicPr/>
      </xdr:nvPicPr>
      <xdr:blipFill>
        <a:blip xmlns:r="http://schemas.openxmlformats.org/officeDocument/2006/relationships" r:embed="rId1" cstate="print"/>
        <a:stretch>
          <a:fillRect/>
        </a:stretch>
      </xdr:blipFill>
      <xdr:spPr>
        <a:xfrm>
          <a:off x="0" y="0"/>
          <a:ext cx="336176" cy="2093819"/>
        </a:xfrm>
        <a:prstGeom prst="rect">
          <a:avLst/>
        </a:prstGeom>
      </xdr:spPr>
    </xdr:pic>
    <xdr:clientData/>
  </xdr:twoCellAnchor>
  <xdr:oneCellAnchor>
    <xdr:from>
      <xdr:col>0</xdr:col>
      <xdr:colOff>305755</xdr:colOff>
      <xdr:row>0</xdr:row>
      <xdr:rowOff>67027</xdr:rowOff>
    </xdr:from>
    <xdr:ext cx="2201694" cy="1212044"/>
    <xdr:pic>
      <xdr:nvPicPr>
        <xdr:cNvPr id="3" name="Imagen 2">
          <a:extLst>
            <a:ext uri="{FF2B5EF4-FFF2-40B4-BE49-F238E27FC236}">
              <a16:creationId xmlns:a16="http://schemas.microsoft.com/office/drawing/2014/main" id="{0F4FC187-3188-4696-BD3A-4C556F5FAF6B}"/>
            </a:ext>
            <a:ext uri="{147F2762-F138-4A5C-976F-8EAC2B608ADB}">
              <a16:predDERef xmlns:a16="http://schemas.microsoft.com/office/drawing/2014/main" pred="{136B45FB-D1F5-4FEA-BC95-4CA3B26FC47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305755" y="67027"/>
          <a:ext cx="2201694" cy="1212044"/>
        </a:xfrm>
        <a:prstGeom prst="rect">
          <a:avLst/>
        </a:prstGeom>
      </xdr:spPr>
    </xdr:pic>
    <xdr:clientData/>
  </xdr:oneCellAnchor>
  <xdr:oneCellAnchor>
    <xdr:from>
      <xdr:col>11</xdr:col>
      <xdr:colOff>557894</xdr:colOff>
      <xdr:row>0</xdr:row>
      <xdr:rowOff>180904</xdr:rowOff>
    </xdr:from>
    <xdr:ext cx="1805624" cy="943479"/>
    <xdr:pic>
      <xdr:nvPicPr>
        <xdr:cNvPr id="4" name="Imagen 3">
          <a:extLst>
            <a:ext uri="{FF2B5EF4-FFF2-40B4-BE49-F238E27FC236}">
              <a16:creationId xmlns:a16="http://schemas.microsoft.com/office/drawing/2014/main" id="{DAEE91E5-A4C8-48C2-B97C-883AD118D843}"/>
            </a:ext>
            <a:ext uri="{147F2762-F138-4A5C-976F-8EAC2B608ADB}">
              <a16:predDERef xmlns:a16="http://schemas.microsoft.com/office/drawing/2014/main" pred="{0F4FC187-3188-4696-BD3A-4C556F5FAF6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17674319" y="180904"/>
          <a:ext cx="1805624" cy="94347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129268</xdr:colOff>
      <xdr:row>0</xdr:row>
      <xdr:rowOff>161925</xdr:rowOff>
    </xdr:from>
    <xdr:ext cx="863575" cy="857650"/>
    <xdr:pic>
      <xdr:nvPicPr>
        <xdr:cNvPr id="2" name="4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3618" y="161925"/>
          <a:ext cx="863575" cy="857650"/>
        </a:xfrm>
        <a:prstGeom prst="rect">
          <a:avLst/>
        </a:prstGeom>
      </xdr:spPr>
    </xdr:pic>
    <xdr:clientData/>
  </xdr:oneCellAnchor>
  <xdr:oneCellAnchor>
    <xdr:from>
      <xdr:col>14</xdr:col>
      <xdr:colOff>542925</xdr:colOff>
      <xdr:row>0</xdr:row>
      <xdr:rowOff>114300</xdr:rowOff>
    </xdr:from>
    <xdr:ext cx="1536071" cy="787067"/>
    <xdr:pic>
      <xdr:nvPicPr>
        <xdr:cNvPr id="3" name="3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268950" y="114300"/>
          <a:ext cx="1536071" cy="787067"/>
        </a:xfrm>
        <a:prstGeom prst="rect">
          <a:avLst/>
        </a:prstGeom>
      </xdr:spPr>
    </xdr:pic>
    <xdr:clientData/>
  </xdr:oneCellAnchor>
  <xdr:twoCellAnchor>
    <xdr:from>
      <xdr:col>0</xdr:col>
      <xdr:colOff>0</xdr:colOff>
      <xdr:row>0</xdr:row>
      <xdr:rowOff>0</xdr:rowOff>
    </xdr:from>
    <xdr:to>
      <xdr:col>0</xdr:col>
      <xdr:colOff>336176</xdr:colOff>
      <xdr:row>9</xdr:row>
      <xdr:rowOff>112619</xdr:rowOff>
    </xdr:to>
    <xdr:pic>
      <xdr:nvPicPr>
        <xdr:cNvPr id="4" name="Picture 10">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3" cstate="print"/>
        <a:stretch>
          <a:fillRect/>
        </a:stretch>
      </xdr:blipFill>
      <xdr:spPr>
        <a:xfrm>
          <a:off x="0" y="0"/>
          <a:ext cx="336176" cy="189379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129268</xdr:colOff>
      <xdr:row>0</xdr:row>
      <xdr:rowOff>161925</xdr:rowOff>
    </xdr:from>
    <xdr:ext cx="863575" cy="857650"/>
    <xdr:pic>
      <xdr:nvPicPr>
        <xdr:cNvPr id="2" name="4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3618" y="161925"/>
          <a:ext cx="863575" cy="857650"/>
        </a:xfrm>
        <a:prstGeom prst="rect">
          <a:avLst/>
        </a:prstGeom>
      </xdr:spPr>
    </xdr:pic>
    <xdr:clientData/>
  </xdr:oneCellAnchor>
  <xdr:oneCellAnchor>
    <xdr:from>
      <xdr:col>14</xdr:col>
      <xdr:colOff>542925</xdr:colOff>
      <xdr:row>0</xdr:row>
      <xdr:rowOff>114300</xdr:rowOff>
    </xdr:from>
    <xdr:ext cx="1536071" cy="787067"/>
    <xdr:pic>
      <xdr:nvPicPr>
        <xdr:cNvPr id="3" name="3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268950" y="114300"/>
          <a:ext cx="1536071" cy="787067"/>
        </a:xfrm>
        <a:prstGeom prst="rect">
          <a:avLst/>
        </a:prstGeom>
      </xdr:spPr>
    </xdr:pic>
    <xdr:clientData/>
  </xdr:oneCellAnchor>
  <xdr:twoCellAnchor>
    <xdr:from>
      <xdr:col>0</xdr:col>
      <xdr:colOff>0</xdr:colOff>
      <xdr:row>0</xdr:row>
      <xdr:rowOff>0</xdr:rowOff>
    </xdr:from>
    <xdr:to>
      <xdr:col>0</xdr:col>
      <xdr:colOff>336176</xdr:colOff>
      <xdr:row>9</xdr:row>
      <xdr:rowOff>112619</xdr:rowOff>
    </xdr:to>
    <xdr:pic>
      <xdr:nvPicPr>
        <xdr:cNvPr id="4" name="Picture 10">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3" cstate="print"/>
        <a:stretch>
          <a:fillRect/>
        </a:stretch>
      </xdr:blipFill>
      <xdr:spPr>
        <a:xfrm>
          <a:off x="0" y="0"/>
          <a:ext cx="336176" cy="189379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129268</xdr:colOff>
      <xdr:row>0</xdr:row>
      <xdr:rowOff>161925</xdr:rowOff>
    </xdr:from>
    <xdr:ext cx="863575" cy="857650"/>
    <xdr:pic>
      <xdr:nvPicPr>
        <xdr:cNvPr id="2" name="4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1268" y="161925"/>
          <a:ext cx="863575" cy="857650"/>
        </a:xfrm>
        <a:prstGeom prst="rect">
          <a:avLst/>
        </a:prstGeom>
      </xdr:spPr>
    </xdr:pic>
    <xdr:clientData/>
  </xdr:oneCellAnchor>
  <xdr:oneCellAnchor>
    <xdr:from>
      <xdr:col>41</xdr:col>
      <xdr:colOff>202405</xdr:colOff>
      <xdr:row>1</xdr:row>
      <xdr:rowOff>58411</xdr:rowOff>
    </xdr:from>
    <xdr:ext cx="1536071" cy="787067"/>
    <xdr:pic>
      <xdr:nvPicPr>
        <xdr:cNvPr id="3" name="3 Imagen">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444405" y="248911"/>
          <a:ext cx="1536071" cy="787067"/>
        </a:xfrm>
        <a:prstGeom prst="rect">
          <a:avLst/>
        </a:prstGeom>
      </xdr:spPr>
    </xdr:pic>
    <xdr:clientData/>
  </xdr:oneCellAnchor>
  <xdr:twoCellAnchor>
    <xdr:from>
      <xdr:col>0</xdr:col>
      <xdr:colOff>0</xdr:colOff>
      <xdr:row>0</xdr:row>
      <xdr:rowOff>0</xdr:rowOff>
    </xdr:from>
    <xdr:to>
      <xdr:col>0</xdr:col>
      <xdr:colOff>336176</xdr:colOff>
      <xdr:row>9</xdr:row>
      <xdr:rowOff>112619</xdr:rowOff>
    </xdr:to>
    <xdr:pic>
      <xdr:nvPicPr>
        <xdr:cNvPr id="4" name="Picture 10">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3" cstate="print"/>
        <a:stretch>
          <a:fillRect/>
        </a:stretch>
      </xdr:blipFill>
      <xdr:spPr>
        <a:xfrm>
          <a:off x="0" y="0"/>
          <a:ext cx="336176" cy="16366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129268</xdr:colOff>
      <xdr:row>0</xdr:row>
      <xdr:rowOff>161925</xdr:rowOff>
    </xdr:from>
    <xdr:ext cx="863575" cy="857650"/>
    <xdr:pic>
      <xdr:nvPicPr>
        <xdr:cNvPr id="2" name="4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3618" y="161925"/>
          <a:ext cx="863575" cy="857650"/>
        </a:xfrm>
        <a:prstGeom prst="rect">
          <a:avLst/>
        </a:prstGeom>
      </xdr:spPr>
    </xdr:pic>
    <xdr:clientData/>
  </xdr:oneCellAnchor>
  <xdr:oneCellAnchor>
    <xdr:from>
      <xdr:col>14</xdr:col>
      <xdr:colOff>542925</xdr:colOff>
      <xdr:row>0</xdr:row>
      <xdr:rowOff>114300</xdr:rowOff>
    </xdr:from>
    <xdr:ext cx="1536071" cy="787067"/>
    <xdr:pic>
      <xdr:nvPicPr>
        <xdr:cNvPr id="3" name="3 Imagen">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268950" y="114300"/>
          <a:ext cx="1536071" cy="787067"/>
        </a:xfrm>
        <a:prstGeom prst="rect">
          <a:avLst/>
        </a:prstGeom>
      </xdr:spPr>
    </xdr:pic>
    <xdr:clientData/>
  </xdr:oneCellAnchor>
  <xdr:twoCellAnchor>
    <xdr:from>
      <xdr:col>0</xdr:col>
      <xdr:colOff>0</xdr:colOff>
      <xdr:row>0</xdr:row>
      <xdr:rowOff>0</xdr:rowOff>
    </xdr:from>
    <xdr:to>
      <xdr:col>0</xdr:col>
      <xdr:colOff>336176</xdr:colOff>
      <xdr:row>9</xdr:row>
      <xdr:rowOff>112619</xdr:rowOff>
    </xdr:to>
    <xdr:pic>
      <xdr:nvPicPr>
        <xdr:cNvPr id="4" name="Picture 10">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3" cstate="print"/>
        <a:stretch>
          <a:fillRect/>
        </a:stretch>
      </xdr:blipFill>
      <xdr:spPr>
        <a:xfrm>
          <a:off x="0" y="0"/>
          <a:ext cx="336176" cy="189379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1</xdr:col>
      <xdr:colOff>129268</xdr:colOff>
      <xdr:row>0</xdr:row>
      <xdr:rowOff>161925</xdr:rowOff>
    </xdr:from>
    <xdr:ext cx="863575" cy="857650"/>
    <xdr:pic>
      <xdr:nvPicPr>
        <xdr:cNvPr id="2" name="4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3618" y="161925"/>
          <a:ext cx="863575" cy="857650"/>
        </a:xfrm>
        <a:prstGeom prst="rect">
          <a:avLst/>
        </a:prstGeom>
      </xdr:spPr>
    </xdr:pic>
    <xdr:clientData/>
  </xdr:oneCellAnchor>
  <xdr:oneCellAnchor>
    <xdr:from>
      <xdr:col>14</xdr:col>
      <xdr:colOff>542925</xdr:colOff>
      <xdr:row>0</xdr:row>
      <xdr:rowOff>114300</xdr:rowOff>
    </xdr:from>
    <xdr:ext cx="1536071" cy="787067"/>
    <xdr:pic>
      <xdr:nvPicPr>
        <xdr:cNvPr id="3" name="3 Imagen">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916525" y="114300"/>
          <a:ext cx="1536071" cy="787067"/>
        </a:xfrm>
        <a:prstGeom prst="rect">
          <a:avLst/>
        </a:prstGeom>
      </xdr:spPr>
    </xdr:pic>
    <xdr:clientData/>
  </xdr:oneCellAnchor>
  <xdr:twoCellAnchor>
    <xdr:from>
      <xdr:col>0</xdr:col>
      <xdr:colOff>0</xdr:colOff>
      <xdr:row>0</xdr:row>
      <xdr:rowOff>0</xdr:rowOff>
    </xdr:from>
    <xdr:to>
      <xdr:col>0</xdr:col>
      <xdr:colOff>336176</xdr:colOff>
      <xdr:row>9</xdr:row>
      <xdr:rowOff>112619</xdr:rowOff>
    </xdr:to>
    <xdr:pic>
      <xdr:nvPicPr>
        <xdr:cNvPr id="4" name="Picture 10">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3" cstate="print"/>
        <a:stretch>
          <a:fillRect/>
        </a:stretch>
      </xdr:blipFill>
      <xdr:spPr>
        <a:xfrm>
          <a:off x="0" y="0"/>
          <a:ext cx="336176" cy="189379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306917</xdr:colOff>
      <xdr:row>6</xdr:row>
      <xdr:rowOff>137584</xdr:rowOff>
    </xdr:to>
    <xdr:pic>
      <xdr:nvPicPr>
        <xdr:cNvPr id="2" name="Picture 10">
          <a:extLst>
            <a:ext uri="{FF2B5EF4-FFF2-40B4-BE49-F238E27FC236}">
              <a16:creationId xmlns:a16="http://schemas.microsoft.com/office/drawing/2014/main" id="{C924F8A5-816F-A048-9203-C364F2EEA98B}"/>
            </a:ext>
          </a:extLst>
        </xdr:cNvPr>
        <xdr:cNvPicPr/>
      </xdr:nvPicPr>
      <xdr:blipFill>
        <a:blip xmlns:r="http://schemas.openxmlformats.org/officeDocument/2006/relationships" r:embed="rId1" cstate="print"/>
        <a:stretch>
          <a:fillRect/>
        </a:stretch>
      </xdr:blipFill>
      <xdr:spPr>
        <a:xfrm>
          <a:off x="0" y="0"/>
          <a:ext cx="306917" cy="1559984"/>
        </a:xfrm>
        <a:prstGeom prst="rect">
          <a:avLst/>
        </a:prstGeom>
      </xdr:spPr>
    </xdr:pic>
    <xdr:clientData/>
  </xdr:twoCellAnchor>
  <xdr:twoCellAnchor editAs="oneCell">
    <xdr:from>
      <xdr:col>1</xdr:col>
      <xdr:colOff>10584</xdr:colOff>
      <xdr:row>1</xdr:row>
      <xdr:rowOff>1</xdr:rowOff>
    </xdr:from>
    <xdr:to>
      <xdr:col>1</xdr:col>
      <xdr:colOff>2152227</xdr:colOff>
      <xdr:row>5</xdr:row>
      <xdr:rowOff>1855</xdr:rowOff>
    </xdr:to>
    <xdr:pic>
      <xdr:nvPicPr>
        <xdr:cNvPr id="3" name="Imagen 4">
          <a:extLst>
            <a:ext uri="{FF2B5EF4-FFF2-40B4-BE49-F238E27FC236}">
              <a16:creationId xmlns:a16="http://schemas.microsoft.com/office/drawing/2014/main" id="{8FD8B43C-EF0A-6844-9EBF-555EFCF7D093}"/>
            </a:ext>
          </a:extLst>
        </xdr:cNvPr>
        <xdr:cNvPicPr>
          <a:picLocks noChangeAspect="1"/>
        </xdr:cNvPicPr>
      </xdr:nvPicPr>
      <xdr:blipFill>
        <a:blip xmlns:r="http://schemas.openxmlformats.org/officeDocument/2006/relationships" r:embed="rId2"/>
        <a:stretch>
          <a:fillRect/>
        </a:stretch>
      </xdr:blipFill>
      <xdr:spPr>
        <a:xfrm>
          <a:off x="416984" y="190501"/>
          <a:ext cx="2137833" cy="1043254"/>
        </a:xfrm>
        <a:prstGeom prst="rect">
          <a:avLst/>
        </a:prstGeom>
      </xdr:spPr>
    </xdr:pic>
    <xdr:clientData/>
  </xdr:twoCellAnchor>
  <xdr:twoCellAnchor editAs="oneCell">
    <xdr:from>
      <xdr:col>14</xdr:col>
      <xdr:colOff>962057</xdr:colOff>
      <xdr:row>0</xdr:row>
      <xdr:rowOff>10583</xdr:rowOff>
    </xdr:from>
    <xdr:to>
      <xdr:col>16</xdr:col>
      <xdr:colOff>1217278</xdr:colOff>
      <xdr:row>4</xdr:row>
      <xdr:rowOff>56726</xdr:rowOff>
    </xdr:to>
    <xdr:pic>
      <xdr:nvPicPr>
        <xdr:cNvPr id="4" name="Imagen 3">
          <a:extLst>
            <a:ext uri="{FF2B5EF4-FFF2-40B4-BE49-F238E27FC236}">
              <a16:creationId xmlns:a16="http://schemas.microsoft.com/office/drawing/2014/main" id="{8F36F67D-3181-854C-A494-DD96F83A3A95}"/>
            </a:ext>
          </a:extLst>
        </xdr:cNvPr>
        <xdr:cNvPicPr>
          <a:picLocks noChangeAspect="1"/>
        </xdr:cNvPicPr>
      </xdr:nvPicPr>
      <xdr:blipFill>
        <a:blip xmlns:r="http://schemas.openxmlformats.org/officeDocument/2006/relationships" r:embed="rId3"/>
        <a:stretch>
          <a:fillRect/>
        </a:stretch>
      </xdr:blipFill>
      <xdr:spPr>
        <a:xfrm>
          <a:off x="19758057" y="10583"/>
          <a:ext cx="2469255" cy="107103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112619</xdr:rowOff>
    </xdr:to>
    <xdr:pic>
      <xdr:nvPicPr>
        <xdr:cNvPr id="2" name="Picture 10">
          <a:extLst>
            <a:ext uri="{FF2B5EF4-FFF2-40B4-BE49-F238E27FC236}">
              <a16:creationId xmlns:a16="http://schemas.microsoft.com/office/drawing/2014/main" id="{158B853E-4276-4A95-9B4F-EA829A6C49C3}"/>
            </a:ext>
          </a:extLst>
        </xdr:cNvPr>
        <xdr:cNvPicPr/>
      </xdr:nvPicPr>
      <xdr:blipFill>
        <a:blip xmlns:r="http://schemas.openxmlformats.org/officeDocument/2006/relationships" r:embed="rId1" cstate="print"/>
        <a:stretch>
          <a:fillRect/>
        </a:stretch>
      </xdr:blipFill>
      <xdr:spPr>
        <a:xfrm>
          <a:off x="0" y="0"/>
          <a:ext cx="336176" cy="2093819"/>
        </a:xfrm>
        <a:prstGeom prst="rect">
          <a:avLst/>
        </a:prstGeom>
      </xdr:spPr>
    </xdr:pic>
    <xdr:clientData/>
  </xdr:twoCellAnchor>
  <xdr:twoCellAnchor editAs="oneCell">
    <xdr:from>
      <xdr:col>1</xdr:col>
      <xdr:colOff>7057</xdr:colOff>
      <xdr:row>0</xdr:row>
      <xdr:rowOff>67027</xdr:rowOff>
    </xdr:from>
    <xdr:to>
      <xdr:col>1</xdr:col>
      <xdr:colOff>2116292</xdr:colOff>
      <xdr:row>4</xdr:row>
      <xdr:rowOff>60255</xdr:rowOff>
    </xdr:to>
    <xdr:pic>
      <xdr:nvPicPr>
        <xdr:cNvPr id="3" name="Imagen 2">
          <a:extLst>
            <a:ext uri="{FF2B5EF4-FFF2-40B4-BE49-F238E27FC236}">
              <a16:creationId xmlns:a16="http://schemas.microsoft.com/office/drawing/2014/main" id="{84B40229-3514-4E66-991F-7C9C8A1C4C67}"/>
            </a:ext>
          </a:extLst>
        </xdr:cNvPr>
        <xdr:cNvPicPr>
          <a:picLocks noChangeAspect="1"/>
        </xdr:cNvPicPr>
      </xdr:nvPicPr>
      <xdr:blipFill>
        <a:blip xmlns:r="http://schemas.openxmlformats.org/officeDocument/2006/relationships" r:embed="rId2"/>
        <a:stretch>
          <a:fillRect/>
        </a:stretch>
      </xdr:blipFill>
      <xdr:spPr>
        <a:xfrm>
          <a:off x="521407" y="67027"/>
          <a:ext cx="2105425" cy="1008593"/>
        </a:xfrm>
        <a:prstGeom prst="rect">
          <a:avLst/>
        </a:prstGeom>
      </xdr:spPr>
    </xdr:pic>
    <xdr:clientData/>
  </xdr:twoCellAnchor>
  <xdr:twoCellAnchor editAs="oneCell">
    <xdr:from>
      <xdr:col>13</xdr:col>
      <xdr:colOff>303392</xdr:colOff>
      <xdr:row>0</xdr:row>
      <xdr:rowOff>138289</xdr:rowOff>
    </xdr:from>
    <xdr:to>
      <xdr:col>15</xdr:col>
      <xdr:colOff>136737</xdr:colOff>
      <xdr:row>4</xdr:row>
      <xdr:rowOff>130950</xdr:rowOff>
    </xdr:to>
    <xdr:pic>
      <xdr:nvPicPr>
        <xdr:cNvPr id="4" name="Imagen 3">
          <a:extLst>
            <a:ext uri="{FF2B5EF4-FFF2-40B4-BE49-F238E27FC236}">
              <a16:creationId xmlns:a16="http://schemas.microsoft.com/office/drawing/2014/main" id="{D89684AC-295E-40B1-AAB7-FA4B5B17C4B8}"/>
            </a:ext>
            <a:ext uri="{147F2762-F138-4A5C-976F-8EAC2B608ADB}">
              <a16:predDERef xmlns:a16="http://schemas.microsoft.com/office/drawing/2014/main" pred="{4E17BE96-590A-4645-B6FC-7AABD4A1E4A2}"/>
            </a:ext>
          </a:extLst>
        </xdr:cNvPr>
        <xdr:cNvPicPr>
          <a:picLocks noChangeAspect="1"/>
        </xdr:cNvPicPr>
      </xdr:nvPicPr>
      <xdr:blipFill>
        <a:blip xmlns:r="http://schemas.openxmlformats.org/officeDocument/2006/relationships" r:embed="rId3"/>
        <a:stretch>
          <a:fillRect/>
        </a:stretch>
      </xdr:blipFill>
      <xdr:spPr>
        <a:xfrm>
          <a:off x="18819992" y="138289"/>
          <a:ext cx="1825975" cy="101564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336176</xdr:colOff>
      <xdr:row>9</xdr:row>
      <xdr:rowOff>112619</xdr:rowOff>
    </xdr:to>
    <xdr:pic>
      <xdr:nvPicPr>
        <xdr:cNvPr id="2" name="Picture 10">
          <a:extLst>
            <a:ext uri="{FF2B5EF4-FFF2-40B4-BE49-F238E27FC236}">
              <a16:creationId xmlns:a16="http://schemas.microsoft.com/office/drawing/2014/main" id="{47105329-E1F4-45E4-B463-6E5AC6F55F37}"/>
            </a:ext>
          </a:extLst>
        </xdr:cNvPr>
        <xdr:cNvPicPr/>
      </xdr:nvPicPr>
      <xdr:blipFill>
        <a:blip xmlns:r="http://schemas.openxmlformats.org/officeDocument/2006/relationships" r:embed="rId1" cstate="print"/>
        <a:stretch>
          <a:fillRect/>
        </a:stretch>
      </xdr:blipFill>
      <xdr:spPr>
        <a:xfrm>
          <a:off x="0" y="0"/>
          <a:ext cx="336176" cy="2093819"/>
        </a:xfrm>
        <a:prstGeom prst="rect">
          <a:avLst/>
        </a:prstGeom>
      </xdr:spPr>
    </xdr:pic>
    <xdr:clientData/>
  </xdr:twoCellAnchor>
  <xdr:twoCellAnchor editAs="oneCell">
    <xdr:from>
      <xdr:col>1</xdr:col>
      <xdr:colOff>7057</xdr:colOff>
      <xdr:row>0</xdr:row>
      <xdr:rowOff>67027</xdr:rowOff>
    </xdr:from>
    <xdr:to>
      <xdr:col>1</xdr:col>
      <xdr:colOff>2129627</xdr:colOff>
      <xdr:row>4</xdr:row>
      <xdr:rowOff>71685</xdr:rowOff>
    </xdr:to>
    <xdr:pic>
      <xdr:nvPicPr>
        <xdr:cNvPr id="3" name="Imagen 2">
          <a:extLst>
            <a:ext uri="{FF2B5EF4-FFF2-40B4-BE49-F238E27FC236}">
              <a16:creationId xmlns:a16="http://schemas.microsoft.com/office/drawing/2014/main" id="{EFFF5CFC-B45E-4824-B9DC-522685DB30FB}"/>
            </a:ext>
          </a:extLst>
        </xdr:cNvPr>
        <xdr:cNvPicPr>
          <a:picLocks noChangeAspect="1"/>
        </xdr:cNvPicPr>
      </xdr:nvPicPr>
      <xdr:blipFill>
        <a:blip xmlns:r="http://schemas.openxmlformats.org/officeDocument/2006/relationships" r:embed="rId2"/>
        <a:stretch>
          <a:fillRect/>
        </a:stretch>
      </xdr:blipFill>
      <xdr:spPr>
        <a:xfrm>
          <a:off x="521407" y="67027"/>
          <a:ext cx="2122570" cy="1023833"/>
        </a:xfrm>
        <a:prstGeom prst="rect">
          <a:avLst/>
        </a:prstGeom>
      </xdr:spPr>
    </xdr:pic>
    <xdr:clientData/>
  </xdr:twoCellAnchor>
  <xdr:twoCellAnchor editAs="oneCell">
    <xdr:from>
      <xdr:col>14</xdr:col>
      <xdr:colOff>303392</xdr:colOff>
      <xdr:row>0</xdr:row>
      <xdr:rowOff>138289</xdr:rowOff>
    </xdr:from>
    <xdr:to>
      <xdr:col>16</xdr:col>
      <xdr:colOff>307476</xdr:colOff>
      <xdr:row>4</xdr:row>
      <xdr:rowOff>148095</xdr:rowOff>
    </xdr:to>
    <xdr:pic>
      <xdr:nvPicPr>
        <xdr:cNvPr id="4" name="Imagen 3">
          <a:extLst>
            <a:ext uri="{FF2B5EF4-FFF2-40B4-BE49-F238E27FC236}">
              <a16:creationId xmlns:a16="http://schemas.microsoft.com/office/drawing/2014/main" id="{522E1D1D-E55A-492D-A931-8D381F02FC51}"/>
            </a:ext>
            <a:ext uri="{147F2762-F138-4A5C-976F-8EAC2B608ADB}">
              <a16:predDERef xmlns:a16="http://schemas.microsoft.com/office/drawing/2014/main" pred="{4E17BE96-590A-4645-B6FC-7AABD4A1E4A2}"/>
            </a:ext>
          </a:extLst>
        </xdr:cNvPr>
        <xdr:cNvPicPr>
          <a:picLocks noChangeAspect="1"/>
        </xdr:cNvPicPr>
      </xdr:nvPicPr>
      <xdr:blipFill>
        <a:blip xmlns:r="http://schemas.openxmlformats.org/officeDocument/2006/relationships" r:embed="rId3"/>
        <a:stretch>
          <a:fillRect/>
        </a:stretch>
      </xdr:blipFill>
      <xdr:spPr>
        <a:xfrm>
          <a:off x="18762842" y="138289"/>
          <a:ext cx="1823359" cy="102898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XFD98"/>
  <sheetViews>
    <sheetView showGridLines="0" topLeftCell="B48" zoomScale="90" zoomScaleNormal="90" workbookViewId="0">
      <selection activeCell="C10" sqref="C10:Q71"/>
    </sheetView>
  </sheetViews>
  <sheetFormatPr defaultColWidth="11.42578125" defaultRowHeight="15" x14ac:dyDescent="0.25"/>
  <cols>
    <col min="1" max="1" width="7.7109375" customWidth="1"/>
    <col min="2" max="2" width="71.28515625" customWidth="1"/>
    <col min="3" max="3" width="16.140625" style="3" customWidth="1"/>
    <col min="4" max="4" width="17.7109375" style="3" customWidth="1"/>
    <col min="5" max="5" width="14.42578125" customWidth="1"/>
    <col min="6" max="6" width="15" customWidth="1"/>
    <col min="7" max="7" width="15.140625" customWidth="1"/>
    <col min="8" max="9" width="14.140625" customWidth="1"/>
    <col min="10" max="10" width="14.28515625" customWidth="1"/>
    <col min="11" max="11" width="14.85546875" customWidth="1"/>
    <col min="12" max="16" width="14.42578125" customWidth="1"/>
    <col min="17" max="17" width="17.42578125" style="3" bestFit="1" customWidth="1"/>
    <col min="18" max="18" width="19.7109375" bestFit="1" customWidth="1"/>
    <col min="19" max="19" width="17.85546875" bestFit="1" customWidth="1"/>
    <col min="20" max="20" width="18.140625" bestFit="1" customWidth="1"/>
    <col min="21" max="22" width="18" bestFit="1" customWidth="1"/>
    <col min="23" max="23" width="17.85546875" bestFit="1" customWidth="1"/>
    <col min="24" max="25" width="18.85546875" bestFit="1" customWidth="1"/>
    <col min="26" max="26" width="17.85546875" bestFit="1" customWidth="1"/>
  </cols>
  <sheetData>
    <row r="2" spans="1:16384" ht="28.5" x14ac:dyDescent="0.25">
      <c r="B2" s="226" t="s">
        <v>0</v>
      </c>
      <c r="C2" s="227"/>
      <c r="D2" s="227"/>
      <c r="E2" s="227"/>
      <c r="F2" s="227"/>
      <c r="G2" s="227"/>
      <c r="H2" s="227"/>
      <c r="I2" s="227"/>
      <c r="J2" s="227"/>
      <c r="K2" s="227"/>
      <c r="L2" s="227"/>
      <c r="M2" s="227"/>
      <c r="N2" s="227"/>
      <c r="O2" s="227"/>
      <c r="P2" s="227"/>
      <c r="Q2" s="227"/>
    </row>
    <row r="3" spans="1:16384" ht="21" x14ac:dyDescent="0.25">
      <c r="A3" s="1"/>
      <c r="B3" s="228" t="s">
        <v>1</v>
      </c>
      <c r="C3" s="229"/>
      <c r="D3" s="229"/>
      <c r="E3" s="229"/>
      <c r="F3" s="229"/>
      <c r="G3" s="229"/>
      <c r="H3" s="229"/>
      <c r="I3" s="229"/>
      <c r="J3" s="229"/>
      <c r="K3" s="229"/>
      <c r="L3" s="229"/>
      <c r="M3" s="229"/>
      <c r="N3" s="229"/>
      <c r="O3" s="229"/>
      <c r="P3" s="229"/>
      <c r="Q3" s="229"/>
    </row>
    <row r="4" spans="1:16384" ht="15.75" x14ac:dyDescent="0.25">
      <c r="A4" s="230" t="s">
        <v>2</v>
      </c>
      <c r="B4" s="231"/>
      <c r="C4" s="231"/>
      <c r="D4" s="231"/>
      <c r="E4" s="231"/>
      <c r="F4" s="231"/>
      <c r="G4" s="231"/>
      <c r="H4" s="231"/>
      <c r="I4" s="231"/>
      <c r="J4" s="231"/>
      <c r="K4" s="231"/>
      <c r="L4" s="231"/>
      <c r="M4" s="231"/>
      <c r="N4" s="231"/>
      <c r="O4" s="231"/>
      <c r="P4" s="231"/>
      <c r="Q4" s="230"/>
      <c r="R4" s="231"/>
      <c r="S4" s="231"/>
      <c r="T4" s="231"/>
      <c r="U4" s="231"/>
      <c r="V4" s="231"/>
      <c r="W4" s="231"/>
      <c r="X4" s="231"/>
      <c r="Y4" s="231"/>
      <c r="Z4" s="231"/>
      <c r="AA4" s="231"/>
      <c r="AB4" s="231"/>
      <c r="AC4" s="231"/>
      <c r="AD4" s="231"/>
      <c r="AE4" s="231"/>
      <c r="AF4" s="231"/>
      <c r="AG4" s="230"/>
      <c r="AH4" s="231"/>
      <c r="AI4" s="231"/>
      <c r="AJ4" s="231"/>
      <c r="AK4" s="231"/>
      <c r="AL4" s="231"/>
      <c r="AM4" s="231"/>
      <c r="AN4" s="231"/>
      <c r="AO4" s="231"/>
      <c r="AP4" s="231"/>
      <c r="AQ4" s="231"/>
      <c r="AR4" s="231"/>
      <c r="AS4" s="231"/>
      <c r="AT4" s="231"/>
      <c r="AU4" s="231"/>
      <c r="AV4" s="231"/>
      <c r="AW4" s="230"/>
      <c r="AX4" s="231"/>
      <c r="AY4" s="231"/>
      <c r="AZ4" s="231"/>
      <c r="BA4" s="231"/>
      <c r="BB4" s="231"/>
      <c r="BC4" s="231"/>
      <c r="BD4" s="231"/>
      <c r="BE4" s="231"/>
      <c r="BF4" s="231"/>
      <c r="BG4" s="231"/>
      <c r="BH4" s="231"/>
      <c r="BI4" s="231"/>
      <c r="BJ4" s="231"/>
      <c r="BK4" s="231"/>
      <c r="BL4" s="231"/>
      <c r="BM4" s="230"/>
      <c r="BN4" s="231"/>
      <c r="BO4" s="231"/>
      <c r="BP4" s="231"/>
      <c r="BQ4" s="231"/>
      <c r="BR4" s="231"/>
      <c r="BS4" s="231"/>
      <c r="BT4" s="231"/>
      <c r="BU4" s="231"/>
      <c r="BV4" s="231"/>
      <c r="BW4" s="231"/>
      <c r="BX4" s="231"/>
      <c r="BY4" s="231"/>
      <c r="BZ4" s="231"/>
      <c r="CA4" s="231"/>
      <c r="CB4" s="231"/>
      <c r="CC4" s="230"/>
      <c r="CD4" s="231"/>
      <c r="CE4" s="231"/>
      <c r="CF4" s="231"/>
      <c r="CG4" s="231"/>
      <c r="CH4" s="231"/>
      <c r="CI4" s="231"/>
      <c r="CJ4" s="231"/>
      <c r="CK4" s="231"/>
      <c r="CL4" s="231"/>
      <c r="CM4" s="231"/>
      <c r="CN4" s="231"/>
      <c r="CO4" s="231"/>
      <c r="CP4" s="231"/>
      <c r="CQ4" s="231"/>
      <c r="CR4" s="231"/>
      <c r="CS4" s="230"/>
      <c r="CT4" s="231"/>
      <c r="CU4" s="231"/>
      <c r="CV4" s="231"/>
      <c r="CW4" s="231"/>
      <c r="CX4" s="231"/>
      <c r="CY4" s="231"/>
      <c r="CZ4" s="231"/>
      <c r="DA4" s="231"/>
      <c r="DB4" s="231"/>
      <c r="DC4" s="231"/>
      <c r="DD4" s="231"/>
      <c r="DE4" s="231"/>
      <c r="DF4" s="231"/>
      <c r="DG4" s="231"/>
      <c r="DH4" s="231"/>
      <c r="DI4" s="230"/>
      <c r="DJ4" s="231"/>
      <c r="DK4" s="231"/>
      <c r="DL4" s="231"/>
      <c r="DM4" s="231"/>
      <c r="DN4" s="231"/>
      <c r="DO4" s="231"/>
      <c r="DP4" s="231"/>
      <c r="DQ4" s="231"/>
      <c r="DR4" s="231"/>
      <c r="DS4" s="231"/>
      <c r="DT4" s="231"/>
      <c r="DU4" s="231"/>
      <c r="DV4" s="231"/>
      <c r="DW4" s="231"/>
      <c r="DX4" s="231"/>
      <c r="DY4" s="230"/>
      <c r="DZ4" s="231"/>
      <c r="EA4" s="231"/>
      <c r="EB4" s="231"/>
      <c r="EC4" s="231"/>
      <c r="ED4" s="231"/>
      <c r="EE4" s="231"/>
      <c r="EF4" s="231"/>
      <c r="EG4" s="231"/>
      <c r="EH4" s="231"/>
      <c r="EI4" s="231"/>
      <c r="EJ4" s="231"/>
      <c r="EK4" s="231"/>
      <c r="EL4" s="231"/>
      <c r="EM4" s="231"/>
      <c r="EN4" s="231"/>
      <c r="EO4" s="230"/>
      <c r="EP4" s="231"/>
      <c r="EQ4" s="231"/>
      <c r="ER4" s="231"/>
      <c r="ES4" s="231"/>
      <c r="ET4" s="231"/>
      <c r="EU4" s="231"/>
      <c r="EV4" s="231"/>
      <c r="EW4" s="231"/>
      <c r="EX4" s="231"/>
      <c r="EY4" s="231"/>
      <c r="EZ4" s="231"/>
      <c r="FA4" s="231"/>
      <c r="FB4" s="231"/>
      <c r="FC4" s="231"/>
      <c r="FD4" s="231"/>
      <c r="FE4" s="230"/>
      <c r="FF4" s="231"/>
      <c r="FG4" s="231"/>
      <c r="FH4" s="231"/>
      <c r="FI4" s="231"/>
      <c r="FJ4" s="231"/>
      <c r="FK4" s="231"/>
      <c r="FL4" s="231"/>
      <c r="FM4" s="231"/>
      <c r="FN4" s="231"/>
      <c r="FO4" s="231"/>
      <c r="FP4" s="231"/>
      <c r="FQ4" s="231"/>
      <c r="FR4" s="231"/>
      <c r="FS4" s="231"/>
      <c r="FT4" s="231"/>
      <c r="FU4" s="230"/>
      <c r="FV4" s="231"/>
      <c r="FW4" s="231"/>
      <c r="FX4" s="231"/>
      <c r="FY4" s="231"/>
      <c r="FZ4" s="231"/>
      <c r="GA4" s="231"/>
      <c r="GB4" s="231"/>
      <c r="GC4" s="231"/>
      <c r="GD4" s="231"/>
      <c r="GE4" s="231"/>
      <c r="GF4" s="231"/>
      <c r="GG4" s="231"/>
      <c r="GH4" s="231"/>
      <c r="GI4" s="231"/>
      <c r="GJ4" s="231"/>
      <c r="GK4" s="230"/>
      <c r="GL4" s="231"/>
      <c r="GM4" s="231"/>
      <c r="GN4" s="231"/>
      <c r="GO4" s="231"/>
      <c r="GP4" s="231"/>
      <c r="GQ4" s="231"/>
      <c r="GR4" s="231"/>
      <c r="GS4" s="231"/>
      <c r="GT4" s="231"/>
      <c r="GU4" s="231"/>
      <c r="GV4" s="231"/>
      <c r="GW4" s="231"/>
      <c r="GX4" s="231"/>
      <c r="GY4" s="231"/>
      <c r="GZ4" s="231"/>
      <c r="HA4" s="230"/>
      <c r="HB4" s="231"/>
      <c r="HC4" s="231"/>
      <c r="HD4" s="231"/>
      <c r="HE4" s="231"/>
      <c r="HF4" s="231"/>
      <c r="HG4" s="231"/>
      <c r="HH4" s="231"/>
      <c r="HI4" s="231"/>
      <c r="HJ4" s="231"/>
      <c r="HK4" s="231"/>
      <c r="HL4" s="231"/>
      <c r="HM4" s="231"/>
      <c r="HN4" s="231"/>
      <c r="HO4" s="231"/>
      <c r="HP4" s="231"/>
      <c r="HQ4" s="230"/>
      <c r="HR4" s="231"/>
      <c r="HS4" s="231"/>
      <c r="HT4" s="231"/>
      <c r="HU4" s="231"/>
      <c r="HV4" s="231"/>
      <c r="HW4" s="231"/>
      <c r="HX4" s="231"/>
      <c r="HY4" s="231"/>
      <c r="HZ4" s="231"/>
      <c r="IA4" s="231"/>
      <c r="IB4" s="231"/>
      <c r="IC4" s="231"/>
      <c r="ID4" s="231"/>
      <c r="IE4" s="231"/>
      <c r="IF4" s="231"/>
      <c r="IG4" s="230"/>
      <c r="IH4" s="231"/>
      <c r="II4" s="231"/>
      <c r="IJ4" s="231"/>
      <c r="IK4" s="231"/>
      <c r="IL4" s="231"/>
      <c r="IM4" s="231"/>
      <c r="IN4" s="231"/>
      <c r="IO4" s="231"/>
      <c r="IP4" s="231"/>
      <c r="IQ4" s="231"/>
      <c r="IR4" s="231"/>
      <c r="IS4" s="231"/>
      <c r="IT4" s="231"/>
      <c r="IU4" s="231"/>
      <c r="IV4" s="231"/>
      <c r="IW4" s="230"/>
      <c r="IX4" s="231"/>
      <c r="IY4" s="231"/>
      <c r="IZ4" s="231"/>
      <c r="JA4" s="231"/>
      <c r="JB4" s="231"/>
      <c r="JC4" s="231"/>
      <c r="JD4" s="231"/>
      <c r="JE4" s="231"/>
      <c r="JF4" s="231"/>
      <c r="JG4" s="231"/>
      <c r="JH4" s="231"/>
      <c r="JI4" s="231"/>
      <c r="JJ4" s="231"/>
      <c r="JK4" s="231"/>
      <c r="JL4" s="231"/>
      <c r="JM4" s="230"/>
      <c r="JN4" s="231"/>
      <c r="JO4" s="231"/>
      <c r="JP4" s="231"/>
      <c r="JQ4" s="231"/>
      <c r="JR4" s="231"/>
      <c r="JS4" s="231"/>
      <c r="JT4" s="231"/>
      <c r="JU4" s="231"/>
      <c r="JV4" s="231"/>
      <c r="JW4" s="231"/>
      <c r="JX4" s="231"/>
      <c r="JY4" s="231"/>
      <c r="JZ4" s="231"/>
      <c r="KA4" s="231"/>
      <c r="KB4" s="231"/>
      <c r="KC4" s="230"/>
      <c r="KD4" s="231"/>
      <c r="KE4" s="231"/>
      <c r="KF4" s="231"/>
      <c r="KG4" s="231"/>
      <c r="KH4" s="231"/>
      <c r="KI4" s="231"/>
      <c r="KJ4" s="231"/>
      <c r="KK4" s="231"/>
      <c r="KL4" s="231"/>
      <c r="KM4" s="231"/>
      <c r="KN4" s="231"/>
      <c r="KO4" s="231"/>
      <c r="KP4" s="231"/>
      <c r="KQ4" s="231"/>
      <c r="KR4" s="231"/>
      <c r="KS4" s="230"/>
      <c r="KT4" s="231"/>
      <c r="KU4" s="231"/>
      <c r="KV4" s="231"/>
      <c r="KW4" s="231"/>
      <c r="KX4" s="231"/>
      <c r="KY4" s="231"/>
      <c r="KZ4" s="231"/>
      <c r="LA4" s="231"/>
      <c r="LB4" s="231"/>
      <c r="LC4" s="231"/>
      <c r="LD4" s="231"/>
      <c r="LE4" s="231"/>
      <c r="LF4" s="231"/>
      <c r="LG4" s="231"/>
      <c r="LH4" s="231"/>
      <c r="LI4" s="230"/>
      <c r="LJ4" s="231"/>
      <c r="LK4" s="231"/>
      <c r="LL4" s="231"/>
      <c r="LM4" s="231"/>
      <c r="LN4" s="231"/>
      <c r="LO4" s="231"/>
      <c r="LP4" s="231"/>
      <c r="LQ4" s="231"/>
      <c r="LR4" s="231"/>
      <c r="LS4" s="231"/>
      <c r="LT4" s="231"/>
      <c r="LU4" s="231"/>
      <c r="LV4" s="231"/>
      <c r="LW4" s="231"/>
      <c r="LX4" s="231"/>
      <c r="LY4" s="230"/>
      <c r="LZ4" s="231"/>
      <c r="MA4" s="231"/>
      <c r="MB4" s="231"/>
      <c r="MC4" s="231"/>
      <c r="MD4" s="231"/>
      <c r="ME4" s="231"/>
      <c r="MF4" s="231"/>
      <c r="MG4" s="231"/>
      <c r="MH4" s="231"/>
      <c r="MI4" s="231"/>
      <c r="MJ4" s="231"/>
      <c r="MK4" s="231"/>
      <c r="ML4" s="231"/>
      <c r="MM4" s="231"/>
      <c r="MN4" s="231"/>
      <c r="MO4" s="230"/>
      <c r="MP4" s="231"/>
      <c r="MQ4" s="231"/>
      <c r="MR4" s="231"/>
      <c r="MS4" s="231"/>
      <c r="MT4" s="231"/>
      <c r="MU4" s="231"/>
      <c r="MV4" s="231"/>
      <c r="MW4" s="231"/>
      <c r="MX4" s="231"/>
      <c r="MY4" s="231"/>
      <c r="MZ4" s="231"/>
      <c r="NA4" s="231"/>
      <c r="NB4" s="231"/>
      <c r="NC4" s="231"/>
      <c r="ND4" s="231"/>
      <c r="NE4" s="230"/>
      <c r="NF4" s="231"/>
      <c r="NG4" s="231"/>
      <c r="NH4" s="231"/>
      <c r="NI4" s="231"/>
      <c r="NJ4" s="231"/>
      <c r="NK4" s="231"/>
      <c r="NL4" s="231"/>
      <c r="NM4" s="231"/>
      <c r="NN4" s="231"/>
      <c r="NO4" s="231"/>
      <c r="NP4" s="231"/>
      <c r="NQ4" s="231"/>
      <c r="NR4" s="231"/>
      <c r="NS4" s="231"/>
      <c r="NT4" s="231"/>
      <c r="NU4" s="230"/>
      <c r="NV4" s="231"/>
      <c r="NW4" s="231"/>
      <c r="NX4" s="231"/>
      <c r="NY4" s="231"/>
      <c r="NZ4" s="231"/>
      <c r="OA4" s="231"/>
      <c r="OB4" s="231"/>
      <c r="OC4" s="231"/>
      <c r="OD4" s="231"/>
      <c r="OE4" s="231"/>
      <c r="OF4" s="231"/>
      <c r="OG4" s="231"/>
      <c r="OH4" s="231"/>
      <c r="OI4" s="231"/>
      <c r="OJ4" s="231"/>
      <c r="OK4" s="230"/>
      <c r="OL4" s="231"/>
      <c r="OM4" s="231"/>
      <c r="ON4" s="231"/>
      <c r="OO4" s="231"/>
      <c r="OP4" s="231"/>
      <c r="OQ4" s="231"/>
      <c r="OR4" s="231"/>
      <c r="OS4" s="231"/>
      <c r="OT4" s="231"/>
      <c r="OU4" s="231"/>
      <c r="OV4" s="231"/>
      <c r="OW4" s="231"/>
      <c r="OX4" s="231"/>
      <c r="OY4" s="231"/>
      <c r="OZ4" s="231"/>
      <c r="PA4" s="230"/>
      <c r="PB4" s="231"/>
      <c r="PC4" s="231"/>
      <c r="PD4" s="231"/>
      <c r="PE4" s="231"/>
      <c r="PF4" s="231"/>
      <c r="PG4" s="231"/>
      <c r="PH4" s="231"/>
      <c r="PI4" s="231"/>
      <c r="PJ4" s="231"/>
      <c r="PK4" s="231"/>
      <c r="PL4" s="231"/>
      <c r="PM4" s="231"/>
      <c r="PN4" s="231"/>
      <c r="PO4" s="231"/>
      <c r="PP4" s="231"/>
      <c r="PQ4" s="230"/>
      <c r="PR4" s="231"/>
      <c r="PS4" s="231"/>
      <c r="PT4" s="231"/>
      <c r="PU4" s="231"/>
      <c r="PV4" s="231"/>
      <c r="PW4" s="231"/>
      <c r="PX4" s="231"/>
      <c r="PY4" s="231"/>
      <c r="PZ4" s="231"/>
      <c r="QA4" s="231"/>
      <c r="QB4" s="231"/>
      <c r="QC4" s="231"/>
      <c r="QD4" s="231"/>
      <c r="QE4" s="231"/>
      <c r="QF4" s="231"/>
      <c r="QG4" s="230"/>
      <c r="QH4" s="231"/>
      <c r="QI4" s="231"/>
      <c r="QJ4" s="231"/>
      <c r="QK4" s="231"/>
      <c r="QL4" s="231"/>
      <c r="QM4" s="231"/>
      <c r="QN4" s="231"/>
      <c r="QO4" s="231"/>
      <c r="QP4" s="231"/>
      <c r="QQ4" s="231"/>
      <c r="QR4" s="231"/>
      <c r="QS4" s="231"/>
      <c r="QT4" s="231"/>
      <c r="QU4" s="231"/>
      <c r="QV4" s="231"/>
      <c r="QW4" s="230"/>
      <c r="QX4" s="231"/>
      <c r="QY4" s="231"/>
      <c r="QZ4" s="231"/>
      <c r="RA4" s="231"/>
      <c r="RB4" s="231"/>
      <c r="RC4" s="231"/>
      <c r="RD4" s="231"/>
      <c r="RE4" s="231"/>
      <c r="RF4" s="231"/>
      <c r="RG4" s="231"/>
      <c r="RH4" s="231"/>
      <c r="RI4" s="231"/>
      <c r="RJ4" s="231"/>
      <c r="RK4" s="231"/>
      <c r="RL4" s="231"/>
      <c r="RM4" s="230"/>
      <c r="RN4" s="231"/>
      <c r="RO4" s="231"/>
      <c r="RP4" s="231"/>
      <c r="RQ4" s="231"/>
      <c r="RR4" s="231"/>
      <c r="RS4" s="231"/>
      <c r="RT4" s="231"/>
      <c r="RU4" s="231"/>
      <c r="RV4" s="231"/>
      <c r="RW4" s="231"/>
      <c r="RX4" s="231"/>
      <c r="RY4" s="231"/>
      <c r="RZ4" s="231"/>
      <c r="SA4" s="231"/>
      <c r="SB4" s="231"/>
      <c r="SC4" s="230"/>
      <c r="SD4" s="231"/>
      <c r="SE4" s="231"/>
      <c r="SF4" s="231"/>
      <c r="SG4" s="231"/>
      <c r="SH4" s="231"/>
      <c r="SI4" s="231"/>
      <c r="SJ4" s="231"/>
      <c r="SK4" s="231"/>
      <c r="SL4" s="231"/>
      <c r="SM4" s="231"/>
      <c r="SN4" s="231"/>
      <c r="SO4" s="231"/>
      <c r="SP4" s="231"/>
      <c r="SQ4" s="231"/>
      <c r="SR4" s="231"/>
      <c r="SS4" s="230"/>
      <c r="ST4" s="231"/>
      <c r="SU4" s="231"/>
      <c r="SV4" s="231"/>
      <c r="SW4" s="231"/>
      <c r="SX4" s="231"/>
      <c r="SY4" s="231"/>
      <c r="SZ4" s="231"/>
      <c r="TA4" s="231"/>
      <c r="TB4" s="231"/>
      <c r="TC4" s="231"/>
      <c r="TD4" s="231"/>
      <c r="TE4" s="231"/>
      <c r="TF4" s="231"/>
      <c r="TG4" s="231"/>
      <c r="TH4" s="231"/>
      <c r="TI4" s="230"/>
      <c r="TJ4" s="231"/>
      <c r="TK4" s="231"/>
      <c r="TL4" s="231"/>
      <c r="TM4" s="231"/>
      <c r="TN4" s="231"/>
      <c r="TO4" s="231"/>
      <c r="TP4" s="231"/>
      <c r="TQ4" s="231"/>
      <c r="TR4" s="231"/>
      <c r="TS4" s="231"/>
      <c r="TT4" s="231"/>
      <c r="TU4" s="231"/>
      <c r="TV4" s="231"/>
      <c r="TW4" s="231"/>
      <c r="TX4" s="231"/>
      <c r="TY4" s="230"/>
      <c r="TZ4" s="231"/>
      <c r="UA4" s="231"/>
      <c r="UB4" s="231"/>
      <c r="UC4" s="231"/>
      <c r="UD4" s="231"/>
      <c r="UE4" s="231"/>
      <c r="UF4" s="231"/>
      <c r="UG4" s="231"/>
      <c r="UH4" s="231"/>
      <c r="UI4" s="231"/>
      <c r="UJ4" s="231"/>
      <c r="UK4" s="231"/>
      <c r="UL4" s="231"/>
      <c r="UM4" s="231"/>
      <c r="UN4" s="231"/>
      <c r="UO4" s="230"/>
      <c r="UP4" s="231"/>
      <c r="UQ4" s="231"/>
      <c r="UR4" s="231"/>
      <c r="US4" s="231"/>
      <c r="UT4" s="231"/>
      <c r="UU4" s="231"/>
      <c r="UV4" s="231"/>
      <c r="UW4" s="231"/>
      <c r="UX4" s="231"/>
      <c r="UY4" s="231"/>
      <c r="UZ4" s="231"/>
      <c r="VA4" s="231"/>
      <c r="VB4" s="231"/>
      <c r="VC4" s="231"/>
      <c r="VD4" s="231"/>
      <c r="VE4" s="230"/>
      <c r="VF4" s="231"/>
      <c r="VG4" s="231"/>
      <c r="VH4" s="231"/>
      <c r="VI4" s="231"/>
      <c r="VJ4" s="231"/>
      <c r="VK4" s="231"/>
      <c r="VL4" s="231"/>
      <c r="VM4" s="231"/>
      <c r="VN4" s="231"/>
      <c r="VO4" s="231"/>
      <c r="VP4" s="231"/>
      <c r="VQ4" s="231"/>
      <c r="VR4" s="231"/>
      <c r="VS4" s="231"/>
      <c r="VT4" s="231"/>
      <c r="VU4" s="230"/>
      <c r="VV4" s="231"/>
      <c r="VW4" s="231"/>
      <c r="VX4" s="231"/>
      <c r="VY4" s="231"/>
      <c r="VZ4" s="231"/>
      <c r="WA4" s="231"/>
      <c r="WB4" s="231"/>
      <c r="WC4" s="231"/>
      <c r="WD4" s="231"/>
      <c r="WE4" s="231"/>
      <c r="WF4" s="231"/>
      <c r="WG4" s="231"/>
      <c r="WH4" s="231"/>
      <c r="WI4" s="231"/>
      <c r="WJ4" s="231"/>
      <c r="WK4" s="230"/>
      <c r="WL4" s="231"/>
      <c r="WM4" s="231"/>
      <c r="WN4" s="231"/>
      <c r="WO4" s="231"/>
      <c r="WP4" s="231"/>
      <c r="WQ4" s="231"/>
      <c r="WR4" s="231"/>
      <c r="WS4" s="231"/>
      <c r="WT4" s="231"/>
      <c r="WU4" s="231"/>
      <c r="WV4" s="231"/>
      <c r="WW4" s="231"/>
      <c r="WX4" s="231"/>
      <c r="WY4" s="231"/>
      <c r="WZ4" s="231"/>
      <c r="XA4" s="230"/>
      <c r="XB4" s="231"/>
      <c r="XC4" s="231"/>
      <c r="XD4" s="231"/>
      <c r="XE4" s="231"/>
      <c r="XF4" s="231"/>
      <c r="XG4" s="231"/>
      <c r="XH4" s="231"/>
      <c r="XI4" s="231"/>
      <c r="XJ4" s="231"/>
      <c r="XK4" s="231"/>
      <c r="XL4" s="231"/>
      <c r="XM4" s="231"/>
      <c r="XN4" s="231"/>
      <c r="XO4" s="231"/>
      <c r="XP4" s="231"/>
      <c r="XQ4" s="230"/>
      <c r="XR4" s="231"/>
      <c r="XS4" s="231"/>
      <c r="XT4" s="231"/>
      <c r="XU4" s="231"/>
      <c r="XV4" s="231"/>
      <c r="XW4" s="231"/>
      <c r="XX4" s="231"/>
      <c r="XY4" s="231"/>
      <c r="XZ4" s="231"/>
      <c r="YA4" s="231"/>
      <c r="YB4" s="231"/>
      <c r="YC4" s="231"/>
      <c r="YD4" s="231"/>
      <c r="YE4" s="231"/>
      <c r="YF4" s="231"/>
      <c r="YG4" s="230"/>
      <c r="YH4" s="231"/>
      <c r="YI4" s="231"/>
      <c r="YJ4" s="231"/>
      <c r="YK4" s="231"/>
      <c r="YL4" s="231"/>
      <c r="YM4" s="231"/>
      <c r="YN4" s="231"/>
      <c r="YO4" s="231"/>
      <c r="YP4" s="231"/>
      <c r="YQ4" s="231"/>
      <c r="YR4" s="231"/>
      <c r="YS4" s="231"/>
      <c r="YT4" s="231"/>
      <c r="YU4" s="231"/>
      <c r="YV4" s="231"/>
      <c r="YW4" s="230"/>
      <c r="YX4" s="231"/>
      <c r="YY4" s="231"/>
      <c r="YZ4" s="231"/>
      <c r="ZA4" s="231"/>
      <c r="ZB4" s="231"/>
      <c r="ZC4" s="231"/>
      <c r="ZD4" s="231"/>
      <c r="ZE4" s="231"/>
      <c r="ZF4" s="231"/>
      <c r="ZG4" s="231"/>
      <c r="ZH4" s="231"/>
      <c r="ZI4" s="231"/>
      <c r="ZJ4" s="231"/>
      <c r="ZK4" s="231"/>
      <c r="ZL4" s="231"/>
      <c r="ZM4" s="230"/>
      <c r="ZN4" s="231"/>
      <c r="ZO4" s="231"/>
      <c r="ZP4" s="231"/>
      <c r="ZQ4" s="231"/>
      <c r="ZR4" s="231"/>
      <c r="ZS4" s="231"/>
      <c r="ZT4" s="231"/>
      <c r="ZU4" s="231"/>
      <c r="ZV4" s="231"/>
      <c r="ZW4" s="231"/>
      <c r="ZX4" s="231"/>
      <c r="ZY4" s="231"/>
      <c r="ZZ4" s="231"/>
      <c r="AAA4" s="231"/>
      <c r="AAB4" s="231"/>
      <c r="AAC4" s="230"/>
      <c r="AAD4" s="231"/>
      <c r="AAE4" s="231"/>
      <c r="AAF4" s="231"/>
      <c r="AAG4" s="231"/>
      <c r="AAH4" s="231"/>
      <c r="AAI4" s="231"/>
      <c r="AAJ4" s="231"/>
      <c r="AAK4" s="231"/>
      <c r="AAL4" s="231"/>
      <c r="AAM4" s="231"/>
      <c r="AAN4" s="231"/>
      <c r="AAO4" s="231"/>
      <c r="AAP4" s="231"/>
      <c r="AAQ4" s="231"/>
      <c r="AAR4" s="231"/>
      <c r="AAS4" s="230"/>
      <c r="AAT4" s="231"/>
      <c r="AAU4" s="231"/>
      <c r="AAV4" s="231"/>
      <c r="AAW4" s="231"/>
      <c r="AAX4" s="231"/>
      <c r="AAY4" s="231"/>
      <c r="AAZ4" s="231"/>
      <c r="ABA4" s="231"/>
      <c r="ABB4" s="231"/>
      <c r="ABC4" s="231"/>
      <c r="ABD4" s="231"/>
      <c r="ABE4" s="231"/>
      <c r="ABF4" s="231"/>
      <c r="ABG4" s="231"/>
      <c r="ABH4" s="231"/>
      <c r="ABI4" s="230"/>
      <c r="ABJ4" s="231"/>
      <c r="ABK4" s="231"/>
      <c r="ABL4" s="231"/>
      <c r="ABM4" s="231"/>
      <c r="ABN4" s="231"/>
      <c r="ABO4" s="231"/>
      <c r="ABP4" s="231"/>
      <c r="ABQ4" s="231"/>
      <c r="ABR4" s="231"/>
      <c r="ABS4" s="231"/>
      <c r="ABT4" s="231"/>
      <c r="ABU4" s="231"/>
      <c r="ABV4" s="231"/>
      <c r="ABW4" s="231"/>
      <c r="ABX4" s="231"/>
      <c r="ABY4" s="230"/>
      <c r="ABZ4" s="231"/>
      <c r="ACA4" s="231"/>
      <c r="ACB4" s="231"/>
      <c r="ACC4" s="231"/>
      <c r="ACD4" s="231"/>
      <c r="ACE4" s="231"/>
      <c r="ACF4" s="231"/>
      <c r="ACG4" s="231"/>
      <c r="ACH4" s="231"/>
      <c r="ACI4" s="231"/>
      <c r="ACJ4" s="231"/>
      <c r="ACK4" s="231"/>
      <c r="ACL4" s="231"/>
      <c r="ACM4" s="231"/>
      <c r="ACN4" s="231"/>
      <c r="ACO4" s="230"/>
      <c r="ACP4" s="231"/>
      <c r="ACQ4" s="231"/>
      <c r="ACR4" s="231"/>
      <c r="ACS4" s="231"/>
      <c r="ACT4" s="231"/>
      <c r="ACU4" s="231"/>
      <c r="ACV4" s="231"/>
      <c r="ACW4" s="231"/>
      <c r="ACX4" s="231"/>
      <c r="ACY4" s="231"/>
      <c r="ACZ4" s="231"/>
      <c r="ADA4" s="231"/>
      <c r="ADB4" s="231"/>
      <c r="ADC4" s="231"/>
      <c r="ADD4" s="231"/>
      <c r="ADE4" s="230"/>
      <c r="ADF4" s="231"/>
      <c r="ADG4" s="231"/>
      <c r="ADH4" s="231"/>
      <c r="ADI4" s="231"/>
      <c r="ADJ4" s="231"/>
      <c r="ADK4" s="231"/>
      <c r="ADL4" s="231"/>
      <c r="ADM4" s="231"/>
      <c r="ADN4" s="231"/>
      <c r="ADO4" s="231"/>
      <c r="ADP4" s="231"/>
      <c r="ADQ4" s="231"/>
      <c r="ADR4" s="231"/>
      <c r="ADS4" s="231"/>
      <c r="ADT4" s="231"/>
      <c r="ADU4" s="230"/>
      <c r="ADV4" s="231"/>
      <c r="ADW4" s="231"/>
      <c r="ADX4" s="231"/>
      <c r="ADY4" s="231"/>
      <c r="ADZ4" s="231"/>
      <c r="AEA4" s="231"/>
      <c r="AEB4" s="231"/>
      <c r="AEC4" s="231"/>
      <c r="AED4" s="231"/>
      <c r="AEE4" s="231"/>
      <c r="AEF4" s="231"/>
      <c r="AEG4" s="231"/>
      <c r="AEH4" s="231"/>
      <c r="AEI4" s="231"/>
      <c r="AEJ4" s="231"/>
      <c r="AEK4" s="230"/>
      <c r="AEL4" s="231"/>
      <c r="AEM4" s="231"/>
      <c r="AEN4" s="231"/>
      <c r="AEO4" s="231"/>
      <c r="AEP4" s="231"/>
      <c r="AEQ4" s="231"/>
      <c r="AER4" s="231"/>
      <c r="AES4" s="231"/>
      <c r="AET4" s="231"/>
      <c r="AEU4" s="231"/>
      <c r="AEV4" s="231"/>
      <c r="AEW4" s="231"/>
      <c r="AEX4" s="231"/>
      <c r="AEY4" s="231"/>
      <c r="AEZ4" s="231"/>
      <c r="AFA4" s="230"/>
      <c r="AFB4" s="231"/>
      <c r="AFC4" s="231"/>
      <c r="AFD4" s="231"/>
      <c r="AFE4" s="231"/>
      <c r="AFF4" s="231"/>
      <c r="AFG4" s="231"/>
      <c r="AFH4" s="231"/>
      <c r="AFI4" s="231"/>
      <c r="AFJ4" s="231"/>
      <c r="AFK4" s="231"/>
      <c r="AFL4" s="231"/>
      <c r="AFM4" s="231"/>
      <c r="AFN4" s="231"/>
      <c r="AFO4" s="231"/>
      <c r="AFP4" s="231"/>
      <c r="AFQ4" s="230"/>
      <c r="AFR4" s="231"/>
      <c r="AFS4" s="231"/>
      <c r="AFT4" s="231"/>
      <c r="AFU4" s="231"/>
      <c r="AFV4" s="231"/>
      <c r="AFW4" s="231"/>
      <c r="AFX4" s="231"/>
      <c r="AFY4" s="231"/>
      <c r="AFZ4" s="231"/>
      <c r="AGA4" s="231"/>
      <c r="AGB4" s="231"/>
      <c r="AGC4" s="231"/>
      <c r="AGD4" s="231"/>
      <c r="AGE4" s="231"/>
      <c r="AGF4" s="231"/>
      <c r="AGG4" s="230"/>
      <c r="AGH4" s="231"/>
      <c r="AGI4" s="231"/>
      <c r="AGJ4" s="231"/>
      <c r="AGK4" s="231"/>
      <c r="AGL4" s="231"/>
      <c r="AGM4" s="231"/>
      <c r="AGN4" s="231"/>
      <c r="AGO4" s="231"/>
      <c r="AGP4" s="231"/>
      <c r="AGQ4" s="231"/>
      <c r="AGR4" s="231"/>
      <c r="AGS4" s="231"/>
      <c r="AGT4" s="231"/>
      <c r="AGU4" s="231"/>
      <c r="AGV4" s="231"/>
      <c r="AGW4" s="230"/>
      <c r="AGX4" s="231"/>
      <c r="AGY4" s="231"/>
      <c r="AGZ4" s="231"/>
      <c r="AHA4" s="231"/>
      <c r="AHB4" s="231"/>
      <c r="AHC4" s="231"/>
      <c r="AHD4" s="231"/>
      <c r="AHE4" s="231"/>
      <c r="AHF4" s="231"/>
      <c r="AHG4" s="231"/>
      <c r="AHH4" s="231"/>
      <c r="AHI4" s="231"/>
      <c r="AHJ4" s="231"/>
      <c r="AHK4" s="231"/>
      <c r="AHL4" s="231"/>
      <c r="AHM4" s="230"/>
      <c r="AHN4" s="231"/>
      <c r="AHO4" s="231"/>
      <c r="AHP4" s="231"/>
      <c r="AHQ4" s="231"/>
      <c r="AHR4" s="231"/>
      <c r="AHS4" s="231"/>
      <c r="AHT4" s="231"/>
      <c r="AHU4" s="231"/>
      <c r="AHV4" s="231"/>
      <c r="AHW4" s="231"/>
      <c r="AHX4" s="231"/>
      <c r="AHY4" s="231"/>
      <c r="AHZ4" s="231"/>
      <c r="AIA4" s="231"/>
      <c r="AIB4" s="231"/>
      <c r="AIC4" s="230"/>
      <c r="AID4" s="231"/>
      <c r="AIE4" s="231"/>
      <c r="AIF4" s="231"/>
      <c r="AIG4" s="231"/>
      <c r="AIH4" s="231"/>
      <c r="AII4" s="231"/>
      <c r="AIJ4" s="231"/>
      <c r="AIK4" s="231"/>
      <c r="AIL4" s="231"/>
      <c r="AIM4" s="231"/>
      <c r="AIN4" s="231"/>
      <c r="AIO4" s="231"/>
      <c r="AIP4" s="231"/>
      <c r="AIQ4" s="231"/>
      <c r="AIR4" s="231"/>
      <c r="AIS4" s="230"/>
      <c r="AIT4" s="231"/>
      <c r="AIU4" s="231"/>
      <c r="AIV4" s="231"/>
      <c r="AIW4" s="231"/>
      <c r="AIX4" s="231"/>
      <c r="AIY4" s="231"/>
      <c r="AIZ4" s="231"/>
      <c r="AJA4" s="231"/>
      <c r="AJB4" s="231"/>
      <c r="AJC4" s="231"/>
      <c r="AJD4" s="231"/>
      <c r="AJE4" s="231"/>
      <c r="AJF4" s="231"/>
      <c r="AJG4" s="231"/>
      <c r="AJH4" s="231"/>
      <c r="AJI4" s="230"/>
      <c r="AJJ4" s="231"/>
      <c r="AJK4" s="231"/>
      <c r="AJL4" s="231"/>
      <c r="AJM4" s="231"/>
      <c r="AJN4" s="231"/>
      <c r="AJO4" s="231"/>
      <c r="AJP4" s="231"/>
      <c r="AJQ4" s="231"/>
      <c r="AJR4" s="231"/>
      <c r="AJS4" s="231"/>
      <c r="AJT4" s="231"/>
      <c r="AJU4" s="231"/>
      <c r="AJV4" s="231"/>
      <c r="AJW4" s="231"/>
      <c r="AJX4" s="231"/>
      <c r="AJY4" s="230"/>
      <c r="AJZ4" s="231"/>
      <c r="AKA4" s="231"/>
      <c r="AKB4" s="231"/>
      <c r="AKC4" s="231"/>
      <c r="AKD4" s="231"/>
      <c r="AKE4" s="231"/>
      <c r="AKF4" s="231"/>
      <c r="AKG4" s="231"/>
      <c r="AKH4" s="231"/>
      <c r="AKI4" s="231"/>
      <c r="AKJ4" s="231"/>
      <c r="AKK4" s="231"/>
      <c r="AKL4" s="231"/>
      <c r="AKM4" s="231"/>
      <c r="AKN4" s="231"/>
      <c r="AKO4" s="230"/>
      <c r="AKP4" s="231"/>
      <c r="AKQ4" s="231"/>
      <c r="AKR4" s="231"/>
      <c r="AKS4" s="231"/>
      <c r="AKT4" s="231"/>
      <c r="AKU4" s="231"/>
      <c r="AKV4" s="231"/>
      <c r="AKW4" s="231"/>
      <c r="AKX4" s="231"/>
      <c r="AKY4" s="231"/>
      <c r="AKZ4" s="231"/>
      <c r="ALA4" s="231"/>
      <c r="ALB4" s="231"/>
      <c r="ALC4" s="231"/>
      <c r="ALD4" s="231"/>
      <c r="ALE4" s="230"/>
      <c r="ALF4" s="231"/>
      <c r="ALG4" s="231"/>
      <c r="ALH4" s="231"/>
      <c r="ALI4" s="231"/>
      <c r="ALJ4" s="231"/>
      <c r="ALK4" s="231"/>
      <c r="ALL4" s="231"/>
      <c r="ALM4" s="231"/>
      <c r="ALN4" s="231"/>
      <c r="ALO4" s="231"/>
      <c r="ALP4" s="231"/>
      <c r="ALQ4" s="231"/>
      <c r="ALR4" s="231"/>
      <c r="ALS4" s="231"/>
      <c r="ALT4" s="231"/>
      <c r="ALU4" s="230"/>
      <c r="ALV4" s="231"/>
      <c r="ALW4" s="231"/>
      <c r="ALX4" s="231"/>
      <c r="ALY4" s="231"/>
      <c r="ALZ4" s="231"/>
      <c r="AMA4" s="231"/>
      <c r="AMB4" s="231"/>
      <c r="AMC4" s="231"/>
      <c r="AMD4" s="231"/>
      <c r="AME4" s="231"/>
      <c r="AMF4" s="231"/>
      <c r="AMG4" s="231"/>
      <c r="AMH4" s="231"/>
      <c r="AMI4" s="231"/>
      <c r="AMJ4" s="231"/>
      <c r="AMK4" s="230"/>
      <c r="AML4" s="231"/>
      <c r="AMM4" s="231"/>
      <c r="AMN4" s="231"/>
      <c r="AMO4" s="231"/>
      <c r="AMP4" s="231"/>
      <c r="AMQ4" s="231"/>
      <c r="AMR4" s="231"/>
      <c r="AMS4" s="231"/>
      <c r="AMT4" s="231"/>
      <c r="AMU4" s="231"/>
      <c r="AMV4" s="231"/>
      <c r="AMW4" s="231"/>
      <c r="AMX4" s="231"/>
      <c r="AMY4" s="231"/>
      <c r="AMZ4" s="231"/>
      <c r="ANA4" s="230"/>
      <c r="ANB4" s="231"/>
      <c r="ANC4" s="231"/>
      <c r="AND4" s="231"/>
      <c r="ANE4" s="231"/>
      <c r="ANF4" s="231"/>
      <c r="ANG4" s="231"/>
      <c r="ANH4" s="231"/>
      <c r="ANI4" s="231"/>
      <c r="ANJ4" s="231"/>
      <c r="ANK4" s="231"/>
      <c r="ANL4" s="231"/>
      <c r="ANM4" s="231"/>
      <c r="ANN4" s="231"/>
      <c r="ANO4" s="231"/>
      <c r="ANP4" s="231"/>
      <c r="ANQ4" s="230"/>
      <c r="ANR4" s="231"/>
      <c r="ANS4" s="231"/>
      <c r="ANT4" s="231"/>
      <c r="ANU4" s="231"/>
      <c r="ANV4" s="231"/>
      <c r="ANW4" s="231"/>
      <c r="ANX4" s="231"/>
      <c r="ANY4" s="231"/>
      <c r="ANZ4" s="231"/>
      <c r="AOA4" s="231"/>
      <c r="AOB4" s="231"/>
      <c r="AOC4" s="231"/>
      <c r="AOD4" s="231"/>
      <c r="AOE4" s="231"/>
      <c r="AOF4" s="231"/>
      <c r="AOG4" s="230"/>
      <c r="AOH4" s="231"/>
      <c r="AOI4" s="231"/>
      <c r="AOJ4" s="231"/>
      <c r="AOK4" s="231"/>
      <c r="AOL4" s="231"/>
      <c r="AOM4" s="231"/>
      <c r="AON4" s="231"/>
      <c r="AOO4" s="231"/>
      <c r="AOP4" s="231"/>
      <c r="AOQ4" s="231"/>
      <c r="AOR4" s="231"/>
      <c r="AOS4" s="231"/>
      <c r="AOT4" s="231"/>
      <c r="AOU4" s="231"/>
      <c r="AOV4" s="231"/>
      <c r="AOW4" s="230"/>
      <c r="AOX4" s="231"/>
      <c r="AOY4" s="231"/>
      <c r="AOZ4" s="231"/>
      <c r="APA4" s="231"/>
      <c r="APB4" s="231"/>
      <c r="APC4" s="231"/>
      <c r="APD4" s="231"/>
      <c r="APE4" s="231"/>
      <c r="APF4" s="231"/>
      <c r="APG4" s="231"/>
      <c r="APH4" s="231"/>
      <c r="API4" s="231"/>
      <c r="APJ4" s="231"/>
      <c r="APK4" s="231"/>
      <c r="APL4" s="231"/>
      <c r="APM4" s="230"/>
      <c r="APN4" s="231"/>
      <c r="APO4" s="231"/>
      <c r="APP4" s="231"/>
      <c r="APQ4" s="231"/>
      <c r="APR4" s="231"/>
      <c r="APS4" s="231"/>
      <c r="APT4" s="231"/>
      <c r="APU4" s="231"/>
      <c r="APV4" s="231"/>
      <c r="APW4" s="231"/>
      <c r="APX4" s="231"/>
      <c r="APY4" s="231"/>
      <c r="APZ4" s="231"/>
      <c r="AQA4" s="231"/>
      <c r="AQB4" s="231"/>
      <c r="AQC4" s="230"/>
      <c r="AQD4" s="231"/>
      <c r="AQE4" s="231"/>
      <c r="AQF4" s="231"/>
      <c r="AQG4" s="231"/>
      <c r="AQH4" s="231"/>
      <c r="AQI4" s="231"/>
      <c r="AQJ4" s="231"/>
      <c r="AQK4" s="231"/>
      <c r="AQL4" s="231"/>
      <c r="AQM4" s="231"/>
      <c r="AQN4" s="231"/>
      <c r="AQO4" s="231"/>
      <c r="AQP4" s="231"/>
      <c r="AQQ4" s="231"/>
      <c r="AQR4" s="231"/>
      <c r="AQS4" s="230"/>
      <c r="AQT4" s="231"/>
      <c r="AQU4" s="231"/>
      <c r="AQV4" s="231"/>
      <c r="AQW4" s="231"/>
      <c r="AQX4" s="231"/>
      <c r="AQY4" s="231"/>
      <c r="AQZ4" s="231"/>
      <c r="ARA4" s="231"/>
      <c r="ARB4" s="231"/>
      <c r="ARC4" s="231"/>
      <c r="ARD4" s="231"/>
      <c r="ARE4" s="231"/>
      <c r="ARF4" s="231"/>
      <c r="ARG4" s="231"/>
      <c r="ARH4" s="231"/>
      <c r="ARI4" s="230"/>
      <c r="ARJ4" s="231"/>
      <c r="ARK4" s="231"/>
      <c r="ARL4" s="231"/>
      <c r="ARM4" s="231"/>
      <c r="ARN4" s="231"/>
      <c r="ARO4" s="231"/>
      <c r="ARP4" s="231"/>
      <c r="ARQ4" s="231"/>
      <c r="ARR4" s="231"/>
      <c r="ARS4" s="231"/>
      <c r="ART4" s="231"/>
      <c r="ARU4" s="231"/>
      <c r="ARV4" s="231"/>
      <c r="ARW4" s="231"/>
      <c r="ARX4" s="231"/>
      <c r="ARY4" s="230"/>
      <c r="ARZ4" s="231"/>
      <c r="ASA4" s="231"/>
      <c r="ASB4" s="231"/>
      <c r="ASC4" s="231"/>
      <c r="ASD4" s="231"/>
      <c r="ASE4" s="231"/>
      <c r="ASF4" s="231"/>
      <c r="ASG4" s="231"/>
      <c r="ASH4" s="231"/>
      <c r="ASI4" s="231"/>
      <c r="ASJ4" s="231"/>
      <c r="ASK4" s="231"/>
      <c r="ASL4" s="231"/>
      <c r="ASM4" s="231"/>
      <c r="ASN4" s="231"/>
      <c r="ASO4" s="230"/>
      <c r="ASP4" s="231"/>
      <c r="ASQ4" s="231"/>
      <c r="ASR4" s="231"/>
      <c r="ASS4" s="231"/>
      <c r="AST4" s="231"/>
      <c r="ASU4" s="231"/>
      <c r="ASV4" s="231"/>
      <c r="ASW4" s="231"/>
      <c r="ASX4" s="231"/>
      <c r="ASY4" s="231"/>
      <c r="ASZ4" s="231"/>
      <c r="ATA4" s="231"/>
      <c r="ATB4" s="231"/>
      <c r="ATC4" s="231"/>
      <c r="ATD4" s="231"/>
      <c r="ATE4" s="230"/>
      <c r="ATF4" s="231"/>
      <c r="ATG4" s="231"/>
      <c r="ATH4" s="231"/>
      <c r="ATI4" s="231"/>
      <c r="ATJ4" s="231"/>
      <c r="ATK4" s="231"/>
      <c r="ATL4" s="231"/>
      <c r="ATM4" s="231"/>
      <c r="ATN4" s="231"/>
      <c r="ATO4" s="231"/>
      <c r="ATP4" s="231"/>
      <c r="ATQ4" s="231"/>
      <c r="ATR4" s="231"/>
      <c r="ATS4" s="231"/>
      <c r="ATT4" s="231"/>
      <c r="ATU4" s="230"/>
      <c r="ATV4" s="231"/>
      <c r="ATW4" s="231"/>
      <c r="ATX4" s="231"/>
      <c r="ATY4" s="231"/>
      <c r="ATZ4" s="231"/>
      <c r="AUA4" s="231"/>
      <c r="AUB4" s="231"/>
      <c r="AUC4" s="231"/>
      <c r="AUD4" s="231"/>
      <c r="AUE4" s="231"/>
      <c r="AUF4" s="231"/>
      <c r="AUG4" s="231"/>
      <c r="AUH4" s="231"/>
      <c r="AUI4" s="231"/>
      <c r="AUJ4" s="231"/>
      <c r="AUK4" s="230"/>
      <c r="AUL4" s="231"/>
      <c r="AUM4" s="231"/>
      <c r="AUN4" s="231"/>
      <c r="AUO4" s="231"/>
      <c r="AUP4" s="231"/>
      <c r="AUQ4" s="231"/>
      <c r="AUR4" s="231"/>
      <c r="AUS4" s="231"/>
      <c r="AUT4" s="231"/>
      <c r="AUU4" s="231"/>
      <c r="AUV4" s="231"/>
      <c r="AUW4" s="231"/>
      <c r="AUX4" s="231"/>
      <c r="AUY4" s="231"/>
      <c r="AUZ4" s="231"/>
      <c r="AVA4" s="230"/>
      <c r="AVB4" s="231"/>
      <c r="AVC4" s="231"/>
      <c r="AVD4" s="231"/>
      <c r="AVE4" s="231"/>
      <c r="AVF4" s="231"/>
      <c r="AVG4" s="231"/>
      <c r="AVH4" s="231"/>
      <c r="AVI4" s="231"/>
      <c r="AVJ4" s="231"/>
      <c r="AVK4" s="231"/>
      <c r="AVL4" s="231"/>
      <c r="AVM4" s="231"/>
      <c r="AVN4" s="231"/>
      <c r="AVO4" s="231"/>
      <c r="AVP4" s="231"/>
      <c r="AVQ4" s="230"/>
      <c r="AVR4" s="231"/>
      <c r="AVS4" s="231"/>
      <c r="AVT4" s="231"/>
      <c r="AVU4" s="231"/>
      <c r="AVV4" s="231"/>
      <c r="AVW4" s="231"/>
      <c r="AVX4" s="231"/>
      <c r="AVY4" s="231"/>
      <c r="AVZ4" s="231"/>
      <c r="AWA4" s="231"/>
      <c r="AWB4" s="231"/>
      <c r="AWC4" s="231"/>
      <c r="AWD4" s="231"/>
      <c r="AWE4" s="231"/>
      <c r="AWF4" s="231"/>
      <c r="AWG4" s="230"/>
      <c r="AWH4" s="231"/>
      <c r="AWI4" s="231"/>
      <c r="AWJ4" s="231"/>
      <c r="AWK4" s="231"/>
      <c r="AWL4" s="231"/>
      <c r="AWM4" s="231"/>
      <c r="AWN4" s="231"/>
      <c r="AWO4" s="231"/>
      <c r="AWP4" s="231"/>
      <c r="AWQ4" s="231"/>
      <c r="AWR4" s="231"/>
      <c r="AWS4" s="231"/>
      <c r="AWT4" s="231"/>
      <c r="AWU4" s="231"/>
      <c r="AWV4" s="231"/>
      <c r="AWW4" s="230"/>
      <c r="AWX4" s="231"/>
      <c r="AWY4" s="231"/>
      <c r="AWZ4" s="231"/>
      <c r="AXA4" s="231"/>
      <c r="AXB4" s="231"/>
      <c r="AXC4" s="231"/>
      <c r="AXD4" s="231"/>
      <c r="AXE4" s="231"/>
      <c r="AXF4" s="231"/>
      <c r="AXG4" s="231"/>
      <c r="AXH4" s="231"/>
      <c r="AXI4" s="231"/>
      <c r="AXJ4" s="231"/>
      <c r="AXK4" s="231"/>
      <c r="AXL4" s="231"/>
      <c r="AXM4" s="230"/>
      <c r="AXN4" s="231"/>
      <c r="AXO4" s="231"/>
      <c r="AXP4" s="231"/>
      <c r="AXQ4" s="231"/>
      <c r="AXR4" s="231"/>
      <c r="AXS4" s="231"/>
      <c r="AXT4" s="231"/>
      <c r="AXU4" s="231"/>
      <c r="AXV4" s="231"/>
      <c r="AXW4" s="231"/>
      <c r="AXX4" s="231"/>
      <c r="AXY4" s="231"/>
      <c r="AXZ4" s="231"/>
      <c r="AYA4" s="231"/>
      <c r="AYB4" s="231"/>
      <c r="AYC4" s="230"/>
      <c r="AYD4" s="231"/>
      <c r="AYE4" s="231"/>
      <c r="AYF4" s="231"/>
      <c r="AYG4" s="231"/>
      <c r="AYH4" s="231"/>
      <c r="AYI4" s="231"/>
      <c r="AYJ4" s="231"/>
      <c r="AYK4" s="231"/>
      <c r="AYL4" s="231"/>
      <c r="AYM4" s="231"/>
      <c r="AYN4" s="231"/>
      <c r="AYO4" s="231"/>
      <c r="AYP4" s="231"/>
      <c r="AYQ4" s="231"/>
      <c r="AYR4" s="231"/>
      <c r="AYS4" s="230"/>
      <c r="AYT4" s="231"/>
      <c r="AYU4" s="231"/>
      <c r="AYV4" s="231"/>
      <c r="AYW4" s="231"/>
      <c r="AYX4" s="231"/>
      <c r="AYY4" s="231"/>
      <c r="AYZ4" s="231"/>
      <c r="AZA4" s="231"/>
      <c r="AZB4" s="231"/>
      <c r="AZC4" s="231"/>
      <c r="AZD4" s="231"/>
      <c r="AZE4" s="231"/>
      <c r="AZF4" s="231"/>
      <c r="AZG4" s="231"/>
      <c r="AZH4" s="231"/>
      <c r="AZI4" s="230"/>
      <c r="AZJ4" s="231"/>
      <c r="AZK4" s="231"/>
      <c r="AZL4" s="231"/>
      <c r="AZM4" s="231"/>
      <c r="AZN4" s="231"/>
      <c r="AZO4" s="231"/>
      <c r="AZP4" s="231"/>
      <c r="AZQ4" s="231"/>
      <c r="AZR4" s="231"/>
      <c r="AZS4" s="231"/>
      <c r="AZT4" s="231"/>
      <c r="AZU4" s="231"/>
      <c r="AZV4" s="231"/>
      <c r="AZW4" s="231"/>
      <c r="AZX4" s="231"/>
      <c r="AZY4" s="230"/>
      <c r="AZZ4" s="231"/>
      <c r="BAA4" s="231"/>
      <c r="BAB4" s="231"/>
      <c r="BAC4" s="231"/>
      <c r="BAD4" s="231"/>
      <c r="BAE4" s="231"/>
      <c r="BAF4" s="231"/>
      <c r="BAG4" s="231"/>
      <c r="BAH4" s="231"/>
      <c r="BAI4" s="231"/>
      <c r="BAJ4" s="231"/>
      <c r="BAK4" s="231"/>
      <c r="BAL4" s="231"/>
      <c r="BAM4" s="231"/>
      <c r="BAN4" s="231"/>
      <c r="BAO4" s="230"/>
      <c r="BAP4" s="231"/>
      <c r="BAQ4" s="231"/>
      <c r="BAR4" s="231"/>
      <c r="BAS4" s="231"/>
      <c r="BAT4" s="231"/>
      <c r="BAU4" s="231"/>
      <c r="BAV4" s="231"/>
      <c r="BAW4" s="231"/>
      <c r="BAX4" s="231"/>
      <c r="BAY4" s="231"/>
      <c r="BAZ4" s="231"/>
      <c r="BBA4" s="231"/>
      <c r="BBB4" s="231"/>
      <c r="BBC4" s="231"/>
      <c r="BBD4" s="231"/>
      <c r="BBE4" s="230"/>
      <c r="BBF4" s="231"/>
      <c r="BBG4" s="231"/>
      <c r="BBH4" s="231"/>
      <c r="BBI4" s="231"/>
      <c r="BBJ4" s="231"/>
      <c r="BBK4" s="231"/>
      <c r="BBL4" s="231"/>
      <c r="BBM4" s="231"/>
      <c r="BBN4" s="231"/>
      <c r="BBO4" s="231"/>
      <c r="BBP4" s="231"/>
      <c r="BBQ4" s="231"/>
      <c r="BBR4" s="231"/>
      <c r="BBS4" s="231"/>
      <c r="BBT4" s="231"/>
      <c r="BBU4" s="230"/>
      <c r="BBV4" s="231"/>
      <c r="BBW4" s="231"/>
      <c r="BBX4" s="231"/>
      <c r="BBY4" s="231"/>
      <c r="BBZ4" s="231"/>
      <c r="BCA4" s="231"/>
      <c r="BCB4" s="231"/>
      <c r="BCC4" s="231"/>
      <c r="BCD4" s="231"/>
      <c r="BCE4" s="231"/>
      <c r="BCF4" s="231"/>
      <c r="BCG4" s="231"/>
      <c r="BCH4" s="231"/>
      <c r="BCI4" s="231"/>
      <c r="BCJ4" s="231"/>
      <c r="BCK4" s="230"/>
      <c r="BCL4" s="231"/>
      <c r="BCM4" s="231"/>
      <c r="BCN4" s="231"/>
      <c r="BCO4" s="231"/>
      <c r="BCP4" s="231"/>
      <c r="BCQ4" s="231"/>
      <c r="BCR4" s="231"/>
      <c r="BCS4" s="231"/>
      <c r="BCT4" s="231"/>
      <c r="BCU4" s="231"/>
      <c r="BCV4" s="231"/>
      <c r="BCW4" s="231"/>
      <c r="BCX4" s="231"/>
      <c r="BCY4" s="231"/>
      <c r="BCZ4" s="231"/>
      <c r="BDA4" s="230"/>
      <c r="BDB4" s="231"/>
      <c r="BDC4" s="231"/>
      <c r="BDD4" s="231"/>
      <c r="BDE4" s="231"/>
      <c r="BDF4" s="231"/>
      <c r="BDG4" s="231"/>
      <c r="BDH4" s="231"/>
      <c r="BDI4" s="231"/>
      <c r="BDJ4" s="231"/>
      <c r="BDK4" s="231"/>
      <c r="BDL4" s="231"/>
      <c r="BDM4" s="231"/>
      <c r="BDN4" s="231"/>
      <c r="BDO4" s="231"/>
      <c r="BDP4" s="231"/>
      <c r="BDQ4" s="230"/>
      <c r="BDR4" s="231"/>
      <c r="BDS4" s="231"/>
      <c r="BDT4" s="231"/>
      <c r="BDU4" s="231"/>
      <c r="BDV4" s="231"/>
      <c r="BDW4" s="231"/>
      <c r="BDX4" s="231"/>
      <c r="BDY4" s="231"/>
      <c r="BDZ4" s="231"/>
      <c r="BEA4" s="231"/>
      <c r="BEB4" s="231"/>
      <c r="BEC4" s="231"/>
      <c r="BED4" s="231"/>
      <c r="BEE4" s="231"/>
      <c r="BEF4" s="231"/>
      <c r="BEG4" s="230"/>
      <c r="BEH4" s="231"/>
      <c r="BEI4" s="231"/>
      <c r="BEJ4" s="231"/>
      <c r="BEK4" s="231"/>
      <c r="BEL4" s="231"/>
      <c r="BEM4" s="231"/>
      <c r="BEN4" s="231"/>
      <c r="BEO4" s="231"/>
      <c r="BEP4" s="231"/>
      <c r="BEQ4" s="231"/>
      <c r="BER4" s="231"/>
      <c r="BES4" s="231"/>
      <c r="BET4" s="231"/>
      <c r="BEU4" s="231"/>
      <c r="BEV4" s="231"/>
      <c r="BEW4" s="230"/>
      <c r="BEX4" s="231"/>
      <c r="BEY4" s="231"/>
      <c r="BEZ4" s="231"/>
      <c r="BFA4" s="231"/>
      <c r="BFB4" s="231"/>
      <c r="BFC4" s="231"/>
      <c r="BFD4" s="231"/>
      <c r="BFE4" s="231"/>
      <c r="BFF4" s="231"/>
      <c r="BFG4" s="231"/>
      <c r="BFH4" s="231"/>
      <c r="BFI4" s="231"/>
      <c r="BFJ4" s="231"/>
      <c r="BFK4" s="231"/>
      <c r="BFL4" s="231"/>
      <c r="BFM4" s="230"/>
      <c r="BFN4" s="231"/>
      <c r="BFO4" s="231"/>
      <c r="BFP4" s="231"/>
      <c r="BFQ4" s="231"/>
      <c r="BFR4" s="231"/>
      <c r="BFS4" s="231"/>
      <c r="BFT4" s="231"/>
      <c r="BFU4" s="231"/>
      <c r="BFV4" s="231"/>
      <c r="BFW4" s="231"/>
      <c r="BFX4" s="231"/>
      <c r="BFY4" s="231"/>
      <c r="BFZ4" s="231"/>
      <c r="BGA4" s="231"/>
      <c r="BGB4" s="231"/>
      <c r="BGC4" s="230"/>
      <c r="BGD4" s="231"/>
      <c r="BGE4" s="231"/>
      <c r="BGF4" s="231"/>
      <c r="BGG4" s="231"/>
      <c r="BGH4" s="231"/>
      <c r="BGI4" s="231"/>
      <c r="BGJ4" s="231"/>
      <c r="BGK4" s="231"/>
      <c r="BGL4" s="231"/>
      <c r="BGM4" s="231"/>
      <c r="BGN4" s="231"/>
      <c r="BGO4" s="231"/>
      <c r="BGP4" s="231"/>
      <c r="BGQ4" s="231"/>
      <c r="BGR4" s="231"/>
      <c r="BGS4" s="230"/>
      <c r="BGT4" s="231"/>
      <c r="BGU4" s="231"/>
      <c r="BGV4" s="231"/>
      <c r="BGW4" s="231"/>
      <c r="BGX4" s="231"/>
      <c r="BGY4" s="231"/>
      <c r="BGZ4" s="231"/>
      <c r="BHA4" s="231"/>
      <c r="BHB4" s="231"/>
      <c r="BHC4" s="231"/>
      <c r="BHD4" s="231"/>
      <c r="BHE4" s="231"/>
      <c r="BHF4" s="231"/>
      <c r="BHG4" s="231"/>
      <c r="BHH4" s="231"/>
      <c r="BHI4" s="230"/>
      <c r="BHJ4" s="231"/>
      <c r="BHK4" s="231"/>
      <c r="BHL4" s="231"/>
      <c r="BHM4" s="231"/>
      <c r="BHN4" s="231"/>
      <c r="BHO4" s="231"/>
      <c r="BHP4" s="231"/>
      <c r="BHQ4" s="231"/>
      <c r="BHR4" s="231"/>
      <c r="BHS4" s="231"/>
      <c r="BHT4" s="231"/>
      <c r="BHU4" s="231"/>
      <c r="BHV4" s="231"/>
      <c r="BHW4" s="231"/>
      <c r="BHX4" s="231"/>
      <c r="BHY4" s="230"/>
      <c r="BHZ4" s="231"/>
      <c r="BIA4" s="231"/>
      <c r="BIB4" s="231"/>
      <c r="BIC4" s="231"/>
      <c r="BID4" s="231"/>
      <c r="BIE4" s="231"/>
      <c r="BIF4" s="231"/>
      <c r="BIG4" s="231"/>
      <c r="BIH4" s="231"/>
      <c r="BII4" s="231"/>
      <c r="BIJ4" s="231"/>
      <c r="BIK4" s="231"/>
      <c r="BIL4" s="231"/>
      <c r="BIM4" s="231"/>
      <c r="BIN4" s="231"/>
      <c r="BIO4" s="230"/>
      <c r="BIP4" s="231"/>
      <c r="BIQ4" s="231"/>
      <c r="BIR4" s="231"/>
      <c r="BIS4" s="231"/>
      <c r="BIT4" s="231"/>
      <c r="BIU4" s="231"/>
      <c r="BIV4" s="231"/>
      <c r="BIW4" s="231"/>
      <c r="BIX4" s="231"/>
      <c r="BIY4" s="231"/>
      <c r="BIZ4" s="231"/>
      <c r="BJA4" s="231"/>
      <c r="BJB4" s="231"/>
      <c r="BJC4" s="231"/>
      <c r="BJD4" s="231"/>
      <c r="BJE4" s="230"/>
      <c r="BJF4" s="231"/>
      <c r="BJG4" s="231"/>
      <c r="BJH4" s="231"/>
      <c r="BJI4" s="231"/>
      <c r="BJJ4" s="231"/>
      <c r="BJK4" s="231"/>
      <c r="BJL4" s="231"/>
      <c r="BJM4" s="231"/>
      <c r="BJN4" s="231"/>
      <c r="BJO4" s="231"/>
      <c r="BJP4" s="231"/>
      <c r="BJQ4" s="231"/>
      <c r="BJR4" s="231"/>
      <c r="BJS4" s="231"/>
      <c r="BJT4" s="231"/>
      <c r="BJU4" s="230"/>
      <c r="BJV4" s="231"/>
      <c r="BJW4" s="231"/>
      <c r="BJX4" s="231"/>
      <c r="BJY4" s="231"/>
      <c r="BJZ4" s="231"/>
      <c r="BKA4" s="231"/>
      <c r="BKB4" s="231"/>
      <c r="BKC4" s="231"/>
      <c r="BKD4" s="231"/>
      <c r="BKE4" s="231"/>
      <c r="BKF4" s="231"/>
      <c r="BKG4" s="231"/>
      <c r="BKH4" s="231"/>
      <c r="BKI4" s="231"/>
      <c r="BKJ4" s="231"/>
      <c r="BKK4" s="230"/>
      <c r="BKL4" s="231"/>
      <c r="BKM4" s="231"/>
      <c r="BKN4" s="231"/>
      <c r="BKO4" s="231"/>
      <c r="BKP4" s="231"/>
      <c r="BKQ4" s="231"/>
      <c r="BKR4" s="231"/>
      <c r="BKS4" s="231"/>
      <c r="BKT4" s="231"/>
      <c r="BKU4" s="231"/>
      <c r="BKV4" s="231"/>
      <c r="BKW4" s="231"/>
      <c r="BKX4" s="231"/>
      <c r="BKY4" s="231"/>
      <c r="BKZ4" s="231"/>
      <c r="BLA4" s="230"/>
      <c r="BLB4" s="231"/>
      <c r="BLC4" s="231"/>
      <c r="BLD4" s="231"/>
      <c r="BLE4" s="231"/>
      <c r="BLF4" s="231"/>
      <c r="BLG4" s="231"/>
      <c r="BLH4" s="231"/>
      <c r="BLI4" s="231"/>
      <c r="BLJ4" s="231"/>
      <c r="BLK4" s="231"/>
      <c r="BLL4" s="231"/>
      <c r="BLM4" s="231"/>
      <c r="BLN4" s="231"/>
      <c r="BLO4" s="231"/>
      <c r="BLP4" s="231"/>
      <c r="BLQ4" s="230"/>
      <c r="BLR4" s="231"/>
      <c r="BLS4" s="231"/>
      <c r="BLT4" s="231"/>
      <c r="BLU4" s="231"/>
      <c r="BLV4" s="231"/>
      <c r="BLW4" s="231"/>
      <c r="BLX4" s="231"/>
      <c r="BLY4" s="231"/>
      <c r="BLZ4" s="231"/>
      <c r="BMA4" s="231"/>
      <c r="BMB4" s="231"/>
      <c r="BMC4" s="231"/>
      <c r="BMD4" s="231"/>
      <c r="BME4" s="231"/>
      <c r="BMF4" s="231"/>
      <c r="BMG4" s="230"/>
      <c r="BMH4" s="231"/>
      <c r="BMI4" s="231"/>
      <c r="BMJ4" s="231"/>
      <c r="BMK4" s="231"/>
      <c r="BML4" s="231"/>
      <c r="BMM4" s="231"/>
      <c r="BMN4" s="231"/>
      <c r="BMO4" s="231"/>
      <c r="BMP4" s="231"/>
      <c r="BMQ4" s="231"/>
      <c r="BMR4" s="231"/>
      <c r="BMS4" s="231"/>
      <c r="BMT4" s="231"/>
      <c r="BMU4" s="231"/>
      <c r="BMV4" s="231"/>
      <c r="BMW4" s="230"/>
      <c r="BMX4" s="231"/>
      <c r="BMY4" s="231"/>
      <c r="BMZ4" s="231"/>
      <c r="BNA4" s="231"/>
      <c r="BNB4" s="231"/>
      <c r="BNC4" s="231"/>
      <c r="BND4" s="231"/>
      <c r="BNE4" s="231"/>
      <c r="BNF4" s="231"/>
      <c r="BNG4" s="231"/>
      <c r="BNH4" s="231"/>
      <c r="BNI4" s="231"/>
      <c r="BNJ4" s="231"/>
      <c r="BNK4" s="231"/>
      <c r="BNL4" s="231"/>
      <c r="BNM4" s="230"/>
      <c r="BNN4" s="231"/>
      <c r="BNO4" s="231"/>
      <c r="BNP4" s="231"/>
      <c r="BNQ4" s="231"/>
      <c r="BNR4" s="231"/>
      <c r="BNS4" s="231"/>
      <c r="BNT4" s="231"/>
      <c r="BNU4" s="231"/>
      <c r="BNV4" s="231"/>
      <c r="BNW4" s="231"/>
      <c r="BNX4" s="231"/>
      <c r="BNY4" s="231"/>
      <c r="BNZ4" s="231"/>
      <c r="BOA4" s="231"/>
      <c r="BOB4" s="231"/>
      <c r="BOC4" s="230"/>
      <c r="BOD4" s="231"/>
      <c r="BOE4" s="231"/>
      <c r="BOF4" s="231"/>
      <c r="BOG4" s="231"/>
      <c r="BOH4" s="231"/>
      <c r="BOI4" s="231"/>
      <c r="BOJ4" s="231"/>
      <c r="BOK4" s="231"/>
      <c r="BOL4" s="231"/>
      <c r="BOM4" s="231"/>
      <c r="BON4" s="231"/>
      <c r="BOO4" s="231"/>
      <c r="BOP4" s="231"/>
      <c r="BOQ4" s="231"/>
      <c r="BOR4" s="231"/>
      <c r="BOS4" s="230"/>
      <c r="BOT4" s="231"/>
      <c r="BOU4" s="231"/>
      <c r="BOV4" s="231"/>
      <c r="BOW4" s="231"/>
      <c r="BOX4" s="231"/>
      <c r="BOY4" s="231"/>
      <c r="BOZ4" s="231"/>
      <c r="BPA4" s="231"/>
      <c r="BPB4" s="231"/>
      <c r="BPC4" s="231"/>
      <c r="BPD4" s="231"/>
      <c r="BPE4" s="231"/>
      <c r="BPF4" s="231"/>
      <c r="BPG4" s="231"/>
      <c r="BPH4" s="231"/>
      <c r="BPI4" s="230"/>
      <c r="BPJ4" s="231"/>
      <c r="BPK4" s="231"/>
      <c r="BPL4" s="231"/>
      <c r="BPM4" s="231"/>
      <c r="BPN4" s="231"/>
      <c r="BPO4" s="231"/>
      <c r="BPP4" s="231"/>
      <c r="BPQ4" s="231"/>
      <c r="BPR4" s="231"/>
      <c r="BPS4" s="231"/>
      <c r="BPT4" s="231"/>
      <c r="BPU4" s="231"/>
      <c r="BPV4" s="231"/>
      <c r="BPW4" s="231"/>
      <c r="BPX4" s="231"/>
      <c r="BPY4" s="230"/>
      <c r="BPZ4" s="231"/>
      <c r="BQA4" s="231"/>
      <c r="BQB4" s="231"/>
      <c r="BQC4" s="231"/>
      <c r="BQD4" s="231"/>
      <c r="BQE4" s="231"/>
      <c r="BQF4" s="231"/>
      <c r="BQG4" s="231"/>
      <c r="BQH4" s="231"/>
      <c r="BQI4" s="231"/>
      <c r="BQJ4" s="231"/>
      <c r="BQK4" s="231"/>
      <c r="BQL4" s="231"/>
      <c r="BQM4" s="231"/>
      <c r="BQN4" s="231"/>
      <c r="BQO4" s="230"/>
      <c r="BQP4" s="231"/>
      <c r="BQQ4" s="231"/>
      <c r="BQR4" s="231"/>
      <c r="BQS4" s="231"/>
      <c r="BQT4" s="231"/>
      <c r="BQU4" s="231"/>
      <c r="BQV4" s="231"/>
      <c r="BQW4" s="231"/>
      <c r="BQX4" s="231"/>
      <c r="BQY4" s="231"/>
      <c r="BQZ4" s="231"/>
      <c r="BRA4" s="231"/>
      <c r="BRB4" s="231"/>
      <c r="BRC4" s="231"/>
      <c r="BRD4" s="231"/>
      <c r="BRE4" s="230"/>
      <c r="BRF4" s="231"/>
      <c r="BRG4" s="231"/>
      <c r="BRH4" s="231"/>
      <c r="BRI4" s="231"/>
      <c r="BRJ4" s="231"/>
      <c r="BRK4" s="231"/>
      <c r="BRL4" s="231"/>
      <c r="BRM4" s="231"/>
      <c r="BRN4" s="231"/>
      <c r="BRO4" s="231"/>
      <c r="BRP4" s="231"/>
      <c r="BRQ4" s="231"/>
      <c r="BRR4" s="231"/>
      <c r="BRS4" s="231"/>
      <c r="BRT4" s="231"/>
      <c r="BRU4" s="230"/>
      <c r="BRV4" s="231"/>
      <c r="BRW4" s="231"/>
      <c r="BRX4" s="231"/>
      <c r="BRY4" s="231"/>
      <c r="BRZ4" s="231"/>
      <c r="BSA4" s="231"/>
      <c r="BSB4" s="231"/>
      <c r="BSC4" s="231"/>
      <c r="BSD4" s="231"/>
      <c r="BSE4" s="231"/>
      <c r="BSF4" s="231"/>
      <c r="BSG4" s="231"/>
      <c r="BSH4" s="231"/>
      <c r="BSI4" s="231"/>
      <c r="BSJ4" s="231"/>
      <c r="BSK4" s="230"/>
      <c r="BSL4" s="231"/>
      <c r="BSM4" s="231"/>
      <c r="BSN4" s="231"/>
      <c r="BSO4" s="231"/>
      <c r="BSP4" s="231"/>
      <c r="BSQ4" s="231"/>
      <c r="BSR4" s="231"/>
      <c r="BSS4" s="231"/>
      <c r="BST4" s="231"/>
      <c r="BSU4" s="231"/>
      <c r="BSV4" s="231"/>
      <c r="BSW4" s="231"/>
      <c r="BSX4" s="231"/>
      <c r="BSY4" s="231"/>
      <c r="BSZ4" s="231"/>
      <c r="BTA4" s="230"/>
      <c r="BTB4" s="231"/>
      <c r="BTC4" s="231"/>
      <c r="BTD4" s="231"/>
      <c r="BTE4" s="231"/>
      <c r="BTF4" s="231"/>
      <c r="BTG4" s="231"/>
      <c r="BTH4" s="231"/>
      <c r="BTI4" s="231"/>
      <c r="BTJ4" s="231"/>
      <c r="BTK4" s="231"/>
      <c r="BTL4" s="231"/>
      <c r="BTM4" s="231"/>
      <c r="BTN4" s="231"/>
      <c r="BTO4" s="231"/>
      <c r="BTP4" s="231"/>
      <c r="BTQ4" s="230"/>
      <c r="BTR4" s="231"/>
      <c r="BTS4" s="231"/>
      <c r="BTT4" s="231"/>
      <c r="BTU4" s="231"/>
      <c r="BTV4" s="231"/>
      <c r="BTW4" s="231"/>
      <c r="BTX4" s="231"/>
      <c r="BTY4" s="231"/>
      <c r="BTZ4" s="231"/>
      <c r="BUA4" s="231"/>
      <c r="BUB4" s="231"/>
      <c r="BUC4" s="231"/>
      <c r="BUD4" s="231"/>
      <c r="BUE4" s="231"/>
      <c r="BUF4" s="231"/>
      <c r="BUG4" s="230"/>
      <c r="BUH4" s="231"/>
      <c r="BUI4" s="231"/>
      <c r="BUJ4" s="231"/>
      <c r="BUK4" s="231"/>
      <c r="BUL4" s="231"/>
      <c r="BUM4" s="231"/>
      <c r="BUN4" s="231"/>
      <c r="BUO4" s="231"/>
      <c r="BUP4" s="231"/>
      <c r="BUQ4" s="231"/>
      <c r="BUR4" s="231"/>
      <c r="BUS4" s="231"/>
      <c r="BUT4" s="231"/>
      <c r="BUU4" s="231"/>
      <c r="BUV4" s="231"/>
      <c r="BUW4" s="230"/>
      <c r="BUX4" s="231"/>
      <c r="BUY4" s="231"/>
      <c r="BUZ4" s="231"/>
      <c r="BVA4" s="231"/>
      <c r="BVB4" s="231"/>
      <c r="BVC4" s="231"/>
      <c r="BVD4" s="231"/>
      <c r="BVE4" s="231"/>
      <c r="BVF4" s="231"/>
      <c r="BVG4" s="231"/>
      <c r="BVH4" s="231"/>
      <c r="BVI4" s="231"/>
      <c r="BVJ4" s="231"/>
      <c r="BVK4" s="231"/>
      <c r="BVL4" s="231"/>
      <c r="BVM4" s="230"/>
      <c r="BVN4" s="231"/>
      <c r="BVO4" s="231"/>
      <c r="BVP4" s="231"/>
      <c r="BVQ4" s="231"/>
      <c r="BVR4" s="231"/>
      <c r="BVS4" s="231"/>
      <c r="BVT4" s="231"/>
      <c r="BVU4" s="231"/>
      <c r="BVV4" s="231"/>
      <c r="BVW4" s="231"/>
      <c r="BVX4" s="231"/>
      <c r="BVY4" s="231"/>
      <c r="BVZ4" s="231"/>
      <c r="BWA4" s="231"/>
      <c r="BWB4" s="231"/>
      <c r="BWC4" s="230"/>
      <c r="BWD4" s="231"/>
      <c r="BWE4" s="231"/>
      <c r="BWF4" s="231"/>
      <c r="BWG4" s="231"/>
      <c r="BWH4" s="231"/>
      <c r="BWI4" s="231"/>
      <c r="BWJ4" s="231"/>
      <c r="BWK4" s="231"/>
      <c r="BWL4" s="231"/>
      <c r="BWM4" s="231"/>
      <c r="BWN4" s="231"/>
      <c r="BWO4" s="231"/>
      <c r="BWP4" s="231"/>
      <c r="BWQ4" s="231"/>
      <c r="BWR4" s="231"/>
      <c r="BWS4" s="230"/>
      <c r="BWT4" s="231"/>
      <c r="BWU4" s="231"/>
      <c r="BWV4" s="231"/>
      <c r="BWW4" s="231"/>
      <c r="BWX4" s="231"/>
      <c r="BWY4" s="231"/>
      <c r="BWZ4" s="231"/>
      <c r="BXA4" s="231"/>
      <c r="BXB4" s="231"/>
      <c r="BXC4" s="231"/>
      <c r="BXD4" s="231"/>
      <c r="BXE4" s="231"/>
      <c r="BXF4" s="231"/>
      <c r="BXG4" s="231"/>
      <c r="BXH4" s="231"/>
      <c r="BXI4" s="230"/>
      <c r="BXJ4" s="231"/>
      <c r="BXK4" s="231"/>
      <c r="BXL4" s="231"/>
      <c r="BXM4" s="231"/>
      <c r="BXN4" s="231"/>
      <c r="BXO4" s="231"/>
      <c r="BXP4" s="231"/>
      <c r="BXQ4" s="231"/>
      <c r="BXR4" s="231"/>
      <c r="BXS4" s="231"/>
      <c r="BXT4" s="231"/>
      <c r="BXU4" s="231"/>
      <c r="BXV4" s="231"/>
      <c r="BXW4" s="231"/>
      <c r="BXX4" s="231"/>
      <c r="BXY4" s="230"/>
      <c r="BXZ4" s="231"/>
      <c r="BYA4" s="231"/>
      <c r="BYB4" s="231"/>
      <c r="BYC4" s="231"/>
      <c r="BYD4" s="231"/>
      <c r="BYE4" s="231"/>
      <c r="BYF4" s="231"/>
      <c r="BYG4" s="231"/>
      <c r="BYH4" s="231"/>
      <c r="BYI4" s="231"/>
      <c r="BYJ4" s="231"/>
      <c r="BYK4" s="231"/>
      <c r="BYL4" s="231"/>
      <c r="BYM4" s="231"/>
      <c r="BYN4" s="231"/>
      <c r="BYO4" s="230"/>
      <c r="BYP4" s="231"/>
      <c r="BYQ4" s="231"/>
      <c r="BYR4" s="231"/>
      <c r="BYS4" s="231"/>
      <c r="BYT4" s="231"/>
      <c r="BYU4" s="231"/>
      <c r="BYV4" s="231"/>
      <c r="BYW4" s="231"/>
      <c r="BYX4" s="231"/>
      <c r="BYY4" s="231"/>
      <c r="BYZ4" s="231"/>
      <c r="BZA4" s="231"/>
      <c r="BZB4" s="231"/>
      <c r="BZC4" s="231"/>
      <c r="BZD4" s="231"/>
      <c r="BZE4" s="230"/>
      <c r="BZF4" s="231"/>
      <c r="BZG4" s="231"/>
      <c r="BZH4" s="231"/>
      <c r="BZI4" s="231"/>
      <c r="BZJ4" s="231"/>
      <c r="BZK4" s="231"/>
      <c r="BZL4" s="231"/>
      <c r="BZM4" s="231"/>
      <c r="BZN4" s="231"/>
      <c r="BZO4" s="231"/>
      <c r="BZP4" s="231"/>
      <c r="BZQ4" s="231"/>
      <c r="BZR4" s="231"/>
      <c r="BZS4" s="231"/>
      <c r="BZT4" s="231"/>
      <c r="BZU4" s="230"/>
      <c r="BZV4" s="231"/>
      <c r="BZW4" s="231"/>
      <c r="BZX4" s="231"/>
      <c r="BZY4" s="231"/>
      <c r="BZZ4" s="231"/>
      <c r="CAA4" s="231"/>
      <c r="CAB4" s="231"/>
      <c r="CAC4" s="231"/>
      <c r="CAD4" s="231"/>
      <c r="CAE4" s="231"/>
      <c r="CAF4" s="231"/>
      <c r="CAG4" s="231"/>
      <c r="CAH4" s="231"/>
      <c r="CAI4" s="231"/>
      <c r="CAJ4" s="231"/>
      <c r="CAK4" s="230"/>
      <c r="CAL4" s="231"/>
      <c r="CAM4" s="231"/>
      <c r="CAN4" s="231"/>
      <c r="CAO4" s="231"/>
      <c r="CAP4" s="231"/>
      <c r="CAQ4" s="231"/>
      <c r="CAR4" s="231"/>
      <c r="CAS4" s="231"/>
      <c r="CAT4" s="231"/>
      <c r="CAU4" s="231"/>
      <c r="CAV4" s="231"/>
      <c r="CAW4" s="231"/>
      <c r="CAX4" s="231"/>
      <c r="CAY4" s="231"/>
      <c r="CAZ4" s="231"/>
      <c r="CBA4" s="230"/>
      <c r="CBB4" s="231"/>
      <c r="CBC4" s="231"/>
      <c r="CBD4" s="231"/>
      <c r="CBE4" s="231"/>
      <c r="CBF4" s="231"/>
      <c r="CBG4" s="231"/>
      <c r="CBH4" s="231"/>
      <c r="CBI4" s="231"/>
      <c r="CBJ4" s="231"/>
      <c r="CBK4" s="231"/>
      <c r="CBL4" s="231"/>
      <c r="CBM4" s="231"/>
      <c r="CBN4" s="231"/>
      <c r="CBO4" s="231"/>
      <c r="CBP4" s="231"/>
      <c r="CBQ4" s="230"/>
      <c r="CBR4" s="231"/>
      <c r="CBS4" s="231"/>
      <c r="CBT4" s="231"/>
      <c r="CBU4" s="231"/>
      <c r="CBV4" s="231"/>
      <c r="CBW4" s="231"/>
      <c r="CBX4" s="231"/>
      <c r="CBY4" s="231"/>
      <c r="CBZ4" s="231"/>
      <c r="CCA4" s="231"/>
      <c r="CCB4" s="231"/>
      <c r="CCC4" s="231"/>
      <c r="CCD4" s="231"/>
      <c r="CCE4" s="231"/>
      <c r="CCF4" s="231"/>
      <c r="CCG4" s="230"/>
      <c r="CCH4" s="231"/>
      <c r="CCI4" s="231"/>
      <c r="CCJ4" s="231"/>
      <c r="CCK4" s="231"/>
      <c r="CCL4" s="231"/>
      <c r="CCM4" s="231"/>
      <c r="CCN4" s="231"/>
      <c r="CCO4" s="231"/>
      <c r="CCP4" s="231"/>
      <c r="CCQ4" s="231"/>
      <c r="CCR4" s="231"/>
      <c r="CCS4" s="231"/>
      <c r="CCT4" s="231"/>
      <c r="CCU4" s="231"/>
      <c r="CCV4" s="231"/>
      <c r="CCW4" s="230"/>
      <c r="CCX4" s="231"/>
      <c r="CCY4" s="231"/>
      <c r="CCZ4" s="231"/>
      <c r="CDA4" s="231"/>
      <c r="CDB4" s="231"/>
      <c r="CDC4" s="231"/>
      <c r="CDD4" s="231"/>
      <c r="CDE4" s="231"/>
      <c r="CDF4" s="231"/>
      <c r="CDG4" s="231"/>
      <c r="CDH4" s="231"/>
      <c r="CDI4" s="231"/>
      <c r="CDJ4" s="231"/>
      <c r="CDK4" s="231"/>
      <c r="CDL4" s="231"/>
      <c r="CDM4" s="230"/>
      <c r="CDN4" s="231"/>
      <c r="CDO4" s="231"/>
      <c r="CDP4" s="231"/>
      <c r="CDQ4" s="231"/>
      <c r="CDR4" s="231"/>
      <c r="CDS4" s="231"/>
      <c r="CDT4" s="231"/>
      <c r="CDU4" s="231"/>
      <c r="CDV4" s="231"/>
      <c r="CDW4" s="231"/>
      <c r="CDX4" s="231"/>
      <c r="CDY4" s="231"/>
      <c r="CDZ4" s="231"/>
      <c r="CEA4" s="231"/>
      <c r="CEB4" s="231"/>
      <c r="CEC4" s="230"/>
      <c r="CED4" s="231"/>
      <c r="CEE4" s="231"/>
      <c r="CEF4" s="231"/>
      <c r="CEG4" s="231"/>
      <c r="CEH4" s="231"/>
      <c r="CEI4" s="231"/>
      <c r="CEJ4" s="231"/>
      <c r="CEK4" s="231"/>
      <c r="CEL4" s="231"/>
      <c r="CEM4" s="231"/>
      <c r="CEN4" s="231"/>
      <c r="CEO4" s="231"/>
      <c r="CEP4" s="231"/>
      <c r="CEQ4" s="231"/>
      <c r="CER4" s="231"/>
      <c r="CES4" s="230"/>
      <c r="CET4" s="231"/>
      <c r="CEU4" s="231"/>
      <c r="CEV4" s="231"/>
      <c r="CEW4" s="231"/>
      <c r="CEX4" s="231"/>
      <c r="CEY4" s="231"/>
      <c r="CEZ4" s="231"/>
      <c r="CFA4" s="231"/>
      <c r="CFB4" s="231"/>
      <c r="CFC4" s="231"/>
      <c r="CFD4" s="231"/>
      <c r="CFE4" s="231"/>
      <c r="CFF4" s="231"/>
      <c r="CFG4" s="231"/>
      <c r="CFH4" s="231"/>
      <c r="CFI4" s="230"/>
      <c r="CFJ4" s="231"/>
      <c r="CFK4" s="231"/>
      <c r="CFL4" s="231"/>
      <c r="CFM4" s="231"/>
      <c r="CFN4" s="231"/>
      <c r="CFO4" s="231"/>
      <c r="CFP4" s="231"/>
      <c r="CFQ4" s="231"/>
      <c r="CFR4" s="231"/>
      <c r="CFS4" s="231"/>
      <c r="CFT4" s="231"/>
      <c r="CFU4" s="231"/>
      <c r="CFV4" s="231"/>
      <c r="CFW4" s="231"/>
      <c r="CFX4" s="231"/>
      <c r="CFY4" s="230"/>
      <c r="CFZ4" s="231"/>
      <c r="CGA4" s="231"/>
      <c r="CGB4" s="231"/>
      <c r="CGC4" s="231"/>
      <c r="CGD4" s="231"/>
      <c r="CGE4" s="231"/>
      <c r="CGF4" s="231"/>
      <c r="CGG4" s="231"/>
      <c r="CGH4" s="231"/>
      <c r="CGI4" s="231"/>
      <c r="CGJ4" s="231"/>
      <c r="CGK4" s="231"/>
      <c r="CGL4" s="231"/>
      <c r="CGM4" s="231"/>
      <c r="CGN4" s="231"/>
      <c r="CGO4" s="230"/>
      <c r="CGP4" s="231"/>
      <c r="CGQ4" s="231"/>
      <c r="CGR4" s="231"/>
      <c r="CGS4" s="231"/>
      <c r="CGT4" s="231"/>
      <c r="CGU4" s="231"/>
      <c r="CGV4" s="231"/>
      <c r="CGW4" s="231"/>
      <c r="CGX4" s="231"/>
      <c r="CGY4" s="231"/>
      <c r="CGZ4" s="231"/>
      <c r="CHA4" s="231"/>
      <c r="CHB4" s="231"/>
      <c r="CHC4" s="231"/>
      <c r="CHD4" s="231"/>
      <c r="CHE4" s="230"/>
      <c r="CHF4" s="231"/>
      <c r="CHG4" s="231"/>
      <c r="CHH4" s="231"/>
      <c r="CHI4" s="231"/>
      <c r="CHJ4" s="231"/>
      <c r="CHK4" s="231"/>
      <c r="CHL4" s="231"/>
      <c r="CHM4" s="231"/>
      <c r="CHN4" s="231"/>
      <c r="CHO4" s="231"/>
      <c r="CHP4" s="231"/>
      <c r="CHQ4" s="231"/>
      <c r="CHR4" s="231"/>
      <c r="CHS4" s="231"/>
      <c r="CHT4" s="231"/>
      <c r="CHU4" s="230"/>
      <c r="CHV4" s="231"/>
      <c r="CHW4" s="231"/>
      <c r="CHX4" s="231"/>
      <c r="CHY4" s="231"/>
      <c r="CHZ4" s="231"/>
      <c r="CIA4" s="231"/>
      <c r="CIB4" s="231"/>
      <c r="CIC4" s="231"/>
      <c r="CID4" s="231"/>
      <c r="CIE4" s="231"/>
      <c r="CIF4" s="231"/>
      <c r="CIG4" s="231"/>
      <c r="CIH4" s="231"/>
      <c r="CII4" s="231"/>
      <c r="CIJ4" s="231"/>
      <c r="CIK4" s="230"/>
      <c r="CIL4" s="231"/>
      <c r="CIM4" s="231"/>
      <c r="CIN4" s="231"/>
      <c r="CIO4" s="231"/>
      <c r="CIP4" s="231"/>
      <c r="CIQ4" s="231"/>
      <c r="CIR4" s="231"/>
      <c r="CIS4" s="231"/>
      <c r="CIT4" s="231"/>
      <c r="CIU4" s="231"/>
      <c r="CIV4" s="231"/>
      <c r="CIW4" s="231"/>
      <c r="CIX4" s="231"/>
      <c r="CIY4" s="231"/>
      <c r="CIZ4" s="231"/>
      <c r="CJA4" s="230"/>
      <c r="CJB4" s="231"/>
      <c r="CJC4" s="231"/>
      <c r="CJD4" s="231"/>
      <c r="CJE4" s="231"/>
      <c r="CJF4" s="231"/>
      <c r="CJG4" s="231"/>
      <c r="CJH4" s="231"/>
      <c r="CJI4" s="231"/>
      <c r="CJJ4" s="231"/>
      <c r="CJK4" s="231"/>
      <c r="CJL4" s="231"/>
      <c r="CJM4" s="231"/>
      <c r="CJN4" s="231"/>
      <c r="CJO4" s="231"/>
      <c r="CJP4" s="231"/>
      <c r="CJQ4" s="230"/>
      <c r="CJR4" s="231"/>
      <c r="CJS4" s="231"/>
      <c r="CJT4" s="231"/>
      <c r="CJU4" s="231"/>
      <c r="CJV4" s="231"/>
      <c r="CJW4" s="231"/>
      <c r="CJX4" s="231"/>
      <c r="CJY4" s="231"/>
      <c r="CJZ4" s="231"/>
      <c r="CKA4" s="231"/>
      <c r="CKB4" s="231"/>
      <c r="CKC4" s="231"/>
      <c r="CKD4" s="231"/>
      <c r="CKE4" s="231"/>
      <c r="CKF4" s="231"/>
      <c r="CKG4" s="230"/>
      <c r="CKH4" s="231"/>
      <c r="CKI4" s="231"/>
      <c r="CKJ4" s="231"/>
      <c r="CKK4" s="231"/>
      <c r="CKL4" s="231"/>
      <c r="CKM4" s="231"/>
      <c r="CKN4" s="231"/>
      <c r="CKO4" s="231"/>
      <c r="CKP4" s="231"/>
      <c r="CKQ4" s="231"/>
      <c r="CKR4" s="231"/>
      <c r="CKS4" s="231"/>
      <c r="CKT4" s="231"/>
      <c r="CKU4" s="231"/>
      <c r="CKV4" s="231"/>
      <c r="CKW4" s="230"/>
      <c r="CKX4" s="231"/>
      <c r="CKY4" s="231"/>
      <c r="CKZ4" s="231"/>
      <c r="CLA4" s="231"/>
      <c r="CLB4" s="231"/>
      <c r="CLC4" s="231"/>
      <c r="CLD4" s="231"/>
      <c r="CLE4" s="231"/>
      <c r="CLF4" s="231"/>
      <c r="CLG4" s="231"/>
      <c r="CLH4" s="231"/>
      <c r="CLI4" s="231"/>
      <c r="CLJ4" s="231"/>
      <c r="CLK4" s="231"/>
      <c r="CLL4" s="231"/>
      <c r="CLM4" s="230"/>
      <c r="CLN4" s="231"/>
      <c r="CLO4" s="231"/>
      <c r="CLP4" s="231"/>
      <c r="CLQ4" s="231"/>
      <c r="CLR4" s="231"/>
      <c r="CLS4" s="231"/>
      <c r="CLT4" s="231"/>
      <c r="CLU4" s="231"/>
      <c r="CLV4" s="231"/>
      <c r="CLW4" s="231"/>
      <c r="CLX4" s="231"/>
      <c r="CLY4" s="231"/>
      <c r="CLZ4" s="231"/>
      <c r="CMA4" s="231"/>
      <c r="CMB4" s="231"/>
      <c r="CMC4" s="230"/>
      <c r="CMD4" s="231"/>
      <c r="CME4" s="231"/>
      <c r="CMF4" s="231"/>
      <c r="CMG4" s="231"/>
      <c r="CMH4" s="231"/>
      <c r="CMI4" s="231"/>
      <c r="CMJ4" s="231"/>
      <c r="CMK4" s="231"/>
      <c r="CML4" s="231"/>
      <c r="CMM4" s="231"/>
      <c r="CMN4" s="231"/>
      <c r="CMO4" s="231"/>
      <c r="CMP4" s="231"/>
      <c r="CMQ4" s="231"/>
      <c r="CMR4" s="231"/>
      <c r="CMS4" s="230"/>
      <c r="CMT4" s="231"/>
      <c r="CMU4" s="231"/>
      <c r="CMV4" s="231"/>
      <c r="CMW4" s="231"/>
      <c r="CMX4" s="231"/>
      <c r="CMY4" s="231"/>
      <c r="CMZ4" s="231"/>
      <c r="CNA4" s="231"/>
      <c r="CNB4" s="231"/>
      <c r="CNC4" s="231"/>
      <c r="CND4" s="231"/>
      <c r="CNE4" s="231"/>
      <c r="CNF4" s="231"/>
      <c r="CNG4" s="231"/>
      <c r="CNH4" s="231"/>
      <c r="CNI4" s="230"/>
      <c r="CNJ4" s="231"/>
      <c r="CNK4" s="231"/>
      <c r="CNL4" s="231"/>
      <c r="CNM4" s="231"/>
      <c r="CNN4" s="231"/>
      <c r="CNO4" s="231"/>
      <c r="CNP4" s="231"/>
      <c r="CNQ4" s="231"/>
      <c r="CNR4" s="231"/>
      <c r="CNS4" s="231"/>
      <c r="CNT4" s="231"/>
      <c r="CNU4" s="231"/>
      <c r="CNV4" s="231"/>
      <c r="CNW4" s="231"/>
      <c r="CNX4" s="231"/>
      <c r="CNY4" s="230"/>
      <c r="CNZ4" s="231"/>
      <c r="COA4" s="231"/>
      <c r="COB4" s="231"/>
      <c r="COC4" s="231"/>
      <c r="COD4" s="231"/>
      <c r="COE4" s="231"/>
      <c r="COF4" s="231"/>
      <c r="COG4" s="231"/>
      <c r="COH4" s="231"/>
      <c r="COI4" s="231"/>
      <c r="COJ4" s="231"/>
      <c r="COK4" s="231"/>
      <c r="COL4" s="231"/>
      <c r="COM4" s="231"/>
      <c r="CON4" s="231"/>
      <c r="COO4" s="230"/>
      <c r="COP4" s="231"/>
      <c r="COQ4" s="231"/>
      <c r="COR4" s="231"/>
      <c r="COS4" s="231"/>
      <c r="COT4" s="231"/>
      <c r="COU4" s="231"/>
      <c r="COV4" s="231"/>
      <c r="COW4" s="231"/>
      <c r="COX4" s="231"/>
      <c r="COY4" s="231"/>
      <c r="COZ4" s="231"/>
      <c r="CPA4" s="231"/>
      <c r="CPB4" s="231"/>
      <c r="CPC4" s="231"/>
      <c r="CPD4" s="231"/>
      <c r="CPE4" s="230"/>
      <c r="CPF4" s="231"/>
      <c r="CPG4" s="231"/>
      <c r="CPH4" s="231"/>
      <c r="CPI4" s="231"/>
      <c r="CPJ4" s="231"/>
      <c r="CPK4" s="231"/>
      <c r="CPL4" s="231"/>
      <c r="CPM4" s="231"/>
      <c r="CPN4" s="231"/>
      <c r="CPO4" s="231"/>
      <c r="CPP4" s="231"/>
      <c r="CPQ4" s="231"/>
      <c r="CPR4" s="231"/>
      <c r="CPS4" s="231"/>
      <c r="CPT4" s="231"/>
      <c r="CPU4" s="230"/>
      <c r="CPV4" s="231"/>
      <c r="CPW4" s="231"/>
      <c r="CPX4" s="231"/>
      <c r="CPY4" s="231"/>
      <c r="CPZ4" s="231"/>
      <c r="CQA4" s="231"/>
      <c r="CQB4" s="231"/>
      <c r="CQC4" s="231"/>
      <c r="CQD4" s="231"/>
      <c r="CQE4" s="231"/>
      <c r="CQF4" s="231"/>
      <c r="CQG4" s="231"/>
      <c r="CQH4" s="231"/>
      <c r="CQI4" s="231"/>
      <c r="CQJ4" s="231"/>
      <c r="CQK4" s="230"/>
      <c r="CQL4" s="231"/>
      <c r="CQM4" s="231"/>
      <c r="CQN4" s="231"/>
      <c r="CQO4" s="231"/>
      <c r="CQP4" s="231"/>
      <c r="CQQ4" s="231"/>
      <c r="CQR4" s="231"/>
      <c r="CQS4" s="231"/>
      <c r="CQT4" s="231"/>
      <c r="CQU4" s="231"/>
      <c r="CQV4" s="231"/>
      <c r="CQW4" s="231"/>
      <c r="CQX4" s="231"/>
      <c r="CQY4" s="231"/>
      <c r="CQZ4" s="231"/>
      <c r="CRA4" s="230"/>
      <c r="CRB4" s="231"/>
      <c r="CRC4" s="231"/>
      <c r="CRD4" s="231"/>
      <c r="CRE4" s="231"/>
      <c r="CRF4" s="231"/>
      <c r="CRG4" s="231"/>
      <c r="CRH4" s="231"/>
      <c r="CRI4" s="231"/>
      <c r="CRJ4" s="231"/>
      <c r="CRK4" s="231"/>
      <c r="CRL4" s="231"/>
      <c r="CRM4" s="231"/>
      <c r="CRN4" s="231"/>
      <c r="CRO4" s="231"/>
      <c r="CRP4" s="231"/>
      <c r="CRQ4" s="230"/>
      <c r="CRR4" s="231"/>
      <c r="CRS4" s="231"/>
      <c r="CRT4" s="231"/>
      <c r="CRU4" s="231"/>
      <c r="CRV4" s="231"/>
      <c r="CRW4" s="231"/>
      <c r="CRX4" s="231"/>
      <c r="CRY4" s="231"/>
      <c r="CRZ4" s="231"/>
      <c r="CSA4" s="231"/>
      <c r="CSB4" s="231"/>
      <c r="CSC4" s="231"/>
      <c r="CSD4" s="231"/>
      <c r="CSE4" s="231"/>
      <c r="CSF4" s="231"/>
      <c r="CSG4" s="230"/>
      <c r="CSH4" s="231"/>
      <c r="CSI4" s="231"/>
      <c r="CSJ4" s="231"/>
      <c r="CSK4" s="231"/>
      <c r="CSL4" s="231"/>
      <c r="CSM4" s="231"/>
      <c r="CSN4" s="231"/>
      <c r="CSO4" s="231"/>
      <c r="CSP4" s="231"/>
      <c r="CSQ4" s="231"/>
      <c r="CSR4" s="231"/>
      <c r="CSS4" s="231"/>
      <c r="CST4" s="231"/>
      <c r="CSU4" s="231"/>
      <c r="CSV4" s="231"/>
      <c r="CSW4" s="230"/>
      <c r="CSX4" s="231"/>
      <c r="CSY4" s="231"/>
      <c r="CSZ4" s="231"/>
      <c r="CTA4" s="231"/>
      <c r="CTB4" s="231"/>
      <c r="CTC4" s="231"/>
      <c r="CTD4" s="231"/>
      <c r="CTE4" s="231"/>
      <c r="CTF4" s="231"/>
      <c r="CTG4" s="231"/>
      <c r="CTH4" s="231"/>
      <c r="CTI4" s="231"/>
      <c r="CTJ4" s="231"/>
      <c r="CTK4" s="231"/>
      <c r="CTL4" s="231"/>
      <c r="CTM4" s="230"/>
      <c r="CTN4" s="231"/>
      <c r="CTO4" s="231"/>
      <c r="CTP4" s="231"/>
      <c r="CTQ4" s="231"/>
      <c r="CTR4" s="231"/>
      <c r="CTS4" s="231"/>
      <c r="CTT4" s="231"/>
      <c r="CTU4" s="231"/>
      <c r="CTV4" s="231"/>
      <c r="CTW4" s="231"/>
      <c r="CTX4" s="231"/>
      <c r="CTY4" s="231"/>
      <c r="CTZ4" s="231"/>
      <c r="CUA4" s="231"/>
      <c r="CUB4" s="231"/>
      <c r="CUC4" s="230"/>
      <c r="CUD4" s="231"/>
      <c r="CUE4" s="231"/>
      <c r="CUF4" s="231"/>
      <c r="CUG4" s="231"/>
      <c r="CUH4" s="231"/>
      <c r="CUI4" s="231"/>
      <c r="CUJ4" s="231"/>
      <c r="CUK4" s="231"/>
      <c r="CUL4" s="231"/>
      <c r="CUM4" s="231"/>
      <c r="CUN4" s="231"/>
      <c r="CUO4" s="231"/>
      <c r="CUP4" s="231"/>
      <c r="CUQ4" s="231"/>
      <c r="CUR4" s="231"/>
      <c r="CUS4" s="230"/>
      <c r="CUT4" s="231"/>
      <c r="CUU4" s="231"/>
      <c r="CUV4" s="231"/>
      <c r="CUW4" s="231"/>
      <c r="CUX4" s="231"/>
      <c r="CUY4" s="231"/>
      <c r="CUZ4" s="231"/>
      <c r="CVA4" s="231"/>
      <c r="CVB4" s="231"/>
      <c r="CVC4" s="231"/>
      <c r="CVD4" s="231"/>
      <c r="CVE4" s="231"/>
      <c r="CVF4" s="231"/>
      <c r="CVG4" s="231"/>
      <c r="CVH4" s="231"/>
      <c r="CVI4" s="230"/>
      <c r="CVJ4" s="231"/>
      <c r="CVK4" s="231"/>
      <c r="CVL4" s="231"/>
      <c r="CVM4" s="231"/>
      <c r="CVN4" s="231"/>
      <c r="CVO4" s="231"/>
      <c r="CVP4" s="231"/>
      <c r="CVQ4" s="231"/>
      <c r="CVR4" s="231"/>
      <c r="CVS4" s="231"/>
      <c r="CVT4" s="231"/>
      <c r="CVU4" s="231"/>
      <c r="CVV4" s="231"/>
      <c r="CVW4" s="231"/>
      <c r="CVX4" s="231"/>
      <c r="CVY4" s="230"/>
      <c r="CVZ4" s="231"/>
      <c r="CWA4" s="231"/>
      <c r="CWB4" s="231"/>
      <c r="CWC4" s="231"/>
      <c r="CWD4" s="231"/>
      <c r="CWE4" s="231"/>
      <c r="CWF4" s="231"/>
      <c r="CWG4" s="231"/>
      <c r="CWH4" s="231"/>
      <c r="CWI4" s="231"/>
      <c r="CWJ4" s="231"/>
      <c r="CWK4" s="231"/>
      <c r="CWL4" s="231"/>
      <c r="CWM4" s="231"/>
      <c r="CWN4" s="231"/>
      <c r="CWO4" s="230"/>
      <c r="CWP4" s="231"/>
      <c r="CWQ4" s="231"/>
      <c r="CWR4" s="231"/>
      <c r="CWS4" s="231"/>
      <c r="CWT4" s="231"/>
      <c r="CWU4" s="231"/>
      <c r="CWV4" s="231"/>
      <c r="CWW4" s="231"/>
      <c r="CWX4" s="231"/>
      <c r="CWY4" s="231"/>
      <c r="CWZ4" s="231"/>
      <c r="CXA4" s="231"/>
      <c r="CXB4" s="231"/>
      <c r="CXC4" s="231"/>
      <c r="CXD4" s="231"/>
      <c r="CXE4" s="230"/>
      <c r="CXF4" s="231"/>
      <c r="CXG4" s="231"/>
      <c r="CXH4" s="231"/>
      <c r="CXI4" s="231"/>
      <c r="CXJ4" s="231"/>
      <c r="CXK4" s="231"/>
      <c r="CXL4" s="231"/>
      <c r="CXM4" s="231"/>
      <c r="CXN4" s="231"/>
      <c r="CXO4" s="231"/>
      <c r="CXP4" s="231"/>
      <c r="CXQ4" s="231"/>
      <c r="CXR4" s="231"/>
      <c r="CXS4" s="231"/>
      <c r="CXT4" s="231"/>
      <c r="CXU4" s="230"/>
      <c r="CXV4" s="231"/>
      <c r="CXW4" s="231"/>
      <c r="CXX4" s="231"/>
      <c r="CXY4" s="231"/>
      <c r="CXZ4" s="231"/>
      <c r="CYA4" s="231"/>
      <c r="CYB4" s="231"/>
      <c r="CYC4" s="231"/>
      <c r="CYD4" s="231"/>
      <c r="CYE4" s="231"/>
      <c r="CYF4" s="231"/>
      <c r="CYG4" s="231"/>
      <c r="CYH4" s="231"/>
      <c r="CYI4" s="231"/>
      <c r="CYJ4" s="231"/>
      <c r="CYK4" s="230"/>
      <c r="CYL4" s="231"/>
      <c r="CYM4" s="231"/>
      <c r="CYN4" s="231"/>
      <c r="CYO4" s="231"/>
      <c r="CYP4" s="231"/>
      <c r="CYQ4" s="231"/>
      <c r="CYR4" s="231"/>
      <c r="CYS4" s="231"/>
      <c r="CYT4" s="231"/>
      <c r="CYU4" s="231"/>
      <c r="CYV4" s="231"/>
      <c r="CYW4" s="231"/>
      <c r="CYX4" s="231"/>
      <c r="CYY4" s="231"/>
      <c r="CYZ4" s="231"/>
      <c r="CZA4" s="230"/>
      <c r="CZB4" s="231"/>
      <c r="CZC4" s="231"/>
      <c r="CZD4" s="231"/>
      <c r="CZE4" s="231"/>
      <c r="CZF4" s="231"/>
      <c r="CZG4" s="231"/>
      <c r="CZH4" s="231"/>
      <c r="CZI4" s="231"/>
      <c r="CZJ4" s="231"/>
      <c r="CZK4" s="231"/>
      <c r="CZL4" s="231"/>
      <c r="CZM4" s="231"/>
      <c r="CZN4" s="231"/>
      <c r="CZO4" s="231"/>
      <c r="CZP4" s="231"/>
      <c r="CZQ4" s="230"/>
      <c r="CZR4" s="231"/>
      <c r="CZS4" s="231"/>
      <c r="CZT4" s="231"/>
      <c r="CZU4" s="231"/>
      <c r="CZV4" s="231"/>
      <c r="CZW4" s="231"/>
      <c r="CZX4" s="231"/>
      <c r="CZY4" s="231"/>
      <c r="CZZ4" s="231"/>
      <c r="DAA4" s="231"/>
      <c r="DAB4" s="231"/>
      <c r="DAC4" s="231"/>
      <c r="DAD4" s="231"/>
      <c r="DAE4" s="231"/>
      <c r="DAF4" s="231"/>
      <c r="DAG4" s="230"/>
      <c r="DAH4" s="231"/>
      <c r="DAI4" s="231"/>
      <c r="DAJ4" s="231"/>
      <c r="DAK4" s="231"/>
      <c r="DAL4" s="231"/>
      <c r="DAM4" s="231"/>
      <c r="DAN4" s="231"/>
      <c r="DAO4" s="231"/>
      <c r="DAP4" s="231"/>
      <c r="DAQ4" s="231"/>
      <c r="DAR4" s="231"/>
      <c r="DAS4" s="231"/>
      <c r="DAT4" s="231"/>
      <c r="DAU4" s="231"/>
      <c r="DAV4" s="231"/>
      <c r="DAW4" s="230"/>
      <c r="DAX4" s="231"/>
      <c r="DAY4" s="231"/>
      <c r="DAZ4" s="231"/>
      <c r="DBA4" s="231"/>
      <c r="DBB4" s="231"/>
      <c r="DBC4" s="231"/>
      <c r="DBD4" s="231"/>
      <c r="DBE4" s="231"/>
      <c r="DBF4" s="231"/>
      <c r="DBG4" s="231"/>
      <c r="DBH4" s="231"/>
      <c r="DBI4" s="231"/>
      <c r="DBJ4" s="231"/>
      <c r="DBK4" s="231"/>
      <c r="DBL4" s="231"/>
      <c r="DBM4" s="230"/>
      <c r="DBN4" s="231"/>
      <c r="DBO4" s="231"/>
      <c r="DBP4" s="231"/>
      <c r="DBQ4" s="231"/>
      <c r="DBR4" s="231"/>
      <c r="DBS4" s="231"/>
      <c r="DBT4" s="231"/>
      <c r="DBU4" s="231"/>
      <c r="DBV4" s="231"/>
      <c r="DBW4" s="231"/>
      <c r="DBX4" s="231"/>
      <c r="DBY4" s="231"/>
      <c r="DBZ4" s="231"/>
      <c r="DCA4" s="231"/>
      <c r="DCB4" s="231"/>
      <c r="DCC4" s="230"/>
      <c r="DCD4" s="231"/>
      <c r="DCE4" s="231"/>
      <c r="DCF4" s="231"/>
      <c r="DCG4" s="231"/>
      <c r="DCH4" s="231"/>
      <c r="DCI4" s="231"/>
      <c r="DCJ4" s="231"/>
      <c r="DCK4" s="231"/>
      <c r="DCL4" s="231"/>
      <c r="DCM4" s="231"/>
      <c r="DCN4" s="231"/>
      <c r="DCO4" s="231"/>
      <c r="DCP4" s="231"/>
      <c r="DCQ4" s="231"/>
      <c r="DCR4" s="231"/>
      <c r="DCS4" s="230"/>
      <c r="DCT4" s="231"/>
      <c r="DCU4" s="231"/>
      <c r="DCV4" s="231"/>
      <c r="DCW4" s="231"/>
      <c r="DCX4" s="231"/>
      <c r="DCY4" s="231"/>
      <c r="DCZ4" s="231"/>
      <c r="DDA4" s="231"/>
      <c r="DDB4" s="231"/>
      <c r="DDC4" s="231"/>
      <c r="DDD4" s="231"/>
      <c r="DDE4" s="231"/>
      <c r="DDF4" s="231"/>
      <c r="DDG4" s="231"/>
      <c r="DDH4" s="231"/>
      <c r="DDI4" s="230"/>
      <c r="DDJ4" s="231"/>
      <c r="DDK4" s="231"/>
      <c r="DDL4" s="231"/>
      <c r="DDM4" s="231"/>
      <c r="DDN4" s="231"/>
      <c r="DDO4" s="231"/>
      <c r="DDP4" s="231"/>
      <c r="DDQ4" s="231"/>
      <c r="DDR4" s="231"/>
      <c r="DDS4" s="231"/>
      <c r="DDT4" s="231"/>
      <c r="DDU4" s="231"/>
      <c r="DDV4" s="231"/>
      <c r="DDW4" s="231"/>
      <c r="DDX4" s="231"/>
      <c r="DDY4" s="230"/>
      <c r="DDZ4" s="231"/>
      <c r="DEA4" s="231"/>
      <c r="DEB4" s="231"/>
      <c r="DEC4" s="231"/>
      <c r="DED4" s="231"/>
      <c r="DEE4" s="231"/>
      <c r="DEF4" s="231"/>
      <c r="DEG4" s="231"/>
      <c r="DEH4" s="231"/>
      <c r="DEI4" s="231"/>
      <c r="DEJ4" s="231"/>
      <c r="DEK4" s="231"/>
      <c r="DEL4" s="231"/>
      <c r="DEM4" s="231"/>
      <c r="DEN4" s="231"/>
      <c r="DEO4" s="230"/>
      <c r="DEP4" s="231"/>
      <c r="DEQ4" s="231"/>
      <c r="DER4" s="231"/>
      <c r="DES4" s="231"/>
      <c r="DET4" s="231"/>
      <c r="DEU4" s="231"/>
      <c r="DEV4" s="231"/>
      <c r="DEW4" s="231"/>
      <c r="DEX4" s="231"/>
      <c r="DEY4" s="231"/>
      <c r="DEZ4" s="231"/>
      <c r="DFA4" s="231"/>
      <c r="DFB4" s="231"/>
      <c r="DFC4" s="231"/>
      <c r="DFD4" s="231"/>
      <c r="DFE4" s="230"/>
      <c r="DFF4" s="231"/>
      <c r="DFG4" s="231"/>
      <c r="DFH4" s="231"/>
      <c r="DFI4" s="231"/>
      <c r="DFJ4" s="231"/>
      <c r="DFK4" s="231"/>
      <c r="DFL4" s="231"/>
      <c r="DFM4" s="231"/>
      <c r="DFN4" s="231"/>
      <c r="DFO4" s="231"/>
      <c r="DFP4" s="231"/>
      <c r="DFQ4" s="231"/>
      <c r="DFR4" s="231"/>
      <c r="DFS4" s="231"/>
      <c r="DFT4" s="231"/>
      <c r="DFU4" s="230"/>
      <c r="DFV4" s="231"/>
      <c r="DFW4" s="231"/>
      <c r="DFX4" s="231"/>
      <c r="DFY4" s="231"/>
      <c r="DFZ4" s="231"/>
      <c r="DGA4" s="231"/>
      <c r="DGB4" s="231"/>
      <c r="DGC4" s="231"/>
      <c r="DGD4" s="231"/>
      <c r="DGE4" s="231"/>
      <c r="DGF4" s="231"/>
      <c r="DGG4" s="231"/>
      <c r="DGH4" s="231"/>
      <c r="DGI4" s="231"/>
      <c r="DGJ4" s="231"/>
      <c r="DGK4" s="230"/>
      <c r="DGL4" s="231"/>
      <c r="DGM4" s="231"/>
      <c r="DGN4" s="231"/>
      <c r="DGO4" s="231"/>
      <c r="DGP4" s="231"/>
      <c r="DGQ4" s="231"/>
      <c r="DGR4" s="231"/>
      <c r="DGS4" s="231"/>
      <c r="DGT4" s="231"/>
      <c r="DGU4" s="231"/>
      <c r="DGV4" s="231"/>
      <c r="DGW4" s="231"/>
      <c r="DGX4" s="231"/>
      <c r="DGY4" s="231"/>
      <c r="DGZ4" s="231"/>
      <c r="DHA4" s="230"/>
      <c r="DHB4" s="231"/>
      <c r="DHC4" s="231"/>
      <c r="DHD4" s="231"/>
      <c r="DHE4" s="231"/>
      <c r="DHF4" s="231"/>
      <c r="DHG4" s="231"/>
      <c r="DHH4" s="231"/>
      <c r="DHI4" s="231"/>
      <c r="DHJ4" s="231"/>
      <c r="DHK4" s="231"/>
      <c r="DHL4" s="231"/>
      <c r="DHM4" s="231"/>
      <c r="DHN4" s="231"/>
      <c r="DHO4" s="231"/>
      <c r="DHP4" s="231"/>
      <c r="DHQ4" s="230"/>
      <c r="DHR4" s="231"/>
      <c r="DHS4" s="231"/>
      <c r="DHT4" s="231"/>
      <c r="DHU4" s="231"/>
      <c r="DHV4" s="231"/>
      <c r="DHW4" s="231"/>
      <c r="DHX4" s="231"/>
      <c r="DHY4" s="231"/>
      <c r="DHZ4" s="231"/>
      <c r="DIA4" s="231"/>
      <c r="DIB4" s="231"/>
      <c r="DIC4" s="231"/>
      <c r="DID4" s="231"/>
      <c r="DIE4" s="231"/>
      <c r="DIF4" s="231"/>
      <c r="DIG4" s="230"/>
      <c r="DIH4" s="231"/>
      <c r="DII4" s="231"/>
      <c r="DIJ4" s="231"/>
      <c r="DIK4" s="231"/>
      <c r="DIL4" s="231"/>
      <c r="DIM4" s="231"/>
      <c r="DIN4" s="231"/>
      <c r="DIO4" s="231"/>
      <c r="DIP4" s="231"/>
      <c r="DIQ4" s="231"/>
      <c r="DIR4" s="231"/>
      <c r="DIS4" s="231"/>
      <c r="DIT4" s="231"/>
      <c r="DIU4" s="231"/>
      <c r="DIV4" s="231"/>
      <c r="DIW4" s="230"/>
      <c r="DIX4" s="231"/>
      <c r="DIY4" s="231"/>
      <c r="DIZ4" s="231"/>
      <c r="DJA4" s="231"/>
      <c r="DJB4" s="231"/>
      <c r="DJC4" s="231"/>
      <c r="DJD4" s="231"/>
      <c r="DJE4" s="231"/>
      <c r="DJF4" s="231"/>
      <c r="DJG4" s="231"/>
      <c r="DJH4" s="231"/>
      <c r="DJI4" s="231"/>
      <c r="DJJ4" s="231"/>
      <c r="DJK4" s="231"/>
      <c r="DJL4" s="231"/>
      <c r="DJM4" s="230"/>
      <c r="DJN4" s="231"/>
      <c r="DJO4" s="231"/>
      <c r="DJP4" s="231"/>
      <c r="DJQ4" s="231"/>
      <c r="DJR4" s="231"/>
      <c r="DJS4" s="231"/>
      <c r="DJT4" s="231"/>
      <c r="DJU4" s="231"/>
      <c r="DJV4" s="231"/>
      <c r="DJW4" s="231"/>
      <c r="DJX4" s="231"/>
      <c r="DJY4" s="231"/>
      <c r="DJZ4" s="231"/>
      <c r="DKA4" s="231"/>
      <c r="DKB4" s="231"/>
      <c r="DKC4" s="230"/>
      <c r="DKD4" s="231"/>
      <c r="DKE4" s="231"/>
      <c r="DKF4" s="231"/>
      <c r="DKG4" s="231"/>
      <c r="DKH4" s="231"/>
      <c r="DKI4" s="231"/>
      <c r="DKJ4" s="231"/>
      <c r="DKK4" s="231"/>
      <c r="DKL4" s="231"/>
      <c r="DKM4" s="231"/>
      <c r="DKN4" s="231"/>
      <c r="DKO4" s="231"/>
      <c r="DKP4" s="231"/>
      <c r="DKQ4" s="231"/>
      <c r="DKR4" s="231"/>
      <c r="DKS4" s="230"/>
      <c r="DKT4" s="231"/>
      <c r="DKU4" s="231"/>
      <c r="DKV4" s="231"/>
      <c r="DKW4" s="231"/>
      <c r="DKX4" s="231"/>
      <c r="DKY4" s="231"/>
      <c r="DKZ4" s="231"/>
      <c r="DLA4" s="231"/>
      <c r="DLB4" s="231"/>
      <c r="DLC4" s="231"/>
      <c r="DLD4" s="231"/>
      <c r="DLE4" s="231"/>
      <c r="DLF4" s="231"/>
      <c r="DLG4" s="231"/>
      <c r="DLH4" s="231"/>
      <c r="DLI4" s="230"/>
      <c r="DLJ4" s="231"/>
      <c r="DLK4" s="231"/>
      <c r="DLL4" s="231"/>
      <c r="DLM4" s="231"/>
      <c r="DLN4" s="231"/>
      <c r="DLO4" s="231"/>
      <c r="DLP4" s="231"/>
      <c r="DLQ4" s="231"/>
      <c r="DLR4" s="231"/>
      <c r="DLS4" s="231"/>
      <c r="DLT4" s="231"/>
      <c r="DLU4" s="231"/>
      <c r="DLV4" s="231"/>
      <c r="DLW4" s="231"/>
      <c r="DLX4" s="231"/>
      <c r="DLY4" s="230"/>
      <c r="DLZ4" s="231"/>
      <c r="DMA4" s="231"/>
      <c r="DMB4" s="231"/>
      <c r="DMC4" s="231"/>
      <c r="DMD4" s="231"/>
      <c r="DME4" s="231"/>
      <c r="DMF4" s="231"/>
      <c r="DMG4" s="231"/>
      <c r="DMH4" s="231"/>
      <c r="DMI4" s="231"/>
      <c r="DMJ4" s="231"/>
      <c r="DMK4" s="231"/>
      <c r="DML4" s="231"/>
      <c r="DMM4" s="231"/>
      <c r="DMN4" s="231"/>
      <c r="DMO4" s="230"/>
      <c r="DMP4" s="231"/>
      <c r="DMQ4" s="231"/>
      <c r="DMR4" s="231"/>
      <c r="DMS4" s="231"/>
      <c r="DMT4" s="231"/>
      <c r="DMU4" s="231"/>
      <c r="DMV4" s="231"/>
      <c r="DMW4" s="231"/>
      <c r="DMX4" s="231"/>
      <c r="DMY4" s="231"/>
      <c r="DMZ4" s="231"/>
      <c r="DNA4" s="231"/>
      <c r="DNB4" s="231"/>
      <c r="DNC4" s="231"/>
      <c r="DND4" s="231"/>
      <c r="DNE4" s="230"/>
      <c r="DNF4" s="231"/>
      <c r="DNG4" s="231"/>
      <c r="DNH4" s="231"/>
      <c r="DNI4" s="231"/>
      <c r="DNJ4" s="231"/>
      <c r="DNK4" s="231"/>
      <c r="DNL4" s="231"/>
      <c r="DNM4" s="231"/>
      <c r="DNN4" s="231"/>
      <c r="DNO4" s="231"/>
      <c r="DNP4" s="231"/>
      <c r="DNQ4" s="231"/>
      <c r="DNR4" s="231"/>
      <c r="DNS4" s="231"/>
      <c r="DNT4" s="231"/>
      <c r="DNU4" s="230"/>
      <c r="DNV4" s="231"/>
      <c r="DNW4" s="231"/>
      <c r="DNX4" s="231"/>
      <c r="DNY4" s="231"/>
      <c r="DNZ4" s="231"/>
      <c r="DOA4" s="231"/>
      <c r="DOB4" s="231"/>
      <c r="DOC4" s="231"/>
      <c r="DOD4" s="231"/>
      <c r="DOE4" s="231"/>
      <c r="DOF4" s="231"/>
      <c r="DOG4" s="231"/>
      <c r="DOH4" s="231"/>
      <c r="DOI4" s="231"/>
      <c r="DOJ4" s="231"/>
      <c r="DOK4" s="230"/>
      <c r="DOL4" s="231"/>
      <c r="DOM4" s="231"/>
      <c r="DON4" s="231"/>
      <c r="DOO4" s="231"/>
      <c r="DOP4" s="231"/>
      <c r="DOQ4" s="231"/>
      <c r="DOR4" s="231"/>
      <c r="DOS4" s="231"/>
      <c r="DOT4" s="231"/>
      <c r="DOU4" s="231"/>
      <c r="DOV4" s="231"/>
      <c r="DOW4" s="231"/>
      <c r="DOX4" s="231"/>
      <c r="DOY4" s="231"/>
      <c r="DOZ4" s="231"/>
      <c r="DPA4" s="230"/>
      <c r="DPB4" s="231"/>
      <c r="DPC4" s="231"/>
      <c r="DPD4" s="231"/>
      <c r="DPE4" s="231"/>
      <c r="DPF4" s="231"/>
      <c r="DPG4" s="231"/>
      <c r="DPH4" s="231"/>
      <c r="DPI4" s="231"/>
      <c r="DPJ4" s="231"/>
      <c r="DPK4" s="231"/>
      <c r="DPL4" s="231"/>
      <c r="DPM4" s="231"/>
      <c r="DPN4" s="231"/>
      <c r="DPO4" s="231"/>
      <c r="DPP4" s="231"/>
      <c r="DPQ4" s="230"/>
      <c r="DPR4" s="231"/>
      <c r="DPS4" s="231"/>
      <c r="DPT4" s="231"/>
      <c r="DPU4" s="231"/>
      <c r="DPV4" s="231"/>
      <c r="DPW4" s="231"/>
      <c r="DPX4" s="231"/>
      <c r="DPY4" s="231"/>
      <c r="DPZ4" s="231"/>
      <c r="DQA4" s="231"/>
      <c r="DQB4" s="231"/>
      <c r="DQC4" s="231"/>
      <c r="DQD4" s="231"/>
      <c r="DQE4" s="231"/>
      <c r="DQF4" s="231"/>
      <c r="DQG4" s="230"/>
      <c r="DQH4" s="231"/>
      <c r="DQI4" s="231"/>
      <c r="DQJ4" s="231"/>
      <c r="DQK4" s="231"/>
      <c r="DQL4" s="231"/>
      <c r="DQM4" s="231"/>
      <c r="DQN4" s="231"/>
      <c r="DQO4" s="231"/>
      <c r="DQP4" s="231"/>
      <c r="DQQ4" s="231"/>
      <c r="DQR4" s="231"/>
      <c r="DQS4" s="231"/>
      <c r="DQT4" s="231"/>
      <c r="DQU4" s="231"/>
      <c r="DQV4" s="231"/>
      <c r="DQW4" s="230"/>
      <c r="DQX4" s="231"/>
      <c r="DQY4" s="231"/>
      <c r="DQZ4" s="231"/>
      <c r="DRA4" s="231"/>
      <c r="DRB4" s="231"/>
      <c r="DRC4" s="231"/>
      <c r="DRD4" s="231"/>
      <c r="DRE4" s="231"/>
      <c r="DRF4" s="231"/>
      <c r="DRG4" s="231"/>
      <c r="DRH4" s="231"/>
      <c r="DRI4" s="231"/>
      <c r="DRJ4" s="231"/>
      <c r="DRK4" s="231"/>
      <c r="DRL4" s="231"/>
      <c r="DRM4" s="230"/>
      <c r="DRN4" s="231"/>
      <c r="DRO4" s="231"/>
      <c r="DRP4" s="231"/>
      <c r="DRQ4" s="231"/>
      <c r="DRR4" s="231"/>
      <c r="DRS4" s="231"/>
      <c r="DRT4" s="231"/>
      <c r="DRU4" s="231"/>
      <c r="DRV4" s="231"/>
      <c r="DRW4" s="231"/>
      <c r="DRX4" s="231"/>
      <c r="DRY4" s="231"/>
      <c r="DRZ4" s="231"/>
      <c r="DSA4" s="231"/>
      <c r="DSB4" s="231"/>
      <c r="DSC4" s="230"/>
      <c r="DSD4" s="231"/>
      <c r="DSE4" s="231"/>
      <c r="DSF4" s="231"/>
      <c r="DSG4" s="231"/>
      <c r="DSH4" s="231"/>
      <c r="DSI4" s="231"/>
      <c r="DSJ4" s="231"/>
      <c r="DSK4" s="231"/>
      <c r="DSL4" s="231"/>
      <c r="DSM4" s="231"/>
      <c r="DSN4" s="231"/>
      <c r="DSO4" s="231"/>
      <c r="DSP4" s="231"/>
      <c r="DSQ4" s="231"/>
      <c r="DSR4" s="231"/>
      <c r="DSS4" s="230"/>
      <c r="DST4" s="231"/>
      <c r="DSU4" s="231"/>
      <c r="DSV4" s="231"/>
      <c r="DSW4" s="231"/>
      <c r="DSX4" s="231"/>
      <c r="DSY4" s="231"/>
      <c r="DSZ4" s="231"/>
      <c r="DTA4" s="231"/>
      <c r="DTB4" s="231"/>
      <c r="DTC4" s="231"/>
      <c r="DTD4" s="231"/>
      <c r="DTE4" s="231"/>
      <c r="DTF4" s="231"/>
      <c r="DTG4" s="231"/>
      <c r="DTH4" s="231"/>
      <c r="DTI4" s="230"/>
      <c r="DTJ4" s="231"/>
      <c r="DTK4" s="231"/>
      <c r="DTL4" s="231"/>
      <c r="DTM4" s="231"/>
      <c r="DTN4" s="231"/>
      <c r="DTO4" s="231"/>
      <c r="DTP4" s="231"/>
      <c r="DTQ4" s="231"/>
      <c r="DTR4" s="231"/>
      <c r="DTS4" s="231"/>
      <c r="DTT4" s="231"/>
      <c r="DTU4" s="231"/>
      <c r="DTV4" s="231"/>
      <c r="DTW4" s="231"/>
      <c r="DTX4" s="231"/>
      <c r="DTY4" s="230"/>
      <c r="DTZ4" s="231"/>
      <c r="DUA4" s="231"/>
      <c r="DUB4" s="231"/>
      <c r="DUC4" s="231"/>
      <c r="DUD4" s="231"/>
      <c r="DUE4" s="231"/>
      <c r="DUF4" s="231"/>
      <c r="DUG4" s="231"/>
      <c r="DUH4" s="231"/>
      <c r="DUI4" s="231"/>
      <c r="DUJ4" s="231"/>
      <c r="DUK4" s="231"/>
      <c r="DUL4" s="231"/>
      <c r="DUM4" s="231"/>
      <c r="DUN4" s="231"/>
      <c r="DUO4" s="230"/>
      <c r="DUP4" s="231"/>
      <c r="DUQ4" s="231"/>
      <c r="DUR4" s="231"/>
      <c r="DUS4" s="231"/>
      <c r="DUT4" s="231"/>
      <c r="DUU4" s="231"/>
      <c r="DUV4" s="231"/>
      <c r="DUW4" s="231"/>
      <c r="DUX4" s="231"/>
      <c r="DUY4" s="231"/>
      <c r="DUZ4" s="231"/>
      <c r="DVA4" s="231"/>
      <c r="DVB4" s="231"/>
      <c r="DVC4" s="231"/>
      <c r="DVD4" s="231"/>
      <c r="DVE4" s="230"/>
      <c r="DVF4" s="231"/>
      <c r="DVG4" s="231"/>
      <c r="DVH4" s="231"/>
      <c r="DVI4" s="231"/>
      <c r="DVJ4" s="231"/>
      <c r="DVK4" s="231"/>
      <c r="DVL4" s="231"/>
      <c r="DVM4" s="231"/>
      <c r="DVN4" s="231"/>
      <c r="DVO4" s="231"/>
      <c r="DVP4" s="231"/>
      <c r="DVQ4" s="231"/>
      <c r="DVR4" s="231"/>
      <c r="DVS4" s="231"/>
      <c r="DVT4" s="231"/>
      <c r="DVU4" s="230"/>
      <c r="DVV4" s="231"/>
      <c r="DVW4" s="231"/>
      <c r="DVX4" s="231"/>
      <c r="DVY4" s="231"/>
      <c r="DVZ4" s="231"/>
      <c r="DWA4" s="231"/>
      <c r="DWB4" s="231"/>
      <c r="DWC4" s="231"/>
      <c r="DWD4" s="231"/>
      <c r="DWE4" s="231"/>
      <c r="DWF4" s="231"/>
      <c r="DWG4" s="231"/>
      <c r="DWH4" s="231"/>
      <c r="DWI4" s="231"/>
      <c r="DWJ4" s="231"/>
      <c r="DWK4" s="230"/>
      <c r="DWL4" s="231"/>
      <c r="DWM4" s="231"/>
      <c r="DWN4" s="231"/>
      <c r="DWO4" s="231"/>
      <c r="DWP4" s="231"/>
      <c r="DWQ4" s="231"/>
      <c r="DWR4" s="231"/>
      <c r="DWS4" s="231"/>
      <c r="DWT4" s="231"/>
      <c r="DWU4" s="231"/>
      <c r="DWV4" s="231"/>
      <c r="DWW4" s="231"/>
      <c r="DWX4" s="231"/>
      <c r="DWY4" s="231"/>
      <c r="DWZ4" s="231"/>
      <c r="DXA4" s="230"/>
      <c r="DXB4" s="231"/>
      <c r="DXC4" s="231"/>
      <c r="DXD4" s="231"/>
      <c r="DXE4" s="231"/>
      <c r="DXF4" s="231"/>
      <c r="DXG4" s="231"/>
      <c r="DXH4" s="231"/>
      <c r="DXI4" s="231"/>
      <c r="DXJ4" s="231"/>
      <c r="DXK4" s="231"/>
      <c r="DXL4" s="231"/>
      <c r="DXM4" s="231"/>
      <c r="DXN4" s="231"/>
      <c r="DXO4" s="231"/>
      <c r="DXP4" s="231"/>
      <c r="DXQ4" s="230"/>
      <c r="DXR4" s="231"/>
      <c r="DXS4" s="231"/>
      <c r="DXT4" s="231"/>
      <c r="DXU4" s="231"/>
      <c r="DXV4" s="231"/>
      <c r="DXW4" s="231"/>
      <c r="DXX4" s="231"/>
      <c r="DXY4" s="231"/>
      <c r="DXZ4" s="231"/>
      <c r="DYA4" s="231"/>
      <c r="DYB4" s="231"/>
      <c r="DYC4" s="231"/>
      <c r="DYD4" s="231"/>
      <c r="DYE4" s="231"/>
      <c r="DYF4" s="231"/>
      <c r="DYG4" s="230"/>
      <c r="DYH4" s="231"/>
      <c r="DYI4" s="231"/>
      <c r="DYJ4" s="231"/>
      <c r="DYK4" s="231"/>
      <c r="DYL4" s="231"/>
      <c r="DYM4" s="231"/>
      <c r="DYN4" s="231"/>
      <c r="DYO4" s="231"/>
      <c r="DYP4" s="231"/>
      <c r="DYQ4" s="231"/>
      <c r="DYR4" s="231"/>
      <c r="DYS4" s="231"/>
      <c r="DYT4" s="231"/>
      <c r="DYU4" s="231"/>
      <c r="DYV4" s="231"/>
      <c r="DYW4" s="230"/>
      <c r="DYX4" s="231"/>
      <c r="DYY4" s="231"/>
      <c r="DYZ4" s="231"/>
      <c r="DZA4" s="231"/>
      <c r="DZB4" s="231"/>
      <c r="DZC4" s="231"/>
      <c r="DZD4" s="231"/>
      <c r="DZE4" s="231"/>
      <c r="DZF4" s="231"/>
      <c r="DZG4" s="231"/>
      <c r="DZH4" s="231"/>
      <c r="DZI4" s="231"/>
      <c r="DZJ4" s="231"/>
      <c r="DZK4" s="231"/>
      <c r="DZL4" s="231"/>
      <c r="DZM4" s="230"/>
      <c r="DZN4" s="231"/>
      <c r="DZO4" s="231"/>
      <c r="DZP4" s="231"/>
      <c r="DZQ4" s="231"/>
      <c r="DZR4" s="231"/>
      <c r="DZS4" s="231"/>
      <c r="DZT4" s="231"/>
      <c r="DZU4" s="231"/>
      <c r="DZV4" s="231"/>
      <c r="DZW4" s="231"/>
      <c r="DZX4" s="231"/>
      <c r="DZY4" s="231"/>
      <c r="DZZ4" s="231"/>
      <c r="EAA4" s="231"/>
      <c r="EAB4" s="231"/>
      <c r="EAC4" s="230"/>
      <c r="EAD4" s="231"/>
      <c r="EAE4" s="231"/>
      <c r="EAF4" s="231"/>
      <c r="EAG4" s="231"/>
      <c r="EAH4" s="231"/>
      <c r="EAI4" s="231"/>
      <c r="EAJ4" s="231"/>
      <c r="EAK4" s="231"/>
      <c r="EAL4" s="231"/>
      <c r="EAM4" s="231"/>
      <c r="EAN4" s="231"/>
      <c r="EAO4" s="231"/>
      <c r="EAP4" s="231"/>
      <c r="EAQ4" s="231"/>
      <c r="EAR4" s="231"/>
      <c r="EAS4" s="230"/>
      <c r="EAT4" s="231"/>
      <c r="EAU4" s="231"/>
      <c r="EAV4" s="231"/>
      <c r="EAW4" s="231"/>
      <c r="EAX4" s="231"/>
      <c r="EAY4" s="231"/>
      <c r="EAZ4" s="231"/>
      <c r="EBA4" s="231"/>
      <c r="EBB4" s="231"/>
      <c r="EBC4" s="231"/>
      <c r="EBD4" s="231"/>
      <c r="EBE4" s="231"/>
      <c r="EBF4" s="231"/>
      <c r="EBG4" s="231"/>
      <c r="EBH4" s="231"/>
      <c r="EBI4" s="230"/>
      <c r="EBJ4" s="231"/>
      <c r="EBK4" s="231"/>
      <c r="EBL4" s="231"/>
      <c r="EBM4" s="231"/>
      <c r="EBN4" s="231"/>
      <c r="EBO4" s="231"/>
      <c r="EBP4" s="231"/>
      <c r="EBQ4" s="231"/>
      <c r="EBR4" s="231"/>
      <c r="EBS4" s="231"/>
      <c r="EBT4" s="231"/>
      <c r="EBU4" s="231"/>
      <c r="EBV4" s="231"/>
      <c r="EBW4" s="231"/>
      <c r="EBX4" s="231"/>
      <c r="EBY4" s="230"/>
      <c r="EBZ4" s="231"/>
      <c r="ECA4" s="231"/>
      <c r="ECB4" s="231"/>
      <c r="ECC4" s="231"/>
      <c r="ECD4" s="231"/>
      <c r="ECE4" s="231"/>
      <c r="ECF4" s="231"/>
      <c r="ECG4" s="231"/>
      <c r="ECH4" s="231"/>
      <c r="ECI4" s="231"/>
      <c r="ECJ4" s="231"/>
      <c r="ECK4" s="231"/>
      <c r="ECL4" s="231"/>
      <c r="ECM4" s="231"/>
      <c r="ECN4" s="231"/>
      <c r="ECO4" s="230"/>
      <c r="ECP4" s="231"/>
      <c r="ECQ4" s="231"/>
      <c r="ECR4" s="231"/>
      <c r="ECS4" s="231"/>
      <c r="ECT4" s="231"/>
      <c r="ECU4" s="231"/>
      <c r="ECV4" s="231"/>
      <c r="ECW4" s="231"/>
      <c r="ECX4" s="231"/>
      <c r="ECY4" s="231"/>
      <c r="ECZ4" s="231"/>
      <c r="EDA4" s="231"/>
      <c r="EDB4" s="231"/>
      <c r="EDC4" s="231"/>
      <c r="EDD4" s="231"/>
      <c r="EDE4" s="230"/>
      <c r="EDF4" s="231"/>
      <c r="EDG4" s="231"/>
      <c r="EDH4" s="231"/>
      <c r="EDI4" s="231"/>
      <c r="EDJ4" s="231"/>
      <c r="EDK4" s="231"/>
      <c r="EDL4" s="231"/>
      <c r="EDM4" s="231"/>
      <c r="EDN4" s="231"/>
      <c r="EDO4" s="231"/>
      <c r="EDP4" s="231"/>
      <c r="EDQ4" s="231"/>
      <c r="EDR4" s="231"/>
      <c r="EDS4" s="231"/>
      <c r="EDT4" s="231"/>
      <c r="EDU4" s="230"/>
      <c r="EDV4" s="231"/>
      <c r="EDW4" s="231"/>
      <c r="EDX4" s="231"/>
      <c r="EDY4" s="231"/>
      <c r="EDZ4" s="231"/>
      <c r="EEA4" s="231"/>
      <c r="EEB4" s="231"/>
      <c r="EEC4" s="231"/>
      <c r="EED4" s="231"/>
      <c r="EEE4" s="231"/>
      <c r="EEF4" s="231"/>
      <c r="EEG4" s="231"/>
      <c r="EEH4" s="231"/>
      <c r="EEI4" s="231"/>
      <c r="EEJ4" s="231"/>
      <c r="EEK4" s="230"/>
      <c r="EEL4" s="231"/>
      <c r="EEM4" s="231"/>
      <c r="EEN4" s="231"/>
      <c r="EEO4" s="231"/>
      <c r="EEP4" s="231"/>
      <c r="EEQ4" s="231"/>
      <c r="EER4" s="231"/>
      <c r="EES4" s="231"/>
      <c r="EET4" s="231"/>
      <c r="EEU4" s="231"/>
      <c r="EEV4" s="231"/>
      <c r="EEW4" s="231"/>
      <c r="EEX4" s="231"/>
      <c r="EEY4" s="231"/>
      <c r="EEZ4" s="231"/>
      <c r="EFA4" s="230"/>
      <c r="EFB4" s="231"/>
      <c r="EFC4" s="231"/>
      <c r="EFD4" s="231"/>
      <c r="EFE4" s="231"/>
      <c r="EFF4" s="231"/>
      <c r="EFG4" s="231"/>
      <c r="EFH4" s="231"/>
      <c r="EFI4" s="231"/>
      <c r="EFJ4" s="231"/>
      <c r="EFK4" s="231"/>
      <c r="EFL4" s="231"/>
      <c r="EFM4" s="231"/>
      <c r="EFN4" s="231"/>
      <c r="EFO4" s="231"/>
      <c r="EFP4" s="231"/>
      <c r="EFQ4" s="230"/>
      <c r="EFR4" s="231"/>
      <c r="EFS4" s="231"/>
      <c r="EFT4" s="231"/>
      <c r="EFU4" s="231"/>
      <c r="EFV4" s="231"/>
      <c r="EFW4" s="231"/>
      <c r="EFX4" s="231"/>
      <c r="EFY4" s="231"/>
      <c r="EFZ4" s="231"/>
      <c r="EGA4" s="231"/>
      <c r="EGB4" s="231"/>
      <c r="EGC4" s="231"/>
      <c r="EGD4" s="231"/>
      <c r="EGE4" s="231"/>
      <c r="EGF4" s="231"/>
      <c r="EGG4" s="230"/>
      <c r="EGH4" s="231"/>
      <c r="EGI4" s="231"/>
      <c r="EGJ4" s="231"/>
      <c r="EGK4" s="231"/>
      <c r="EGL4" s="231"/>
      <c r="EGM4" s="231"/>
      <c r="EGN4" s="231"/>
      <c r="EGO4" s="231"/>
      <c r="EGP4" s="231"/>
      <c r="EGQ4" s="231"/>
      <c r="EGR4" s="231"/>
      <c r="EGS4" s="231"/>
      <c r="EGT4" s="231"/>
      <c r="EGU4" s="231"/>
      <c r="EGV4" s="231"/>
      <c r="EGW4" s="230"/>
      <c r="EGX4" s="231"/>
      <c r="EGY4" s="231"/>
      <c r="EGZ4" s="231"/>
      <c r="EHA4" s="231"/>
      <c r="EHB4" s="231"/>
      <c r="EHC4" s="231"/>
      <c r="EHD4" s="231"/>
      <c r="EHE4" s="231"/>
      <c r="EHF4" s="231"/>
      <c r="EHG4" s="231"/>
      <c r="EHH4" s="231"/>
      <c r="EHI4" s="231"/>
      <c r="EHJ4" s="231"/>
      <c r="EHK4" s="231"/>
      <c r="EHL4" s="231"/>
      <c r="EHM4" s="230"/>
      <c r="EHN4" s="231"/>
      <c r="EHO4" s="231"/>
      <c r="EHP4" s="231"/>
      <c r="EHQ4" s="231"/>
      <c r="EHR4" s="231"/>
      <c r="EHS4" s="231"/>
      <c r="EHT4" s="231"/>
      <c r="EHU4" s="231"/>
      <c r="EHV4" s="231"/>
      <c r="EHW4" s="231"/>
      <c r="EHX4" s="231"/>
      <c r="EHY4" s="231"/>
      <c r="EHZ4" s="231"/>
      <c r="EIA4" s="231"/>
      <c r="EIB4" s="231"/>
      <c r="EIC4" s="230"/>
      <c r="EID4" s="231"/>
      <c r="EIE4" s="231"/>
      <c r="EIF4" s="231"/>
      <c r="EIG4" s="231"/>
      <c r="EIH4" s="231"/>
      <c r="EII4" s="231"/>
      <c r="EIJ4" s="231"/>
      <c r="EIK4" s="231"/>
      <c r="EIL4" s="231"/>
      <c r="EIM4" s="231"/>
      <c r="EIN4" s="231"/>
      <c r="EIO4" s="231"/>
      <c r="EIP4" s="231"/>
      <c r="EIQ4" s="231"/>
      <c r="EIR4" s="231"/>
      <c r="EIS4" s="230"/>
      <c r="EIT4" s="231"/>
      <c r="EIU4" s="231"/>
      <c r="EIV4" s="231"/>
      <c r="EIW4" s="231"/>
      <c r="EIX4" s="231"/>
      <c r="EIY4" s="231"/>
      <c r="EIZ4" s="231"/>
      <c r="EJA4" s="231"/>
      <c r="EJB4" s="231"/>
      <c r="EJC4" s="231"/>
      <c r="EJD4" s="231"/>
      <c r="EJE4" s="231"/>
      <c r="EJF4" s="231"/>
      <c r="EJG4" s="231"/>
      <c r="EJH4" s="231"/>
      <c r="EJI4" s="230"/>
      <c r="EJJ4" s="231"/>
      <c r="EJK4" s="231"/>
      <c r="EJL4" s="231"/>
      <c r="EJM4" s="231"/>
      <c r="EJN4" s="231"/>
      <c r="EJO4" s="231"/>
      <c r="EJP4" s="231"/>
      <c r="EJQ4" s="231"/>
      <c r="EJR4" s="231"/>
      <c r="EJS4" s="231"/>
      <c r="EJT4" s="231"/>
      <c r="EJU4" s="231"/>
      <c r="EJV4" s="231"/>
      <c r="EJW4" s="231"/>
      <c r="EJX4" s="231"/>
      <c r="EJY4" s="230"/>
      <c r="EJZ4" s="231"/>
      <c r="EKA4" s="231"/>
      <c r="EKB4" s="231"/>
      <c r="EKC4" s="231"/>
      <c r="EKD4" s="231"/>
      <c r="EKE4" s="231"/>
      <c r="EKF4" s="231"/>
      <c r="EKG4" s="231"/>
      <c r="EKH4" s="231"/>
      <c r="EKI4" s="231"/>
      <c r="EKJ4" s="231"/>
      <c r="EKK4" s="231"/>
      <c r="EKL4" s="231"/>
      <c r="EKM4" s="231"/>
      <c r="EKN4" s="231"/>
      <c r="EKO4" s="230"/>
      <c r="EKP4" s="231"/>
      <c r="EKQ4" s="231"/>
      <c r="EKR4" s="231"/>
      <c r="EKS4" s="231"/>
      <c r="EKT4" s="231"/>
      <c r="EKU4" s="231"/>
      <c r="EKV4" s="231"/>
      <c r="EKW4" s="231"/>
      <c r="EKX4" s="231"/>
      <c r="EKY4" s="231"/>
      <c r="EKZ4" s="231"/>
      <c r="ELA4" s="231"/>
      <c r="ELB4" s="231"/>
      <c r="ELC4" s="231"/>
      <c r="ELD4" s="231"/>
      <c r="ELE4" s="230"/>
      <c r="ELF4" s="231"/>
      <c r="ELG4" s="231"/>
      <c r="ELH4" s="231"/>
      <c r="ELI4" s="231"/>
      <c r="ELJ4" s="231"/>
      <c r="ELK4" s="231"/>
      <c r="ELL4" s="231"/>
      <c r="ELM4" s="231"/>
      <c r="ELN4" s="231"/>
      <c r="ELO4" s="231"/>
      <c r="ELP4" s="231"/>
      <c r="ELQ4" s="231"/>
      <c r="ELR4" s="231"/>
      <c r="ELS4" s="231"/>
      <c r="ELT4" s="231"/>
      <c r="ELU4" s="230"/>
      <c r="ELV4" s="231"/>
      <c r="ELW4" s="231"/>
      <c r="ELX4" s="231"/>
      <c r="ELY4" s="231"/>
      <c r="ELZ4" s="231"/>
      <c r="EMA4" s="231"/>
      <c r="EMB4" s="231"/>
      <c r="EMC4" s="231"/>
      <c r="EMD4" s="231"/>
      <c r="EME4" s="231"/>
      <c r="EMF4" s="231"/>
      <c r="EMG4" s="231"/>
      <c r="EMH4" s="231"/>
      <c r="EMI4" s="231"/>
      <c r="EMJ4" s="231"/>
      <c r="EMK4" s="230"/>
      <c r="EML4" s="231"/>
      <c r="EMM4" s="231"/>
      <c r="EMN4" s="231"/>
      <c r="EMO4" s="231"/>
      <c r="EMP4" s="231"/>
      <c r="EMQ4" s="231"/>
      <c r="EMR4" s="231"/>
      <c r="EMS4" s="231"/>
      <c r="EMT4" s="231"/>
      <c r="EMU4" s="231"/>
      <c r="EMV4" s="231"/>
      <c r="EMW4" s="231"/>
      <c r="EMX4" s="231"/>
      <c r="EMY4" s="231"/>
      <c r="EMZ4" s="231"/>
      <c r="ENA4" s="230"/>
      <c r="ENB4" s="231"/>
      <c r="ENC4" s="231"/>
      <c r="END4" s="231"/>
      <c r="ENE4" s="231"/>
      <c r="ENF4" s="231"/>
      <c r="ENG4" s="231"/>
      <c r="ENH4" s="231"/>
      <c r="ENI4" s="231"/>
      <c r="ENJ4" s="231"/>
      <c r="ENK4" s="231"/>
      <c r="ENL4" s="231"/>
      <c r="ENM4" s="231"/>
      <c r="ENN4" s="231"/>
      <c r="ENO4" s="231"/>
      <c r="ENP4" s="231"/>
      <c r="ENQ4" s="230"/>
      <c r="ENR4" s="231"/>
      <c r="ENS4" s="231"/>
      <c r="ENT4" s="231"/>
      <c r="ENU4" s="231"/>
      <c r="ENV4" s="231"/>
      <c r="ENW4" s="231"/>
      <c r="ENX4" s="231"/>
      <c r="ENY4" s="231"/>
      <c r="ENZ4" s="231"/>
      <c r="EOA4" s="231"/>
      <c r="EOB4" s="231"/>
      <c r="EOC4" s="231"/>
      <c r="EOD4" s="231"/>
      <c r="EOE4" s="231"/>
      <c r="EOF4" s="231"/>
      <c r="EOG4" s="230"/>
      <c r="EOH4" s="231"/>
      <c r="EOI4" s="231"/>
      <c r="EOJ4" s="231"/>
      <c r="EOK4" s="231"/>
      <c r="EOL4" s="231"/>
      <c r="EOM4" s="231"/>
      <c r="EON4" s="231"/>
      <c r="EOO4" s="231"/>
      <c r="EOP4" s="231"/>
      <c r="EOQ4" s="231"/>
      <c r="EOR4" s="231"/>
      <c r="EOS4" s="231"/>
      <c r="EOT4" s="231"/>
      <c r="EOU4" s="231"/>
      <c r="EOV4" s="231"/>
      <c r="EOW4" s="230"/>
      <c r="EOX4" s="231"/>
      <c r="EOY4" s="231"/>
      <c r="EOZ4" s="231"/>
      <c r="EPA4" s="231"/>
      <c r="EPB4" s="231"/>
      <c r="EPC4" s="231"/>
      <c r="EPD4" s="231"/>
      <c r="EPE4" s="231"/>
      <c r="EPF4" s="231"/>
      <c r="EPG4" s="231"/>
      <c r="EPH4" s="231"/>
      <c r="EPI4" s="231"/>
      <c r="EPJ4" s="231"/>
      <c r="EPK4" s="231"/>
      <c r="EPL4" s="231"/>
      <c r="EPM4" s="230"/>
      <c r="EPN4" s="231"/>
      <c r="EPO4" s="231"/>
      <c r="EPP4" s="231"/>
      <c r="EPQ4" s="231"/>
      <c r="EPR4" s="231"/>
      <c r="EPS4" s="231"/>
      <c r="EPT4" s="231"/>
      <c r="EPU4" s="231"/>
      <c r="EPV4" s="231"/>
      <c r="EPW4" s="231"/>
      <c r="EPX4" s="231"/>
      <c r="EPY4" s="231"/>
      <c r="EPZ4" s="231"/>
      <c r="EQA4" s="231"/>
      <c r="EQB4" s="231"/>
      <c r="EQC4" s="230"/>
      <c r="EQD4" s="231"/>
      <c r="EQE4" s="231"/>
      <c r="EQF4" s="231"/>
      <c r="EQG4" s="231"/>
      <c r="EQH4" s="231"/>
      <c r="EQI4" s="231"/>
      <c r="EQJ4" s="231"/>
      <c r="EQK4" s="231"/>
      <c r="EQL4" s="231"/>
      <c r="EQM4" s="231"/>
      <c r="EQN4" s="231"/>
      <c r="EQO4" s="231"/>
      <c r="EQP4" s="231"/>
      <c r="EQQ4" s="231"/>
      <c r="EQR4" s="231"/>
      <c r="EQS4" s="230"/>
      <c r="EQT4" s="231"/>
      <c r="EQU4" s="231"/>
      <c r="EQV4" s="231"/>
      <c r="EQW4" s="231"/>
      <c r="EQX4" s="231"/>
      <c r="EQY4" s="231"/>
      <c r="EQZ4" s="231"/>
      <c r="ERA4" s="231"/>
      <c r="ERB4" s="231"/>
      <c r="ERC4" s="231"/>
      <c r="ERD4" s="231"/>
      <c r="ERE4" s="231"/>
      <c r="ERF4" s="231"/>
      <c r="ERG4" s="231"/>
      <c r="ERH4" s="231"/>
      <c r="ERI4" s="230"/>
      <c r="ERJ4" s="231"/>
      <c r="ERK4" s="231"/>
      <c r="ERL4" s="231"/>
      <c r="ERM4" s="231"/>
      <c r="ERN4" s="231"/>
      <c r="ERO4" s="231"/>
      <c r="ERP4" s="231"/>
      <c r="ERQ4" s="231"/>
      <c r="ERR4" s="231"/>
      <c r="ERS4" s="231"/>
      <c r="ERT4" s="231"/>
      <c r="ERU4" s="231"/>
      <c r="ERV4" s="231"/>
      <c r="ERW4" s="231"/>
      <c r="ERX4" s="231"/>
      <c r="ERY4" s="230"/>
      <c r="ERZ4" s="231"/>
      <c r="ESA4" s="231"/>
      <c r="ESB4" s="231"/>
      <c r="ESC4" s="231"/>
      <c r="ESD4" s="231"/>
      <c r="ESE4" s="231"/>
      <c r="ESF4" s="231"/>
      <c r="ESG4" s="231"/>
      <c r="ESH4" s="231"/>
      <c r="ESI4" s="231"/>
      <c r="ESJ4" s="231"/>
      <c r="ESK4" s="231"/>
      <c r="ESL4" s="231"/>
      <c r="ESM4" s="231"/>
      <c r="ESN4" s="231"/>
      <c r="ESO4" s="230"/>
      <c r="ESP4" s="231"/>
      <c r="ESQ4" s="231"/>
      <c r="ESR4" s="231"/>
      <c r="ESS4" s="231"/>
      <c r="EST4" s="231"/>
      <c r="ESU4" s="231"/>
      <c r="ESV4" s="231"/>
      <c r="ESW4" s="231"/>
      <c r="ESX4" s="231"/>
      <c r="ESY4" s="231"/>
      <c r="ESZ4" s="231"/>
      <c r="ETA4" s="231"/>
      <c r="ETB4" s="231"/>
      <c r="ETC4" s="231"/>
      <c r="ETD4" s="231"/>
      <c r="ETE4" s="230"/>
      <c r="ETF4" s="231"/>
      <c r="ETG4" s="231"/>
      <c r="ETH4" s="231"/>
      <c r="ETI4" s="231"/>
      <c r="ETJ4" s="231"/>
      <c r="ETK4" s="231"/>
      <c r="ETL4" s="231"/>
      <c r="ETM4" s="231"/>
      <c r="ETN4" s="231"/>
      <c r="ETO4" s="231"/>
      <c r="ETP4" s="231"/>
      <c r="ETQ4" s="231"/>
      <c r="ETR4" s="231"/>
      <c r="ETS4" s="231"/>
      <c r="ETT4" s="231"/>
      <c r="ETU4" s="230"/>
      <c r="ETV4" s="231"/>
      <c r="ETW4" s="231"/>
      <c r="ETX4" s="231"/>
      <c r="ETY4" s="231"/>
      <c r="ETZ4" s="231"/>
      <c r="EUA4" s="231"/>
      <c r="EUB4" s="231"/>
      <c r="EUC4" s="231"/>
      <c r="EUD4" s="231"/>
      <c r="EUE4" s="231"/>
      <c r="EUF4" s="231"/>
      <c r="EUG4" s="231"/>
      <c r="EUH4" s="231"/>
      <c r="EUI4" s="231"/>
      <c r="EUJ4" s="231"/>
      <c r="EUK4" s="230"/>
      <c r="EUL4" s="231"/>
      <c r="EUM4" s="231"/>
      <c r="EUN4" s="231"/>
      <c r="EUO4" s="231"/>
      <c r="EUP4" s="231"/>
      <c r="EUQ4" s="231"/>
      <c r="EUR4" s="231"/>
      <c r="EUS4" s="231"/>
      <c r="EUT4" s="231"/>
      <c r="EUU4" s="231"/>
      <c r="EUV4" s="231"/>
      <c r="EUW4" s="231"/>
      <c r="EUX4" s="231"/>
      <c r="EUY4" s="231"/>
      <c r="EUZ4" s="231"/>
      <c r="EVA4" s="230"/>
      <c r="EVB4" s="231"/>
      <c r="EVC4" s="231"/>
      <c r="EVD4" s="231"/>
      <c r="EVE4" s="231"/>
      <c r="EVF4" s="231"/>
      <c r="EVG4" s="231"/>
      <c r="EVH4" s="231"/>
      <c r="EVI4" s="231"/>
      <c r="EVJ4" s="231"/>
      <c r="EVK4" s="231"/>
      <c r="EVL4" s="231"/>
      <c r="EVM4" s="231"/>
      <c r="EVN4" s="231"/>
      <c r="EVO4" s="231"/>
      <c r="EVP4" s="231"/>
      <c r="EVQ4" s="230"/>
      <c r="EVR4" s="231"/>
      <c r="EVS4" s="231"/>
      <c r="EVT4" s="231"/>
      <c r="EVU4" s="231"/>
      <c r="EVV4" s="231"/>
      <c r="EVW4" s="231"/>
      <c r="EVX4" s="231"/>
      <c r="EVY4" s="231"/>
      <c r="EVZ4" s="231"/>
      <c r="EWA4" s="231"/>
      <c r="EWB4" s="231"/>
      <c r="EWC4" s="231"/>
      <c r="EWD4" s="231"/>
      <c r="EWE4" s="231"/>
      <c r="EWF4" s="231"/>
      <c r="EWG4" s="230"/>
      <c r="EWH4" s="231"/>
      <c r="EWI4" s="231"/>
      <c r="EWJ4" s="231"/>
      <c r="EWK4" s="231"/>
      <c r="EWL4" s="231"/>
      <c r="EWM4" s="231"/>
      <c r="EWN4" s="231"/>
      <c r="EWO4" s="231"/>
      <c r="EWP4" s="231"/>
      <c r="EWQ4" s="231"/>
      <c r="EWR4" s="231"/>
      <c r="EWS4" s="231"/>
      <c r="EWT4" s="231"/>
      <c r="EWU4" s="231"/>
      <c r="EWV4" s="231"/>
      <c r="EWW4" s="230"/>
      <c r="EWX4" s="231"/>
      <c r="EWY4" s="231"/>
      <c r="EWZ4" s="231"/>
      <c r="EXA4" s="231"/>
      <c r="EXB4" s="231"/>
      <c r="EXC4" s="231"/>
      <c r="EXD4" s="231"/>
      <c r="EXE4" s="231"/>
      <c r="EXF4" s="231"/>
      <c r="EXG4" s="231"/>
      <c r="EXH4" s="231"/>
      <c r="EXI4" s="231"/>
      <c r="EXJ4" s="231"/>
      <c r="EXK4" s="231"/>
      <c r="EXL4" s="231"/>
      <c r="EXM4" s="230"/>
      <c r="EXN4" s="231"/>
      <c r="EXO4" s="231"/>
      <c r="EXP4" s="231"/>
      <c r="EXQ4" s="231"/>
      <c r="EXR4" s="231"/>
      <c r="EXS4" s="231"/>
      <c r="EXT4" s="231"/>
      <c r="EXU4" s="231"/>
      <c r="EXV4" s="231"/>
      <c r="EXW4" s="231"/>
      <c r="EXX4" s="231"/>
      <c r="EXY4" s="231"/>
      <c r="EXZ4" s="231"/>
      <c r="EYA4" s="231"/>
      <c r="EYB4" s="231"/>
      <c r="EYC4" s="230"/>
      <c r="EYD4" s="231"/>
      <c r="EYE4" s="231"/>
      <c r="EYF4" s="231"/>
      <c r="EYG4" s="231"/>
      <c r="EYH4" s="231"/>
      <c r="EYI4" s="231"/>
      <c r="EYJ4" s="231"/>
      <c r="EYK4" s="231"/>
      <c r="EYL4" s="231"/>
      <c r="EYM4" s="231"/>
      <c r="EYN4" s="231"/>
      <c r="EYO4" s="231"/>
      <c r="EYP4" s="231"/>
      <c r="EYQ4" s="231"/>
      <c r="EYR4" s="231"/>
      <c r="EYS4" s="230"/>
      <c r="EYT4" s="231"/>
      <c r="EYU4" s="231"/>
      <c r="EYV4" s="231"/>
      <c r="EYW4" s="231"/>
      <c r="EYX4" s="231"/>
      <c r="EYY4" s="231"/>
      <c r="EYZ4" s="231"/>
      <c r="EZA4" s="231"/>
      <c r="EZB4" s="231"/>
      <c r="EZC4" s="231"/>
      <c r="EZD4" s="231"/>
      <c r="EZE4" s="231"/>
      <c r="EZF4" s="231"/>
      <c r="EZG4" s="231"/>
      <c r="EZH4" s="231"/>
      <c r="EZI4" s="230"/>
      <c r="EZJ4" s="231"/>
      <c r="EZK4" s="231"/>
      <c r="EZL4" s="231"/>
      <c r="EZM4" s="231"/>
      <c r="EZN4" s="231"/>
      <c r="EZO4" s="231"/>
      <c r="EZP4" s="231"/>
      <c r="EZQ4" s="231"/>
      <c r="EZR4" s="231"/>
      <c r="EZS4" s="231"/>
      <c r="EZT4" s="231"/>
      <c r="EZU4" s="231"/>
      <c r="EZV4" s="231"/>
      <c r="EZW4" s="231"/>
      <c r="EZX4" s="231"/>
      <c r="EZY4" s="230"/>
      <c r="EZZ4" s="231"/>
      <c r="FAA4" s="231"/>
      <c r="FAB4" s="231"/>
      <c r="FAC4" s="231"/>
      <c r="FAD4" s="231"/>
      <c r="FAE4" s="231"/>
      <c r="FAF4" s="231"/>
      <c r="FAG4" s="231"/>
      <c r="FAH4" s="231"/>
      <c r="FAI4" s="231"/>
      <c r="FAJ4" s="231"/>
      <c r="FAK4" s="231"/>
      <c r="FAL4" s="231"/>
      <c r="FAM4" s="231"/>
      <c r="FAN4" s="231"/>
      <c r="FAO4" s="230"/>
      <c r="FAP4" s="231"/>
      <c r="FAQ4" s="231"/>
      <c r="FAR4" s="231"/>
      <c r="FAS4" s="231"/>
      <c r="FAT4" s="231"/>
      <c r="FAU4" s="231"/>
      <c r="FAV4" s="231"/>
      <c r="FAW4" s="231"/>
      <c r="FAX4" s="231"/>
      <c r="FAY4" s="231"/>
      <c r="FAZ4" s="231"/>
      <c r="FBA4" s="231"/>
      <c r="FBB4" s="231"/>
      <c r="FBC4" s="231"/>
      <c r="FBD4" s="231"/>
      <c r="FBE4" s="230"/>
      <c r="FBF4" s="231"/>
      <c r="FBG4" s="231"/>
      <c r="FBH4" s="231"/>
      <c r="FBI4" s="231"/>
      <c r="FBJ4" s="231"/>
      <c r="FBK4" s="231"/>
      <c r="FBL4" s="231"/>
      <c r="FBM4" s="231"/>
      <c r="FBN4" s="231"/>
      <c r="FBO4" s="231"/>
      <c r="FBP4" s="231"/>
      <c r="FBQ4" s="231"/>
      <c r="FBR4" s="231"/>
      <c r="FBS4" s="231"/>
      <c r="FBT4" s="231"/>
      <c r="FBU4" s="230"/>
      <c r="FBV4" s="231"/>
      <c r="FBW4" s="231"/>
      <c r="FBX4" s="231"/>
      <c r="FBY4" s="231"/>
      <c r="FBZ4" s="231"/>
      <c r="FCA4" s="231"/>
      <c r="FCB4" s="231"/>
      <c r="FCC4" s="231"/>
      <c r="FCD4" s="231"/>
      <c r="FCE4" s="231"/>
      <c r="FCF4" s="231"/>
      <c r="FCG4" s="231"/>
      <c r="FCH4" s="231"/>
      <c r="FCI4" s="231"/>
      <c r="FCJ4" s="231"/>
      <c r="FCK4" s="230"/>
      <c r="FCL4" s="231"/>
      <c r="FCM4" s="231"/>
      <c r="FCN4" s="231"/>
      <c r="FCO4" s="231"/>
      <c r="FCP4" s="231"/>
      <c r="FCQ4" s="231"/>
      <c r="FCR4" s="231"/>
      <c r="FCS4" s="231"/>
      <c r="FCT4" s="231"/>
      <c r="FCU4" s="231"/>
      <c r="FCV4" s="231"/>
      <c r="FCW4" s="231"/>
      <c r="FCX4" s="231"/>
      <c r="FCY4" s="231"/>
      <c r="FCZ4" s="231"/>
      <c r="FDA4" s="230"/>
      <c r="FDB4" s="231"/>
      <c r="FDC4" s="231"/>
      <c r="FDD4" s="231"/>
      <c r="FDE4" s="231"/>
      <c r="FDF4" s="231"/>
      <c r="FDG4" s="231"/>
      <c r="FDH4" s="231"/>
      <c r="FDI4" s="231"/>
      <c r="FDJ4" s="231"/>
      <c r="FDK4" s="231"/>
      <c r="FDL4" s="231"/>
      <c r="FDM4" s="231"/>
      <c r="FDN4" s="231"/>
      <c r="FDO4" s="231"/>
      <c r="FDP4" s="231"/>
      <c r="FDQ4" s="230"/>
      <c r="FDR4" s="231"/>
      <c r="FDS4" s="231"/>
      <c r="FDT4" s="231"/>
      <c r="FDU4" s="231"/>
      <c r="FDV4" s="231"/>
      <c r="FDW4" s="231"/>
      <c r="FDX4" s="231"/>
      <c r="FDY4" s="231"/>
      <c r="FDZ4" s="231"/>
      <c r="FEA4" s="231"/>
      <c r="FEB4" s="231"/>
      <c r="FEC4" s="231"/>
      <c r="FED4" s="231"/>
      <c r="FEE4" s="231"/>
      <c r="FEF4" s="231"/>
      <c r="FEG4" s="230"/>
      <c r="FEH4" s="231"/>
      <c r="FEI4" s="231"/>
      <c r="FEJ4" s="231"/>
      <c r="FEK4" s="231"/>
      <c r="FEL4" s="231"/>
      <c r="FEM4" s="231"/>
      <c r="FEN4" s="231"/>
      <c r="FEO4" s="231"/>
      <c r="FEP4" s="231"/>
      <c r="FEQ4" s="231"/>
      <c r="FER4" s="231"/>
      <c r="FES4" s="231"/>
      <c r="FET4" s="231"/>
      <c r="FEU4" s="231"/>
      <c r="FEV4" s="231"/>
      <c r="FEW4" s="230"/>
      <c r="FEX4" s="231"/>
      <c r="FEY4" s="231"/>
      <c r="FEZ4" s="231"/>
      <c r="FFA4" s="231"/>
      <c r="FFB4" s="231"/>
      <c r="FFC4" s="231"/>
      <c r="FFD4" s="231"/>
      <c r="FFE4" s="231"/>
      <c r="FFF4" s="231"/>
      <c r="FFG4" s="231"/>
      <c r="FFH4" s="231"/>
      <c r="FFI4" s="231"/>
      <c r="FFJ4" s="231"/>
      <c r="FFK4" s="231"/>
      <c r="FFL4" s="231"/>
      <c r="FFM4" s="230"/>
      <c r="FFN4" s="231"/>
      <c r="FFO4" s="231"/>
      <c r="FFP4" s="231"/>
      <c r="FFQ4" s="231"/>
      <c r="FFR4" s="231"/>
      <c r="FFS4" s="231"/>
      <c r="FFT4" s="231"/>
      <c r="FFU4" s="231"/>
      <c r="FFV4" s="231"/>
      <c r="FFW4" s="231"/>
      <c r="FFX4" s="231"/>
      <c r="FFY4" s="231"/>
      <c r="FFZ4" s="231"/>
      <c r="FGA4" s="231"/>
      <c r="FGB4" s="231"/>
      <c r="FGC4" s="230"/>
      <c r="FGD4" s="231"/>
      <c r="FGE4" s="231"/>
      <c r="FGF4" s="231"/>
      <c r="FGG4" s="231"/>
      <c r="FGH4" s="231"/>
      <c r="FGI4" s="231"/>
      <c r="FGJ4" s="231"/>
      <c r="FGK4" s="231"/>
      <c r="FGL4" s="231"/>
      <c r="FGM4" s="231"/>
      <c r="FGN4" s="231"/>
      <c r="FGO4" s="231"/>
      <c r="FGP4" s="231"/>
      <c r="FGQ4" s="231"/>
      <c r="FGR4" s="231"/>
      <c r="FGS4" s="230"/>
      <c r="FGT4" s="231"/>
      <c r="FGU4" s="231"/>
      <c r="FGV4" s="231"/>
      <c r="FGW4" s="231"/>
      <c r="FGX4" s="231"/>
      <c r="FGY4" s="231"/>
      <c r="FGZ4" s="231"/>
      <c r="FHA4" s="231"/>
      <c r="FHB4" s="231"/>
      <c r="FHC4" s="231"/>
      <c r="FHD4" s="231"/>
      <c r="FHE4" s="231"/>
      <c r="FHF4" s="231"/>
      <c r="FHG4" s="231"/>
      <c r="FHH4" s="231"/>
      <c r="FHI4" s="230"/>
      <c r="FHJ4" s="231"/>
      <c r="FHK4" s="231"/>
      <c r="FHL4" s="231"/>
      <c r="FHM4" s="231"/>
      <c r="FHN4" s="231"/>
      <c r="FHO4" s="231"/>
      <c r="FHP4" s="231"/>
      <c r="FHQ4" s="231"/>
      <c r="FHR4" s="231"/>
      <c r="FHS4" s="231"/>
      <c r="FHT4" s="231"/>
      <c r="FHU4" s="231"/>
      <c r="FHV4" s="231"/>
      <c r="FHW4" s="231"/>
      <c r="FHX4" s="231"/>
      <c r="FHY4" s="230"/>
      <c r="FHZ4" s="231"/>
      <c r="FIA4" s="231"/>
      <c r="FIB4" s="231"/>
      <c r="FIC4" s="231"/>
      <c r="FID4" s="231"/>
      <c r="FIE4" s="231"/>
      <c r="FIF4" s="231"/>
      <c r="FIG4" s="231"/>
      <c r="FIH4" s="231"/>
      <c r="FII4" s="231"/>
      <c r="FIJ4" s="231"/>
      <c r="FIK4" s="231"/>
      <c r="FIL4" s="231"/>
      <c r="FIM4" s="231"/>
      <c r="FIN4" s="231"/>
      <c r="FIO4" s="230"/>
      <c r="FIP4" s="231"/>
      <c r="FIQ4" s="231"/>
      <c r="FIR4" s="231"/>
      <c r="FIS4" s="231"/>
      <c r="FIT4" s="231"/>
      <c r="FIU4" s="231"/>
      <c r="FIV4" s="231"/>
      <c r="FIW4" s="231"/>
      <c r="FIX4" s="231"/>
      <c r="FIY4" s="231"/>
      <c r="FIZ4" s="231"/>
      <c r="FJA4" s="231"/>
      <c r="FJB4" s="231"/>
      <c r="FJC4" s="231"/>
      <c r="FJD4" s="231"/>
      <c r="FJE4" s="230"/>
      <c r="FJF4" s="231"/>
      <c r="FJG4" s="231"/>
      <c r="FJH4" s="231"/>
      <c r="FJI4" s="231"/>
      <c r="FJJ4" s="231"/>
      <c r="FJK4" s="231"/>
      <c r="FJL4" s="231"/>
      <c r="FJM4" s="231"/>
      <c r="FJN4" s="231"/>
      <c r="FJO4" s="231"/>
      <c r="FJP4" s="231"/>
      <c r="FJQ4" s="231"/>
      <c r="FJR4" s="231"/>
      <c r="FJS4" s="231"/>
      <c r="FJT4" s="231"/>
      <c r="FJU4" s="230"/>
      <c r="FJV4" s="231"/>
      <c r="FJW4" s="231"/>
      <c r="FJX4" s="231"/>
      <c r="FJY4" s="231"/>
      <c r="FJZ4" s="231"/>
      <c r="FKA4" s="231"/>
      <c r="FKB4" s="231"/>
      <c r="FKC4" s="231"/>
      <c r="FKD4" s="231"/>
      <c r="FKE4" s="231"/>
      <c r="FKF4" s="231"/>
      <c r="FKG4" s="231"/>
      <c r="FKH4" s="231"/>
      <c r="FKI4" s="231"/>
      <c r="FKJ4" s="231"/>
      <c r="FKK4" s="230"/>
      <c r="FKL4" s="231"/>
      <c r="FKM4" s="231"/>
      <c r="FKN4" s="231"/>
      <c r="FKO4" s="231"/>
      <c r="FKP4" s="231"/>
      <c r="FKQ4" s="231"/>
      <c r="FKR4" s="231"/>
      <c r="FKS4" s="231"/>
      <c r="FKT4" s="231"/>
      <c r="FKU4" s="231"/>
      <c r="FKV4" s="231"/>
      <c r="FKW4" s="231"/>
      <c r="FKX4" s="231"/>
      <c r="FKY4" s="231"/>
      <c r="FKZ4" s="231"/>
      <c r="FLA4" s="230"/>
      <c r="FLB4" s="231"/>
      <c r="FLC4" s="231"/>
      <c r="FLD4" s="231"/>
      <c r="FLE4" s="231"/>
      <c r="FLF4" s="231"/>
      <c r="FLG4" s="231"/>
      <c r="FLH4" s="231"/>
      <c r="FLI4" s="231"/>
      <c r="FLJ4" s="231"/>
      <c r="FLK4" s="231"/>
      <c r="FLL4" s="231"/>
      <c r="FLM4" s="231"/>
      <c r="FLN4" s="231"/>
      <c r="FLO4" s="231"/>
      <c r="FLP4" s="231"/>
      <c r="FLQ4" s="230"/>
      <c r="FLR4" s="231"/>
      <c r="FLS4" s="231"/>
      <c r="FLT4" s="231"/>
      <c r="FLU4" s="231"/>
      <c r="FLV4" s="231"/>
      <c r="FLW4" s="231"/>
      <c r="FLX4" s="231"/>
      <c r="FLY4" s="231"/>
      <c r="FLZ4" s="231"/>
      <c r="FMA4" s="231"/>
      <c r="FMB4" s="231"/>
      <c r="FMC4" s="231"/>
      <c r="FMD4" s="231"/>
      <c r="FME4" s="231"/>
      <c r="FMF4" s="231"/>
      <c r="FMG4" s="230"/>
      <c r="FMH4" s="231"/>
      <c r="FMI4" s="231"/>
      <c r="FMJ4" s="231"/>
      <c r="FMK4" s="231"/>
      <c r="FML4" s="231"/>
      <c r="FMM4" s="231"/>
      <c r="FMN4" s="231"/>
      <c r="FMO4" s="231"/>
      <c r="FMP4" s="231"/>
      <c r="FMQ4" s="231"/>
      <c r="FMR4" s="231"/>
      <c r="FMS4" s="231"/>
      <c r="FMT4" s="231"/>
      <c r="FMU4" s="231"/>
      <c r="FMV4" s="231"/>
      <c r="FMW4" s="230"/>
      <c r="FMX4" s="231"/>
      <c r="FMY4" s="231"/>
      <c r="FMZ4" s="231"/>
      <c r="FNA4" s="231"/>
      <c r="FNB4" s="231"/>
      <c r="FNC4" s="231"/>
      <c r="FND4" s="231"/>
      <c r="FNE4" s="231"/>
      <c r="FNF4" s="231"/>
      <c r="FNG4" s="231"/>
      <c r="FNH4" s="231"/>
      <c r="FNI4" s="231"/>
      <c r="FNJ4" s="231"/>
      <c r="FNK4" s="231"/>
      <c r="FNL4" s="231"/>
      <c r="FNM4" s="230"/>
      <c r="FNN4" s="231"/>
      <c r="FNO4" s="231"/>
      <c r="FNP4" s="231"/>
      <c r="FNQ4" s="231"/>
      <c r="FNR4" s="231"/>
      <c r="FNS4" s="231"/>
      <c r="FNT4" s="231"/>
      <c r="FNU4" s="231"/>
      <c r="FNV4" s="231"/>
      <c r="FNW4" s="231"/>
      <c r="FNX4" s="231"/>
      <c r="FNY4" s="231"/>
      <c r="FNZ4" s="231"/>
      <c r="FOA4" s="231"/>
      <c r="FOB4" s="231"/>
      <c r="FOC4" s="230"/>
      <c r="FOD4" s="231"/>
      <c r="FOE4" s="231"/>
      <c r="FOF4" s="231"/>
      <c r="FOG4" s="231"/>
      <c r="FOH4" s="231"/>
      <c r="FOI4" s="231"/>
      <c r="FOJ4" s="231"/>
      <c r="FOK4" s="231"/>
      <c r="FOL4" s="231"/>
      <c r="FOM4" s="231"/>
      <c r="FON4" s="231"/>
      <c r="FOO4" s="231"/>
      <c r="FOP4" s="231"/>
      <c r="FOQ4" s="231"/>
      <c r="FOR4" s="231"/>
      <c r="FOS4" s="230"/>
      <c r="FOT4" s="231"/>
      <c r="FOU4" s="231"/>
      <c r="FOV4" s="231"/>
      <c r="FOW4" s="231"/>
      <c r="FOX4" s="231"/>
      <c r="FOY4" s="231"/>
      <c r="FOZ4" s="231"/>
      <c r="FPA4" s="231"/>
      <c r="FPB4" s="231"/>
      <c r="FPC4" s="231"/>
      <c r="FPD4" s="231"/>
      <c r="FPE4" s="231"/>
      <c r="FPF4" s="231"/>
      <c r="FPG4" s="231"/>
      <c r="FPH4" s="231"/>
      <c r="FPI4" s="230"/>
      <c r="FPJ4" s="231"/>
      <c r="FPK4" s="231"/>
      <c r="FPL4" s="231"/>
      <c r="FPM4" s="231"/>
      <c r="FPN4" s="231"/>
      <c r="FPO4" s="231"/>
      <c r="FPP4" s="231"/>
      <c r="FPQ4" s="231"/>
      <c r="FPR4" s="231"/>
      <c r="FPS4" s="231"/>
      <c r="FPT4" s="231"/>
      <c r="FPU4" s="231"/>
      <c r="FPV4" s="231"/>
      <c r="FPW4" s="231"/>
      <c r="FPX4" s="231"/>
      <c r="FPY4" s="230"/>
      <c r="FPZ4" s="231"/>
      <c r="FQA4" s="231"/>
      <c r="FQB4" s="231"/>
      <c r="FQC4" s="231"/>
      <c r="FQD4" s="231"/>
      <c r="FQE4" s="231"/>
      <c r="FQF4" s="231"/>
      <c r="FQG4" s="231"/>
      <c r="FQH4" s="231"/>
      <c r="FQI4" s="231"/>
      <c r="FQJ4" s="231"/>
      <c r="FQK4" s="231"/>
      <c r="FQL4" s="231"/>
      <c r="FQM4" s="231"/>
      <c r="FQN4" s="231"/>
      <c r="FQO4" s="230"/>
      <c r="FQP4" s="231"/>
      <c r="FQQ4" s="231"/>
      <c r="FQR4" s="231"/>
      <c r="FQS4" s="231"/>
      <c r="FQT4" s="231"/>
      <c r="FQU4" s="231"/>
      <c r="FQV4" s="231"/>
      <c r="FQW4" s="231"/>
      <c r="FQX4" s="231"/>
      <c r="FQY4" s="231"/>
      <c r="FQZ4" s="231"/>
      <c r="FRA4" s="231"/>
      <c r="FRB4" s="231"/>
      <c r="FRC4" s="231"/>
      <c r="FRD4" s="231"/>
      <c r="FRE4" s="230"/>
      <c r="FRF4" s="231"/>
      <c r="FRG4" s="231"/>
      <c r="FRH4" s="231"/>
      <c r="FRI4" s="231"/>
      <c r="FRJ4" s="231"/>
      <c r="FRK4" s="231"/>
      <c r="FRL4" s="231"/>
      <c r="FRM4" s="231"/>
      <c r="FRN4" s="231"/>
      <c r="FRO4" s="231"/>
      <c r="FRP4" s="231"/>
      <c r="FRQ4" s="231"/>
      <c r="FRR4" s="231"/>
      <c r="FRS4" s="231"/>
      <c r="FRT4" s="231"/>
      <c r="FRU4" s="230"/>
      <c r="FRV4" s="231"/>
      <c r="FRW4" s="231"/>
      <c r="FRX4" s="231"/>
      <c r="FRY4" s="231"/>
      <c r="FRZ4" s="231"/>
      <c r="FSA4" s="231"/>
      <c r="FSB4" s="231"/>
      <c r="FSC4" s="231"/>
      <c r="FSD4" s="231"/>
      <c r="FSE4" s="231"/>
      <c r="FSF4" s="231"/>
      <c r="FSG4" s="231"/>
      <c r="FSH4" s="231"/>
      <c r="FSI4" s="231"/>
      <c r="FSJ4" s="231"/>
      <c r="FSK4" s="230"/>
      <c r="FSL4" s="231"/>
      <c r="FSM4" s="231"/>
      <c r="FSN4" s="231"/>
      <c r="FSO4" s="231"/>
      <c r="FSP4" s="231"/>
      <c r="FSQ4" s="231"/>
      <c r="FSR4" s="231"/>
      <c r="FSS4" s="231"/>
      <c r="FST4" s="231"/>
      <c r="FSU4" s="231"/>
      <c r="FSV4" s="231"/>
      <c r="FSW4" s="231"/>
      <c r="FSX4" s="231"/>
      <c r="FSY4" s="231"/>
      <c r="FSZ4" s="231"/>
      <c r="FTA4" s="230"/>
      <c r="FTB4" s="231"/>
      <c r="FTC4" s="231"/>
      <c r="FTD4" s="231"/>
      <c r="FTE4" s="231"/>
      <c r="FTF4" s="231"/>
      <c r="FTG4" s="231"/>
      <c r="FTH4" s="231"/>
      <c r="FTI4" s="231"/>
      <c r="FTJ4" s="231"/>
      <c r="FTK4" s="231"/>
      <c r="FTL4" s="231"/>
      <c r="FTM4" s="231"/>
      <c r="FTN4" s="231"/>
      <c r="FTO4" s="231"/>
      <c r="FTP4" s="231"/>
      <c r="FTQ4" s="230"/>
      <c r="FTR4" s="231"/>
      <c r="FTS4" s="231"/>
      <c r="FTT4" s="231"/>
      <c r="FTU4" s="231"/>
      <c r="FTV4" s="231"/>
      <c r="FTW4" s="231"/>
      <c r="FTX4" s="231"/>
      <c r="FTY4" s="231"/>
      <c r="FTZ4" s="231"/>
      <c r="FUA4" s="231"/>
      <c r="FUB4" s="231"/>
      <c r="FUC4" s="231"/>
      <c r="FUD4" s="231"/>
      <c r="FUE4" s="231"/>
      <c r="FUF4" s="231"/>
      <c r="FUG4" s="230"/>
      <c r="FUH4" s="231"/>
      <c r="FUI4" s="231"/>
      <c r="FUJ4" s="231"/>
      <c r="FUK4" s="231"/>
      <c r="FUL4" s="231"/>
      <c r="FUM4" s="231"/>
      <c r="FUN4" s="231"/>
      <c r="FUO4" s="231"/>
      <c r="FUP4" s="231"/>
      <c r="FUQ4" s="231"/>
      <c r="FUR4" s="231"/>
      <c r="FUS4" s="231"/>
      <c r="FUT4" s="231"/>
      <c r="FUU4" s="231"/>
      <c r="FUV4" s="231"/>
      <c r="FUW4" s="230"/>
      <c r="FUX4" s="231"/>
      <c r="FUY4" s="231"/>
      <c r="FUZ4" s="231"/>
      <c r="FVA4" s="231"/>
      <c r="FVB4" s="231"/>
      <c r="FVC4" s="231"/>
      <c r="FVD4" s="231"/>
      <c r="FVE4" s="231"/>
      <c r="FVF4" s="231"/>
      <c r="FVG4" s="231"/>
      <c r="FVH4" s="231"/>
      <c r="FVI4" s="231"/>
      <c r="FVJ4" s="231"/>
      <c r="FVK4" s="231"/>
      <c r="FVL4" s="231"/>
      <c r="FVM4" s="230"/>
      <c r="FVN4" s="231"/>
      <c r="FVO4" s="231"/>
      <c r="FVP4" s="231"/>
      <c r="FVQ4" s="231"/>
      <c r="FVR4" s="231"/>
      <c r="FVS4" s="231"/>
      <c r="FVT4" s="231"/>
      <c r="FVU4" s="231"/>
      <c r="FVV4" s="231"/>
      <c r="FVW4" s="231"/>
      <c r="FVX4" s="231"/>
      <c r="FVY4" s="231"/>
      <c r="FVZ4" s="231"/>
      <c r="FWA4" s="231"/>
      <c r="FWB4" s="231"/>
      <c r="FWC4" s="230"/>
      <c r="FWD4" s="231"/>
      <c r="FWE4" s="231"/>
      <c r="FWF4" s="231"/>
      <c r="FWG4" s="231"/>
      <c r="FWH4" s="231"/>
      <c r="FWI4" s="231"/>
      <c r="FWJ4" s="231"/>
      <c r="FWK4" s="231"/>
      <c r="FWL4" s="231"/>
      <c r="FWM4" s="231"/>
      <c r="FWN4" s="231"/>
      <c r="FWO4" s="231"/>
      <c r="FWP4" s="231"/>
      <c r="FWQ4" s="231"/>
      <c r="FWR4" s="231"/>
      <c r="FWS4" s="230"/>
      <c r="FWT4" s="231"/>
      <c r="FWU4" s="231"/>
      <c r="FWV4" s="231"/>
      <c r="FWW4" s="231"/>
      <c r="FWX4" s="231"/>
      <c r="FWY4" s="231"/>
      <c r="FWZ4" s="231"/>
      <c r="FXA4" s="231"/>
      <c r="FXB4" s="231"/>
      <c r="FXC4" s="231"/>
      <c r="FXD4" s="231"/>
      <c r="FXE4" s="231"/>
      <c r="FXF4" s="231"/>
      <c r="FXG4" s="231"/>
      <c r="FXH4" s="231"/>
      <c r="FXI4" s="230"/>
      <c r="FXJ4" s="231"/>
      <c r="FXK4" s="231"/>
      <c r="FXL4" s="231"/>
      <c r="FXM4" s="231"/>
      <c r="FXN4" s="231"/>
      <c r="FXO4" s="231"/>
      <c r="FXP4" s="231"/>
      <c r="FXQ4" s="231"/>
      <c r="FXR4" s="231"/>
      <c r="FXS4" s="231"/>
      <c r="FXT4" s="231"/>
      <c r="FXU4" s="231"/>
      <c r="FXV4" s="231"/>
      <c r="FXW4" s="231"/>
      <c r="FXX4" s="231"/>
      <c r="FXY4" s="230"/>
      <c r="FXZ4" s="231"/>
      <c r="FYA4" s="231"/>
      <c r="FYB4" s="231"/>
      <c r="FYC4" s="231"/>
      <c r="FYD4" s="231"/>
      <c r="FYE4" s="231"/>
      <c r="FYF4" s="231"/>
      <c r="FYG4" s="231"/>
      <c r="FYH4" s="231"/>
      <c r="FYI4" s="231"/>
      <c r="FYJ4" s="231"/>
      <c r="FYK4" s="231"/>
      <c r="FYL4" s="231"/>
      <c r="FYM4" s="231"/>
      <c r="FYN4" s="231"/>
      <c r="FYO4" s="230"/>
      <c r="FYP4" s="231"/>
      <c r="FYQ4" s="231"/>
      <c r="FYR4" s="231"/>
      <c r="FYS4" s="231"/>
      <c r="FYT4" s="231"/>
      <c r="FYU4" s="231"/>
      <c r="FYV4" s="231"/>
      <c r="FYW4" s="231"/>
      <c r="FYX4" s="231"/>
      <c r="FYY4" s="231"/>
      <c r="FYZ4" s="231"/>
      <c r="FZA4" s="231"/>
      <c r="FZB4" s="231"/>
      <c r="FZC4" s="231"/>
      <c r="FZD4" s="231"/>
      <c r="FZE4" s="230"/>
      <c r="FZF4" s="231"/>
      <c r="FZG4" s="231"/>
      <c r="FZH4" s="231"/>
      <c r="FZI4" s="231"/>
      <c r="FZJ4" s="231"/>
      <c r="FZK4" s="231"/>
      <c r="FZL4" s="231"/>
      <c r="FZM4" s="231"/>
      <c r="FZN4" s="231"/>
      <c r="FZO4" s="231"/>
      <c r="FZP4" s="231"/>
      <c r="FZQ4" s="231"/>
      <c r="FZR4" s="231"/>
      <c r="FZS4" s="231"/>
      <c r="FZT4" s="231"/>
      <c r="FZU4" s="230"/>
      <c r="FZV4" s="231"/>
      <c r="FZW4" s="231"/>
      <c r="FZX4" s="231"/>
      <c r="FZY4" s="231"/>
      <c r="FZZ4" s="231"/>
      <c r="GAA4" s="231"/>
      <c r="GAB4" s="231"/>
      <c r="GAC4" s="231"/>
      <c r="GAD4" s="231"/>
      <c r="GAE4" s="231"/>
      <c r="GAF4" s="231"/>
      <c r="GAG4" s="231"/>
      <c r="GAH4" s="231"/>
      <c r="GAI4" s="231"/>
      <c r="GAJ4" s="231"/>
      <c r="GAK4" s="230"/>
      <c r="GAL4" s="231"/>
      <c r="GAM4" s="231"/>
      <c r="GAN4" s="231"/>
      <c r="GAO4" s="231"/>
      <c r="GAP4" s="231"/>
      <c r="GAQ4" s="231"/>
      <c r="GAR4" s="231"/>
      <c r="GAS4" s="231"/>
      <c r="GAT4" s="231"/>
      <c r="GAU4" s="231"/>
      <c r="GAV4" s="231"/>
      <c r="GAW4" s="231"/>
      <c r="GAX4" s="231"/>
      <c r="GAY4" s="231"/>
      <c r="GAZ4" s="231"/>
      <c r="GBA4" s="230"/>
      <c r="GBB4" s="231"/>
      <c r="GBC4" s="231"/>
      <c r="GBD4" s="231"/>
      <c r="GBE4" s="231"/>
      <c r="GBF4" s="231"/>
      <c r="GBG4" s="231"/>
      <c r="GBH4" s="231"/>
      <c r="GBI4" s="231"/>
      <c r="GBJ4" s="231"/>
      <c r="GBK4" s="231"/>
      <c r="GBL4" s="231"/>
      <c r="GBM4" s="231"/>
      <c r="GBN4" s="231"/>
      <c r="GBO4" s="231"/>
      <c r="GBP4" s="231"/>
      <c r="GBQ4" s="230"/>
      <c r="GBR4" s="231"/>
      <c r="GBS4" s="231"/>
      <c r="GBT4" s="231"/>
      <c r="GBU4" s="231"/>
      <c r="GBV4" s="231"/>
      <c r="GBW4" s="231"/>
      <c r="GBX4" s="231"/>
      <c r="GBY4" s="231"/>
      <c r="GBZ4" s="231"/>
      <c r="GCA4" s="231"/>
      <c r="GCB4" s="231"/>
      <c r="GCC4" s="231"/>
      <c r="GCD4" s="231"/>
      <c r="GCE4" s="231"/>
      <c r="GCF4" s="231"/>
      <c r="GCG4" s="230"/>
      <c r="GCH4" s="231"/>
      <c r="GCI4" s="231"/>
      <c r="GCJ4" s="231"/>
      <c r="GCK4" s="231"/>
      <c r="GCL4" s="231"/>
      <c r="GCM4" s="231"/>
      <c r="GCN4" s="231"/>
      <c r="GCO4" s="231"/>
      <c r="GCP4" s="231"/>
      <c r="GCQ4" s="231"/>
      <c r="GCR4" s="231"/>
      <c r="GCS4" s="231"/>
      <c r="GCT4" s="231"/>
      <c r="GCU4" s="231"/>
      <c r="GCV4" s="231"/>
      <c r="GCW4" s="230"/>
      <c r="GCX4" s="231"/>
      <c r="GCY4" s="231"/>
      <c r="GCZ4" s="231"/>
      <c r="GDA4" s="231"/>
      <c r="GDB4" s="231"/>
      <c r="GDC4" s="231"/>
      <c r="GDD4" s="231"/>
      <c r="GDE4" s="231"/>
      <c r="GDF4" s="231"/>
      <c r="GDG4" s="231"/>
      <c r="GDH4" s="231"/>
      <c r="GDI4" s="231"/>
      <c r="GDJ4" s="231"/>
      <c r="GDK4" s="231"/>
      <c r="GDL4" s="231"/>
      <c r="GDM4" s="230"/>
      <c r="GDN4" s="231"/>
      <c r="GDO4" s="231"/>
      <c r="GDP4" s="231"/>
      <c r="GDQ4" s="231"/>
      <c r="GDR4" s="231"/>
      <c r="GDS4" s="231"/>
      <c r="GDT4" s="231"/>
      <c r="GDU4" s="231"/>
      <c r="GDV4" s="231"/>
      <c r="GDW4" s="231"/>
      <c r="GDX4" s="231"/>
      <c r="GDY4" s="231"/>
      <c r="GDZ4" s="231"/>
      <c r="GEA4" s="231"/>
      <c r="GEB4" s="231"/>
      <c r="GEC4" s="230"/>
      <c r="GED4" s="231"/>
      <c r="GEE4" s="231"/>
      <c r="GEF4" s="231"/>
      <c r="GEG4" s="231"/>
      <c r="GEH4" s="231"/>
      <c r="GEI4" s="231"/>
      <c r="GEJ4" s="231"/>
      <c r="GEK4" s="231"/>
      <c r="GEL4" s="231"/>
      <c r="GEM4" s="231"/>
      <c r="GEN4" s="231"/>
      <c r="GEO4" s="231"/>
      <c r="GEP4" s="231"/>
      <c r="GEQ4" s="231"/>
      <c r="GER4" s="231"/>
      <c r="GES4" s="230"/>
      <c r="GET4" s="231"/>
      <c r="GEU4" s="231"/>
      <c r="GEV4" s="231"/>
      <c r="GEW4" s="231"/>
      <c r="GEX4" s="231"/>
      <c r="GEY4" s="231"/>
      <c r="GEZ4" s="231"/>
      <c r="GFA4" s="231"/>
      <c r="GFB4" s="231"/>
      <c r="GFC4" s="231"/>
      <c r="GFD4" s="231"/>
      <c r="GFE4" s="231"/>
      <c r="GFF4" s="231"/>
      <c r="GFG4" s="231"/>
      <c r="GFH4" s="231"/>
      <c r="GFI4" s="230"/>
      <c r="GFJ4" s="231"/>
      <c r="GFK4" s="231"/>
      <c r="GFL4" s="231"/>
      <c r="GFM4" s="231"/>
      <c r="GFN4" s="231"/>
      <c r="GFO4" s="231"/>
      <c r="GFP4" s="231"/>
      <c r="GFQ4" s="231"/>
      <c r="GFR4" s="231"/>
      <c r="GFS4" s="231"/>
      <c r="GFT4" s="231"/>
      <c r="GFU4" s="231"/>
      <c r="GFV4" s="231"/>
      <c r="GFW4" s="231"/>
      <c r="GFX4" s="231"/>
      <c r="GFY4" s="230"/>
      <c r="GFZ4" s="231"/>
      <c r="GGA4" s="231"/>
      <c r="GGB4" s="231"/>
      <c r="GGC4" s="231"/>
      <c r="GGD4" s="231"/>
      <c r="GGE4" s="231"/>
      <c r="GGF4" s="231"/>
      <c r="GGG4" s="231"/>
      <c r="GGH4" s="231"/>
      <c r="GGI4" s="231"/>
      <c r="GGJ4" s="231"/>
      <c r="GGK4" s="231"/>
      <c r="GGL4" s="231"/>
      <c r="GGM4" s="231"/>
      <c r="GGN4" s="231"/>
      <c r="GGO4" s="230"/>
      <c r="GGP4" s="231"/>
      <c r="GGQ4" s="231"/>
      <c r="GGR4" s="231"/>
      <c r="GGS4" s="231"/>
      <c r="GGT4" s="231"/>
      <c r="GGU4" s="231"/>
      <c r="GGV4" s="231"/>
      <c r="GGW4" s="231"/>
      <c r="GGX4" s="231"/>
      <c r="GGY4" s="231"/>
      <c r="GGZ4" s="231"/>
      <c r="GHA4" s="231"/>
      <c r="GHB4" s="231"/>
      <c r="GHC4" s="231"/>
      <c r="GHD4" s="231"/>
      <c r="GHE4" s="230"/>
      <c r="GHF4" s="231"/>
      <c r="GHG4" s="231"/>
      <c r="GHH4" s="231"/>
      <c r="GHI4" s="231"/>
      <c r="GHJ4" s="231"/>
      <c r="GHK4" s="231"/>
      <c r="GHL4" s="231"/>
      <c r="GHM4" s="231"/>
      <c r="GHN4" s="231"/>
      <c r="GHO4" s="231"/>
      <c r="GHP4" s="231"/>
      <c r="GHQ4" s="231"/>
      <c r="GHR4" s="231"/>
      <c r="GHS4" s="231"/>
      <c r="GHT4" s="231"/>
      <c r="GHU4" s="230"/>
      <c r="GHV4" s="231"/>
      <c r="GHW4" s="231"/>
      <c r="GHX4" s="231"/>
      <c r="GHY4" s="231"/>
      <c r="GHZ4" s="231"/>
      <c r="GIA4" s="231"/>
      <c r="GIB4" s="231"/>
      <c r="GIC4" s="231"/>
      <c r="GID4" s="231"/>
      <c r="GIE4" s="231"/>
      <c r="GIF4" s="231"/>
      <c r="GIG4" s="231"/>
      <c r="GIH4" s="231"/>
      <c r="GII4" s="231"/>
      <c r="GIJ4" s="231"/>
      <c r="GIK4" s="230"/>
      <c r="GIL4" s="231"/>
      <c r="GIM4" s="231"/>
      <c r="GIN4" s="231"/>
      <c r="GIO4" s="231"/>
      <c r="GIP4" s="231"/>
      <c r="GIQ4" s="231"/>
      <c r="GIR4" s="231"/>
      <c r="GIS4" s="231"/>
      <c r="GIT4" s="231"/>
      <c r="GIU4" s="231"/>
      <c r="GIV4" s="231"/>
      <c r="GIW4" s="231"/>
      <c r="GIX4" s="231"/>
      <c r="GIY4" s="231"/>
      <c r="GIZ4" s="231"/>
      <c r="GJA4" s="230"/>
      <c r="GJB4" s="231"/>
      <c r="GJC4" s="231"/>
      <c r="GJD4" s="231"/>
      <c r="GJE4" s="231"/>
      <c r="GJF4" s="231"/>
      <c r="GJG4" s="231"/>
      <c r="GJH4" s="231"/>
      <c r="GJI4" s="231"/>
      <c r="GJJ4" s="231"/>
      <c r="GJK4" s="231"/>
      <c r="GJL4" s="231"/>
      <c r="GJM4" s="231"/>
      <c r="GJN4" s="231"/>
      <c r="GJO4" s="231"/>
      <c r="GJP4" s="231"/>
      <c r="GJQ4" s="230"/>
      <c r="GJR4" s="231"/>
      <c r="GJS4" s="231"/>
      <c r="GJT4" s="231"/>
      <c r="GJU4" s="231"/>
      <c r="GJV4" s="231"/>
      <c r="GJW4" s="231"/>
      <c r="GJX4" s="231"/>
      <c r="GJY4" s="231"/>
      <c r="GJZ4" s="231"/>
      <c r="GKA4" s="231"/>
      <c r="GKB4" s="231"/>
      <c r="GKC4" s="231"/>
      <c r="GKD4" s="231"/>
      <c r="GKE4" s="231"/>
      <c r="GKF4" s="231"/>
      <c r="GKG4" s="230"/>
      <c r="GKH4" s="231"/>
      <c r="GKI4" s="231"/>
      <c r="GKJ4" s="231"/>
      <c r="GKK4" s="231"/>
      <c r="GKL4" s="231"/>
      <c r="GKM4" s="231"/>
      <c r="GKN4" s="231"/>
      <c r="GKO4" s="231"/>
      <c r="GKP4" s="231"/>
      <c r="GKQ4" s="231"/>
      <c r="GKR4" s="231"/>
      <c r="GKS4" s="231"/>
      <c r="GKT4" s="231"/>
      <c r="GKU4" s="231"/>
      <c r="GKV4" s="231"/>
      <c r="GKW4" s="230"/>
      <c r="GKX4" s="231"/>
      <c r="GKY4" s="231"/>
      <c r="GKZ4" s="231"/>
      <c r="GLA4" s="231"/>
      <c r="GLB4" s="231"/>
      <c r="GLC4" s="231"/>
      <c r="GLD4" s="231"/>
      <c r="GLE4" s="231"/>
      <c r="GLF4" s="231"/>
      <c r="GLG4" s="231"/>
      <c r="GLH4" s="231"/>
      <c r="GLI4" s="231"/>
      <c r="GLJ4" s="231"/>
      <c r="GLK4" s="231"/>
      <c r="GLL4" s="231"/>
      <c r="GLM4" s="230"/>
      <c r="GLN4" s="231"/>
      <c r="GLO4" s="231"/>
      <c r="GLP4" s="231"/>
      <c r="GLQ4" s="231"/>
      <c r="GLR4" s="231"/>
      <c r="GLS4" s="231"/>
      <c r="GLT4" s="231"/>
      <c r="GLU4" s="231"/>
      <c r="GLV4" s="231"/>
      <c r="GLW4" s="231"/>
      <c r="GLX4" s="231"/>
      <c r="GLY4" s="231"/>
      <c r="GLZ4" s="231"/>
      <c r="GMA4" s="231"/>
      <c r="GMB4" s="231"/>
      <c r="GMC4" s="230"/>
      <c r="GMD4" s="231"/>
      <c r="GME4" s="231"/>
      <c r="GMF4" s="231"/>
      <c r="GMG4" s="231"/>
      <c r="GMH4" s="231"/>
      <c r="GMI4" s="231"/>
      <c r="GMJ4" s="231"/>
      <c r="GMK4" s="231"/>
      <c r="GML4" s="231"/>
      <c r="GMM4" s="231"/>
      <c r="GMN4" s="231"/>
      <c r="GMO4" s="231"/>
      <c r="GMP4" s="231"/>
      <c r="GMQ4" s="231"/>
      <c r="GMR4" s="231"/>
      <c r="GMS4" s="230"/>
      <c r="GMT4" s="231"/>
      <c r="GMU4" s="231"/>
      <c r="GMV4" s="231"/>
      <c r="GMW4" s="231"/>
      <c r="GMX4" s="231"/>
      <c r="GMY4" s="231"/>
      <c r="GMZ4" s="231"/>
      <c r="GNA4" s="231"/>
      <c r="GNB4" s="231"/>
      <c r="GNC4" s="231"/>
      <c r="GND4" s="231"/>
      <c r="GNE4" s="231"/>
      <c r="GNF4" s="231"/>
      <c r="GNG4" s="231"/>
      <c r="GNH4" s="231"/>
      <c r="GNI4" s="230"/>
      <c r="GNJ4" s="231"/>
      <c r="GNK4" s="231"/>
      <c r="GNL4" s="231"/>
      <c r="GNM4" s="231"/>
      <c r="GNN4" s="231"/>
      <c r="GNO4" s="231"/>
      <c r="GNP4" s="231"/>
      <c r="GNQ4" s="231"/>
      <c r="GNR4" s="231"/>
      <c r="GNS4" s="231"/>
      <c r="GNT4" s="231"/>
      <c r="GNU4" s="231"/>
      <c r="GNV4" s="231"/>
      <c r="GNW4" s="231"/>
      <c r="GNX4" s="231"/>
      <c r="GNY4" s="230"/>
      <c r="GNZ4" s="231"/>
      <c r="GOA4" s="231"/>
      <c r="GOB4" s="231"/>
      <c r="GOC4" s="231"/>
      <c r="GOD4" s="231"/>
      <c r="GOE4" s="231"/>
      <c r="GOF4" s="231"/>
      <c r="GOG4" s="231"/>
      <c r="GOH4" s="231"/>
      <c r="GOI4" s="231"/>
      <c r="GOJ4" s="231"/>
      <c r="GOK4" s="231"/>
      <c r="GOL4" s="231"/>
      <c r="GOM4" s="231"/>
      <c r="GON4" s="231"/>
      <c r="GOO4" s="230"/>
      <c r="GOP4" s="231"/>
      <c r="GOQ4" s="231"/>
      <c r="GOR4" s="231"/>
      <c r="GOS4" s="231"/>
      <c r="GOT4" s="231"/>
      <c r="GOU4" s="231"/>
      <c r="GOV4" s="231"/>
      <c r="GOW4" s="231"/>
      <c r="GOX4" s="231"/>
      <c r="GOY4" s="231"/>
      <c r="GOZ4" s="231"/>
      <c r="GPA4" s="231"/>
      <c r="GPB4" s="231"/>
      <c r="GPC4" s="231"/>
      <c r="GPD4" s="231"/>
      <c r="GPE4" s="230"/>
      <c r="GPF4" s="231"/>
      <c r="GPG4" s="231"/>
      <c r="GPH4" s="231"/>
      <c r="GPI4" s="231"/>
      <c r="GPJ4" s="231"/>
      <c r="GPK4" s="231"/>
      <c r="GPL4" s="231"/>
      <c r="GPM4" s="231"/>
      <c r="GPN4" s="231"/>
      <c r="GPO4" s="231"/>
      <c r="GPP4" s="231"/>
      <c r="GPQ4" s="231"/>
      <c r="GPR4" s="231"/>
      <c r="GPS4" s="231"/>
      <c r="GPT4" s="231"/>
      <c r="GPU4" s="230"/>
      <c r="GPV4" s="231"/>
      <c r="GPW4" s="231"/>
      <c r="GPX4" s="231"/>
      <c r="GPY4" s="231"/>
      <c r="GPZ4" s="231"/>
      <c r="GQA4" s="231"/>
      <c r="GQB4" s="231"/>
      <c r="GQC4" s="231"/>
      <c r="GQD4" s="231"/>
      <c r="GQE4" s="231"/>
      <c r="GQF4" s="231"/>
      <c r="GQG4" s="231"/>
      <c r="GQH4" s="231"/>
      <c r="GQI4" s="231"/>
      <c r="GQJ4" s="231"/>
      <c r="GQK4" s="230"/>
      <c r="GQL4" s="231"/>
      <c r="GQM4" s="231"/>
      <c r="GQN4" s="231"/>
      <c r="GQO4" s="231"/>
      <c r="GQP4" s="231"/>
      <c r="GQQ4" s="231"/>
      <c r="GQR4" s="231"/>
      <c r="GQS4" s="231"/>
      <c r="GQT4" s="231"/>
      <c r="GQU4" s="231"/>
      <c r="GQV4" s="231"/>
      <c r="GQW4" s="231"/>
      <c r="GQX4" s="231"/>
      <c r="GQY4" s="231"/>
      <c r="GQZ4" s="231"/>
      <c r="GRA4" s="230"/>
      <c r="GRB4" s="231"/>
      <c r="GRC4" s="231"/>
      <c r="GRD4" s="231"/>
      <c r="GRE4" s="231"/>
      <c r="GRF4" s="231"/>
      <c r="GRG4" s="231"/>
      <c r="GRH4" s="231"/>
      <c r="GRI4" s="231"/>
      <c r="GRJ4" s="231"/>
      <c r="GRK4" s="231"/>
      <c r="GRL4" s="231"/>
      <c r="GRM4" s="231"/>
      <c r="GRN4" s="231"/>
      <c r="GRO4" s="231"/>
      <c r="GRP4" s="231"/>
      <c r="GRQ4" s="230"/>
      <c r="GRR4" s="231"/>
      <c r="GRS4" s="231"/>
      <c r="GRT4" s="231"/>
      <c r="GRU4" s="231"/>
      <c r="GRV4" s="231"/>
      <c r="GRW4" s="231"/>
      <c r="GRX4" s="231"/>
      <c r="GRY4" s="231"/>
      <c r="GRZ4" s="231"/>
      <c r="GSA4" s="231"/>
      <c r="GSB4" s="231"/>
      <c r="GSC4" s="231"/>
      <c r="GSD4" s="231"/>
      <c r="GSE4" s="231"/>
      <c r="GSF4" s="231"/>
      <c r="GSG4" s="230"/>
      <c r="GSH4" s="231"/>
      <c r="GSI4" s="231"/>
      <c r="GSJ4" s="231"/>
      <c r="GSK4" s="231"/>
      <c r="GSL4" s="231"/>
      <c r="GSM4" s="231"/>
      <c r="GSN4" s="231"/>
      <c r="GSO4" s="231"/>
      <c r="GSP4" s="231"/>
      <c r="GSQ4" s="231"/>
      <c r="GSR4" s="231"/>
      <c r="GSS4" s="231"/>
      <c r="GST4" s="231"/>
      <c r="GSU4" s="231"/>
      <c r="GSV4" s="231"/>
      <c r="GSW4" s="230"/>
      <c r="GSX4" s="231"/>
      <c r="GSY4" s="231"/>
      <c r="GSZ4" s="231"/>
      <c r="GTA4" s="231"/>
      <c r="GTB4" s="231"/>
      <c r="GTC4" s="231"/>
      <c r="GTD4" s="231"/>
      <c r="GTE4" s="231"/>
      <c r="GTF4" s="231"/>
      <c r="GTG4" s="231"/>
      <c r="GTH4" s="231"/>
      <c r="GTI4" s="231"/>
      <c r="GTJ4" s="231"/>
      <c r="GTK4" s="231"/>
      <c r="GTL4" s="231"/>
      <c r="GTM4" s="230"/>
      <c r="GTN4" s="231"/>
      <c r="GTO4" s="231"/>
      <c r="GTP4" s="231"/>
      <c r="GTQ4" s="231"/>
      <c r="GTR4" s="231"/>
      <c r="GTS4" s="231"/>
      <c r="GTT4" s="231"/>
      <c r="GTU4" s="231"/>
      <c r="GTV4" s="231"/>
      <c r="GTW4" s="231"/>
      <c r="GTX4" s="231"/>
      <c r="GTY4" s="231"/>
      <c r="GTZ4" s="231"/>
      <c r="GUA4" s="231"/>
      <c r="GUB4" s="231"/>
      <c r="GUC4" s="230"/>
      <c r="GUD4" s="231"/>
      <c r="GUE4" s="231"/>
      <c r="GUF4" s="231"/>
      <c r="GUG4" s="231"/>
      <c r="GUH4" s="231"/>
      <c r="GUI4" s="231"/>
      <c r="GUJ4" s="231"/>
      <c r="GUK4" s="231"/>
      <c r="GUL4" s="231"/>
      <c r="GUM4" s="231"/>
      <c r="GUN4" s="231"/>
      <c r="GUO4" s="231"/>
      <c r="GUP4" s="231"/>
      <c r="GUQ4" s="231"/>
      <c r="GUR4" s="231"/>
      <c r="GUS4" s="230"/>
      <c r="GUT4" s="231"/>
      <c r="GUU4" s="231"/>
      <c r="GUV4" s="231"/>
      <c r="GUW4" s="231"/>
      <c r="GUX4" s="231"/>
      <c r="GUY4" s="231"/>
      <c r="GUZ4" s="231"/>
      <c r="GVA4" s="231"/>
      <c r="GVB4" s="231"/>
      <c r="GVC4" s="231"/>
      <c r="GVD4" s="231"/>
      <c r="GVE4" s="231"/>
      <c r="GVF4" s="231"/>
      <c r="GVG4" s="231"/>
      <c r="GVH4" s="231"/>
      <c r="GVI4" s="230"/>
      <c r="GVJ4" s="231"/>
      <c r="GVK4" s="231"/>
      <c r="GVL4" s="231"/>
      <c r="GVM4" s="231"/>
      <c r="GVN4" s="231"/>
      <c r="GVO4" s="231"/>
      <c r="GVP4" s="231"/>
      <c r="GVQ4" s="231"/>
      <c r="GVR4" s="231"/>
      <c r="GVS4" s="231"/>
      <c r="GVT4" s="231"/>
      <c r="GVU4" s="231"/>
      <c r="GVV4" s="231"/>
      <c r="GVW4" s="231"/>
      <c r="GVX4" s="231"/>
      <c r="GVY4" s="230"/>
      <c r="GVZ4" s="231"/>
      <c r="GWA4" s="231"/>
      <c r="GWB4" s="231"/>
      <c r="GWC4" s="231"/>
      <c r="GWD4" s="231"/>
      <c r="GWE4" s="231"/>
      <c r="GWF4" s="231"/>
      <c r="GWG4" s="231"/>
      <c r="GWH4" s="231"/>
      <c r="GWI4" s="231"/>
      <c r="GWJ4" s="231"/>
      <c r="GWK4" s="231"/>
      <c r="GWL4" s="231"/>
      <c r="GWM4" s="231"/>
      <c r="GWN4" s="231"/>
      <c r="GWO4" s="230"/>
      <c r="GWP4" s="231"/>
      <c r="GWQ4" s="231"/>
      <c r="GWR4" s="231"/>
      <c r="GWS4" s="231"/>
      <c r="GWT4" s="231"/>
      <c r="GWU4" s="231"/>
      <c r="GWV4" s="231"/>
      <c r="GWW4" s="231"/>
      <c r="GWX4" s="231"/>
      <c r="GWY4" s="231"/>
      <c r="GWZ4" s="231"/>
      <c r="GXA4" s="231"/>
      <c r="GXB4" s="231"/>
      <c r="GXC4" s="231"/>
      <c r="GXD4" s="231"/>
      <c r="GXE4" s="230"/>
      <c r="GXF4" s="231"/>
      <c r="GXG4" s="231"/>
      <c r="GXH4" s="231"/>
      <c r="GXI4" s="231"/>
      <c r="GXJ4" s="231"/>
      <c r="GXK4" s="231"/>
      <c r="GXL4" s="231"/>
      <c r="GXM4" s="231"/>
      <c r="GXN4" s="231"/>
      <c r="GXO4" s="231"/>
      <c r="GXP4" s="231"/>
      <c r="GXQ4" s="231"/>
      <c r="GXR4" s="231"/>
      <c r="GXS4" s="231"/>
      <c r="GXT4" s="231"/>
      <c r="GXU4" s="230"/>
      <c r="GXV4" s="231"/>
      <c r="GXW4" s="231"/>
      <c r="GXX4" s="231"/>
      <c r="GXY4" s="231"/>
      <c r="GXZ4" s="231"/>
      <c r="GYA4" s="231"/>
      <c r="GYB4" s="231"/>
      <c r="GYC4" s="231"/>
      <c r="GYD4" s="231"/>
      <c r="GYE4" s="231"/>
      <c r="GYF4" s="231"/>
      <c r="GYG4" s="231"/>
      <c r="GYH4" s="231"/>
      <c r="GYI4" s="231"/>
      <c r="GYJ4" s="231"/>
      <c r="GYK4" s="230"/>
      <c r="GYL4" s="231"/>
      <c r="GYM4" s="231"/>
      <c r="GYN4" s="231"/>
      <c r="GYO4" s="231"/>
      <c r="GYP4" s="231"/>
      <c r="GYQ4" s="231"/>
      <c r="GYR4" s="231"/>
      <c r="GYS4" s="231"/>
      <c r="GYT4" s="231"/>
      <c r="GYU4" s="231"/>
      <c r="GYV4" s="231"/>
      <c r="GYW4" s="231"/>
      <c r="GYX4" s="231"/>
      <c r="GYY4" s="231"/>
      <c r="GYZ4" s="231"/>
      <c r="GZA4" s="230"/>
      <c r="GZB4" s="231"/>
      <c r="GZC4" s="231"/>
      <c r="GZD4" s="231"/>
      <c r="GZE4" s="231"/>
      <c r="GZF4" s="231"/>
      <c r="GZG4" s="231"/>
      <c r="GZH4" s="231"/>
      <c r="GZI4" s="231"/>
      <c r="GZJ4" s="231"/>
      <c r="GZK4" s="231"/>
      <c r="GZL4" s="231"/>
      <c r="GZM4" s="231"/>
      <c r="GZN4" s="231"/>
      <c r="GZO4" s="231"/>
      <c r="GZP4" s="231"/>
      <c r="GZQ4" s="230"/>
      <c r="GZR4" s="231"/>
      <c r="GZS4" s="231"/>
      <c r="GZT4" s="231"/>
      <c r="GZU4" s="231"/>
      <c r="GZV4" s="231"/>
      <c r="GZW4" s="231"/>
      <c r="GZX4" s="231"/>
      <c r="GZY4" s="231"/>
      <c r="GZZ4" s="231"/>
      <c r="HAA4" s="231"/>
      <c r="HAB4" s="231"/>
      <c r="HAC4" s="231"/>
      <c r="HAD4" s="231"/>
      <c r="HAE4" s="231"/>
      <c r="HAF4" s="231"/>
      <c r="HAG4" s="230"/>
      <c r="HAH4" s="231"/>
      <c r="HAI4" s="231"/>
      <c r="HAJ4" s="231"/>
      <c r="HAK4" s="231"/>
      <c r="HAL4" s="231"/>
      <c r="HAM4" s="231"/>
      <c r="HAN4" s="231"/>
      <c r="HAO4" s="231"/>
      <c r="HAP4" s="231"/>
      <c r="HAQ4" s="231"/>
      <c r="HAR4" s="231"/>
      <c r="HAS4" s="231"/>
      <c r="HAT4" s="231"/>
      <c r="HAU4" s="231"/>
      <c r="HAV4" s="231"/>
      <c r="HAW4" s="230"/>
      <c r="HAX4" s="231"/>
      <c r="HAY4" s="231"/>
      <c r="HAZ4" s="231"/>
      <c r="HBA4" s="231"/>
      <c r="HBB4" s="231"/>
      <c r="HBC4" s="231"/>
      <c r="HBD4" s="231"/>
      <c r="HBE4" s="231"/>
      <c r="HBF4" s="231"/>
      <c r="HBG4" s="231"/>
      <c r="HBH4" s="231"/>
      <c r="HBI4" s="231"/>
      <c r="HBJ4" s="231"/>
      <c r="HBK4" s="231"/>
      <c r="HBL4" s="231"/>
      <c r="HBM4" s="230"/>
      <c r="HBN4" s="231"/>
      <c r="HBO4" s="231"/>
      <c r="HBP4" s="231"/>
      <c r="HBQ4" s="231"/>
      <c r="HBR4" s="231"/>
      <c r="HBS4" s="231"/>
      <c r="HBT4" s="231"/>
      <c r="HBU4" s="231"/>
      <c r="HBV4" s="231"/>
      <c r="HBW4" s="231"/>
      <c r="HBX4" s="231"/>
      <c r="HBY4" s="231"/>
      <c r="HBZ4" s="231"/>
      <c r="HCA4" s="231"/>
      <c r="HCB4" s="231"/>
      <c r="HCC4" s="230"/>
      <c r="HCD4" s="231"/>
      <c r="HCE4" s="231"/>
      <c r="HCF4" s="231"/>
      <c r="HCG4" s="231"/>
      <c r="HCH4" s="231"/>
      <c r="HCI4" s="231"/>
      <c r="HCJ4" s="231"/>
      <c r="HCK4" s="231"/>
      <c r="HCL4" s="231"/>
      <c r="HCM4" s="231"/>
      <c r="HCN4" s="231"/>
      <c r="HCO4" s="231"/>
      <c r="HCP4" s="231"/>
      <c r="HCQ4" s="231"/>
      <c r="HCR4" s="231"/>
      <c r="HCS4" s="230"/>
      <c r="HCT4" s="231"/>
      <c r="HCU4" s="231"/>
      <c r="HCV4" s="231"/>
      <c r="HCW4" s="231"/>
      <c r="HCX4" s="231"/>
      <c r="HCY4" s="231"/>
      <c r="HCZ4" s="231"/>
      <c r="HDA4" s="231"/>
      <c r="HDB4" s="231"/>
      <c r="HDC4" s="231"/>
      <c r="HDD4" s="231"/>
      <c r="HDE4" s="231"/>
      <c r="HDF4" s="231"/>
      <c r="HDG4" s="231"/>
      <c r="HDH4" s="231"/>
      <c r="HDI4" s="230"/>
      <c r="HDJ4" s="231"/>
      <c r="HDK4" s="231"/>
      <c r="HDL4" s="231"/>
      <c r="HDM4" s="231"/>
      <c r="HDN4" s="231"/>
      <c r="HDO4" s="231"/>
      <c r="HDP4" s="231"/>
      <c r="HDQ4" s="231"/>
      <c r="HDR4" s="231"/>
      <c r="HDS4" s="231"/>
      <c r="HDT4" s="231"/>
      <c r="HDU4" s="231"/>
      <c r="HDV4" s="231"/>
      <c r="HDW4" s="231"/>
      <c r="HDX4" s="231"/>
      <c r="HDY4" s="230"/>
      <c r="HDZ4" s="231"/>
      <c r="HEA4" s="231"/>
      <c r="HEB4" s="231"/>
      <c r="HEC4" s="231"/>
      <c r="HED4" s="231"/>
      <c r="HEE4" s="231"/>
      <c r="HEF4" s="231"/>
      <c r="HEG4" s="231"/>
      <c r="HEH4" s="231"/>
      <c r="HEI4" s="231"/>
      <c r="HEJ4" s="231"/>
      <c r="HEK4" s="231"/>
      <c r="HEL4" s="231"/>
      <c r="HEM4" s="231"/>
      <c r="HEN4" s="231"/>
      <c r="HEO4" s="230"/>
      <c r="HEP4" s="231"/>
      <c r="HEQ4" s="231"/>
      <c r="HER4" s="231"/>
      <c r="HES4" s="231"/>
      <c r="HET4" s="231"/>
      <c r="HEU4" s="231"/>
      <c r="HEV4" s="231"/>
      <c r="HEW4" s="231"/>
      <c r="HEX4" s="231"/>
      <c r="HEY4" s="231"/>
      <c r="HEZ4" s="231"/>
      <c r="HFA4" s="231"/>
      <c r="HFB4" s="231"/>
      <c r="HFC4" s="231"/>
      <c r="HFD4" s="231"/>
      <c r="HFE4" s="230"/>
      <c r="HFF4" s="231"/>
      <c r="HFG4" s="231"/>
      <c r="HFH4" s="231"/>
      <c r="HFI4" s="231"/>
      <c r="HFJ4" s="231"/>
      <c r="HFK4" s="231"/>
      <c r="HFL4" s="231"/>
      <c r="HFM4" s="231"/>
      <c r="HFN4" s="231"/>
      <c r="HFO4" s="231"/>
      <c r="HFP4" s="231"/>
      <c r="HFQ4" s="231"/>
      <c r="HFR4" s="231"/>
      <c r="HFS4" s="231"/>
      <c r="HFT4" s="231"/>
      <c r="HFU4" s="230"/>
      <c r="HFV4" s="231"/>
      <c r="HFW4" s="231"/>
      <c r="HFX4" s="231"/>
      <c r="HFY4" s="231"/>
      <c r="HFZ4" s="231"/>
      <c r="HGA4" s="231"/>
      <c r="HGB4" s="231"/>
      <c r="HGC4" s="231"/>
      <c r="HGD4" s="231"/>
      <c r="HGE4" s="231"/>
      <c r="HGF4" s="231"/>
      <c r="HGG4" s="231"/>
      <c r="HGH4" s="231"/>
      <c r="HGI4" s="231"/>
      <c r="HGJ4" s="231"/>
      <c r="HGK4" s="230"/>
      <c r="HGL4" s="231"/>
      <c r="HGM4" s="231"/>
      <c r="HGN4" s="231"/>
      <c r="HGO4" s="231"/>
      <c r="HGP4" s="231"/>
      <c r="HGQ4" s="231"/>
      <c r="HGR4" s="231"/>
      <c r="HGS4" s="231"/>
      <c r="HGT4" s="231"/>
      <c r="HGU4" s="231"/>
      <c r="HGV4" s="231"/>
      <c r="HGW4" s="231"/>
      <c r="HGX4" s="231"/>
      <c r="HGY4" s="231"/>
      <c r="HGZ4" s="231"/>
      <c r="HHA4" s="230"/>
      <c r="HHB4" s="231"/>
      <c r="HHC4" s="231"/>
      <c r="HHD4" s="231"/>
      <c r="HHE4" s="231"/>
      <c r="HHF4" s="231"/>
      <c r="HHG4" s="231"/>
      <c r="HHH4" s="231"/>
      <c r="HHI4" s="231"/>
      <c r="HHJ4" s="231"/>
      <c r="HHK4" s="231"/>
      <c r="HHL4" s="231"/>
      <c r="HHM4" s="231"/>
      <c r="HHN4" s="231"/>
      <c r="HHO4" s="231"/>
      <c r="HHP4" s="231"/>
      <c r="HHQ4" s="230"/>
      <c r="HHR4" s="231"/>
      <c r="HHS4" s="231"/>
      <c r="HHT4" s="231"/>
      <c r="HHU4" s="231"/>
      <c r="HHV4" s="231"/>
      <c r="HHW4" s="231"/>
      <c r="HHX4" s="231"/>
      <c r="HHY4" s="231"/>
      <c r="HHZ4" s="231"/>
      <c r="HIA4" s="231"/>
      <c r="HIB4" s="231"/>
      <c r="HIC4" s="231"/>
      <c r="HID4" s="231"/>
      <c r="HIE4" s="231"/>
      <c r="HIF4" s="231"/>
      <c r="HIG4" s="230"/>
      <c r="HIH4" s="231"/>
      <c r="HII4" s="231"/>
      <c r="HIJ4" s="231"/>
      <c r="HIK4" s="231"/>
      <c r="HIL4" s="231"/>
      <c r="HIM4" s="231"/>
      <c r="HIN4" s="231"/>
      <c r="HIO4" s="231"/>
      <c r="HIP4" s="231"/>
      <c r="HIQ4" s="231"/>
      <c r="HIR4" s="231"/>
      <c r="HIS4" s="231"/>
      <c r="HIT4" s="231"/>
      <c r="HIU4" s="231"/>
      <c r="HIV4" s="231"/>
      <c r="HIW4" s="230"/>
      <c r="HIX4" s="231"/>
      <c r="HIY4" s="231"/>
      <c r="HIZ4" s="231"/>
      <c r="HJA4" s="231"/>
      <c r="HJB4" s="231"/>
      <c r="HJC4" s="231"/>
      <c r="HJD4" s="231"/>
      <c r="HJE4" s="231"/>
      <c r="HJF4" s="231"/>
      <c r="HJG4" s="231"/>
      <c r="HJH4" s="231"/>
      <c r="HJI4" s="231"/>
      <c r="HJJ4" s="231"/>
      <c r="HJK4" s="231"/>
      <c r="HJL4" s="231"/>
      <c r="HJM4" s="230"/>
      <c r="HJN4" s="231"/>
      <c r="HJO4" s="231"/>
      <c r="HJP4" s="231"/>
      <c r="HJQ4" s="231"/>
      <c r="HJR4" s="231"/>
      <c r="HJS4" s="231"/>
      <c r="HJT4" s="231"/>
      <c r="HJU4" s="231"/>
      <c r="HJV4" s="231"/>
      <c r="HJW4" s="231"/>
      <c r="HJX4" s="231"/>
      <c r="HJY4" s="231"/>
      <c r="HJZ4" s="231"/>
      <c r="HKA4" s="231"/>
      <c r="HKB4" s="231"/>
      <c r="HKC4" s="230"/>
      <c r="HKD4" s="231"/>
      <c r="HKE4" s="231"/>
      <c r="HKF4" s="231"/>
      <c r="HKG4" s="231"/>
      <c r="HKH4" s="231"/>
      <c r="HKI4" s="231"/>
      <c r="HKJ4" s="231"/>
      <c r="HKK4" s="231"/>
      <c r="HKL4" s="231"/>
      <c r="HKM4" s="231"/>
      <c r="HKN4" s="231"/>
      <c r="HKO4" s="231"/>
      <c r="HKP4" s="231"/>
      <c r="HKQ4" s="231"/>
      <c r="HKR4" s="231"/>
      <c r="HKS4" s="230"/>
      <c r="HKT4" s="231"/>
      <c r="HKU4" s="231"/>
      <c r="HKV4" s="231"/>
      <c r="HKW4" s="231"/>
      <c r="HKX4" s="231"/>
      <c r="HKY4" s="231"/>
      <c r="HKZ4" s="231"/>
      <c r="HLA4" s="231"/>
      <c r="HLB4" s="231"/>
      <c r="HLC4" s="231"/>
      <c r="HLD4" s="231"/>
      <c r="HLE4" s="231"/>
      <c r="HLF4" s="231"/>
      <c r="HLG4" s="231"/>
      <c r="HLH4" s="231"/>
      <c r="HLI4" s="230"/>
      <c r="HLJ4" s="231"/>
      <c r="HLK4" s="231"/>
      <c r="HLL4" s="231"/>
      <c r="HLM4" s="231"/>
      <c r="HLN4" s="231"/>
      <c r="HLO4" s="231"/>
      <c r="HLP4" s="231"/>
      <c r="HLQ4" s="231"/>
      <c r="HLR4" s="231"/>
      <c r="HLS4" s="231"/>
      <c r="HLT4" s="231"/>
      <c r="HLU4" s="231"/>
      <c r="HLV4" s="231"/>
      <c r="HLW4" s="231"/>
      <c r="HLX4" s="231"/>
      <c r="HLY4" s="230"/>
      <c r="HLZ4" s="231"/>
      <c r="HMA4" s="231"/>
      <c r="HMB4" s="231"/>
      <c r="HMC4" s="231"/>
      <c r="HMD4" s="231"/>
      <c r="HME4" s="231"/>
      <c r="HMF4" s="231"/>
      <c r="HMG4" s="231"/>
      <c r="HMH4" s="231"/>
      <c r="HMI4" s="231"/>
      <c r="HMJ4" s="231"/>
      <c r="HMK4" s="231"/>
      <c r="HML4" s="231"/>
      <c r="HMM4" s="231"/>
      <c r="HMN4" s="231"/>
      <c r="HMO4" s="230"/>
      <c r="HMP4" s="231"/>
      <c r="HMQ4" s="231"/>
      <c r="HMR4" s="231"/>
      <c r="HMS4" s="231"/>
      <c r="HMT4" s="231"/>
      <c r="HMU4" s="231"/>
      <c r="HMV4" s="231"/>
      <c r="HMW4" s="231"/>
      <c r="HMX4" s="231"/>
      <c r="HMY4" s="231"/>
      <c r="HMZ4" s="231"/>
      <c r="HNA4" s="231"/>
      <c r="HNB4" s="231"/>
      <c r="HNC4" s="231"/>
      <c r="HND4" s="231"/>
      <c r="HNE4" s="230"/>
      <c r="HNF4" s="231"/>
      <c r="HNG4" s="231"/>
      <c r="HNH4" s="231"/>
      <c r="HNI4" s="231"/>
      <c r="HNJ4" s="231"/>
      <c r="HNK4" s="231"/>
      <c r="HNL4" s="231"/>
      <c r="HNM4" s="231"/>
      <c r="HNN4" s="231"/>
      <c r="HNO4" s="231"/>
      <c r="HNP4" s="231"/>
      <c r="HNQ4" s="231"/>
      <c r="HNR4" s="231"/>
      <c r="HNS4" s="231"/>
      <c r="HNT4" s="231"/>
      <c r="HNU4" s="230"/>
      <c r="HNV4" s="231"/>
      <c r="HNW4" s="231"/>
      <c r="HNX4" s="231"/>
      <c r="HNY4" s="231"/>
      <c r="HNZ4" s="231"/>
      <c r="HOA4" s="231"/>
      <c r="HOB4" s="231"/>
      <c r="HOC4" s="231"/>
      <c r="HOD4" s="231"/>
      <c r="HOE4" s="231"/>
      <c r="HOF4" s="231"/>
      <c r="HOG4" s="231"/>
      <c r="HOH4" s="231"/>
      <c r="HOI4" s="231"/>
      <c r="HOJ4" s="231"/>
      <c r="HOK4" s="230"/>
      <c r="HOL4" s="231"/>
      <c r="HOM4" s="231"/>
      <c r="HON4" s="231"/>
      <c r="HOO4" s="231"/>
      <c r="HOP4" s="231"/>
      <c r="HOQ4" s="231"/>
      <c r="HOR4" s="231"/>
      <c r="HOS4" s="231"/>
      <c r="HOT4" s="231"/>
      <c r="HOU4" s="231"/>
      <c r="HOV4" s="231"/>
      <c r="HOW4" s="231"/>
      <c r="HOX4" s="231"/>
      <c r="HOY4" s="231"/>
      <c r="HOZ4" s="231"/>
      <c r="HPA4" s="230"/>
      <c r="HPB4" s="231"/>
      <c r="HPC4" s="231"/>
      <c r="HPD4" s="231"/>
      <c r="HPE4" s="231"/>
      <c r="HPF4" s="231"/>
      <c r="HPG4" s="231"/>
      <c r="HPH4" s="231"/>
      <c r="HPI4" s="231"/>
      <c r="HPJ4" s="231"/>
      <c r="HPK4" s="231"/>
      <c r="HPL4" s="231"/>
      <c r="HPM4" s="231"/>
      <c r="HPN4" s="231"/>
      <c r="HPO4" s="231"/>
      <c r="HPP4" s="231"/>
      <c r="HPQ4" s="230"/>
      <c r="HPR4" s="231"/>
      <c r="HPS4" s="231"/>
      <c r="HPT4" s="231"/>
      <c r="HPU4" s="231"/>
      <c r="HPV4" s="231"/>
      <c r="HPW4" s="231"/>
      <c r="HPX4" s="231"/>
      <c r="HPY4" s="231"/>
      <c r="HPZ4" s="231"/>
      <c r="HQA4" s="231"/>
      <c r="HQB4" s="231"/>
      <c r="HQC4" s="231"/>
      <c r="HQD4" s="231"/>
      <c r="HQE4" s="231"/>
      <c r="HQF4" s="231"/>
      <c r="HQG4" s="230"/>
      <c r="HQH4" s="231"/>
      <c r="HQI4" s="231"/>
      <c r="HQJ4" s="231"/>
      <c r="HQK4" s="231"/>
      <c r="HQL4" s="231"/>
      <c r="HQM4" s="231"/>
      <c r="HQN4" s="231"/>
      <c r="HQO4" s="231"/>
      <c r="HQP4" s="231"/>
      <c r="HQQ4" s="231"/>
      <c r="HQR4" s="231"/>
      <c r="HQS4" s="231"/>
      <c r="HQT4" s="231"/>
      <c r="HQU4" s="231"/>
      <c r="HQV4" s="231"/>
      <c r="HQW4" s="230"/>
      <c r="HQX4" s="231"/>
      <c r="HQY4" s="231"/>
      <c r="HQZ4" s="231"/>
      <c r="HRA4" s="231"/>
      <c r="HRB4" s="231"/>
      <c r="HRC4" s="231"/>
      <c r="HRD4" s="231"/>
      <c r="HRE4" s="231"/>
      <c r="HRF4" s="231"/>
      <c r="HRG4" s="231"/>
      <c r="HRH4" s="231"/>
      <c r="HRI4" s="231"/>
      <c r="HRJ4" s="231"/>
      <c r="HRK4" s="231"/>
      <c r="HRL4" s="231"/>
      <c r="HRM4" s="230"/>
      <c r="HRN4" s="231"/>
      <c r="HRO4" s="231"/>
      <c r="HRP4" s="231"/>
      <c r="HRQ4" s="231"/>
      <c r="HRR4" s="231"/>
      <c r="HRS4" s="231"/>
      <c r="HRT4" s="231"/>
      <c r="HRU4" s="231"/>
      <c r="HRV4" s="231"/>
      <c r="HRW4" s="231"/>
      <c r="HRX4" s="231"/>
      <c r="HRY4" s="231"/>
      <c r="HRZ4" s="231"/>
      <c r="HSA4" s="231"/>
      <c r="HSB4" s="231"/>
      <c r="HSC4" s="230"/>
      <c r="HSD4" s="231"/>
      <c r="HSE4" s="231"/>
      <c r="HSF4" s="231"/>
      <c r="HSG4" s="231"/>
      <c r="HSH4" s="231"/>
      <c r="HSI4" s="231"/>
      <c r="HSJ4" s="231"/>
      <c r="HSK4" s="231"/>
      <c r="HSL4" s="231"/>
      <c r="HSM4" s="231"/>
      <c r="HSN4" s="231"/>
      <c r="HSO4" s="231"/>
      <c r="HSP4" s="231"/>
      <c r="HSQ4" s="231"/>
      <c r="HSR4" s="231"/>
      <c r="HSS4" s="230"/>
      <c r="HST4" s="231"/>
      <c r="HSU4" s="231"/>
      <c r="HSV4" s="231"/>
      <c r="HSW4" s="231"/>
      <c r="HSX4" s="231"/>
      <c r="HSY4" s="231"/>
      <c r="HSZ4" s="231"/>
      <c r="HTA4" s="231"/>
      <c r="HTB4" s="231"/>
      <c r="HTC4" s="231"/>
      <c r="HTD4" s="231"/>
      <c r="HTE4" s="231"/>
      <c r="HTF4" s="231"/>
      <c r="HTG4" s="231"/>
      <c r="HTH4" s="231"/>
      <c r="HTI4" s="230"/>
      <c r="HTJ4" s="231"/>
      <c r="HTK4" s="231"/>
      <c r="HTL4" s="231"/>
      <c r="HTM4" s="231"/>
      <c r="HTN4" s="231"/>
      <c r="HTO4" s="231"/>
      <c r="HTP4" s="231"/>
      <c r="HTQ4" s="231"/>
      <c r="HTR4" s="231"/>
      <c r="HTS4" s="231"/>
      <c r="HTT4" s="231"/>
      <c r="HTU4" s="231"/>
      <c r="HTV4" s="231"/>
      <c r="HTW4" s="231"/>
      <c r="HTX4" s="231"/>
      <c r="HTY4" s="230"/>
      <c r="HTZ4" s="231"/>
      <c r="HUA4" s="231"/>
      <c r="HUB4" s="231"/>
      <c r="HUC4" s="231"/>
      <c r="HUD4" s="231"/>
      <c r="HUE4" s="231"/>
      <c r="HUF4" s="231"/>
      <c r="HUG4" s="231"/>
      <c r="HUH4" s="231"/>
      <c r="HUI4" s="231"/>
      <c r="HUJ4" s="231"/>
      <c r="HUK4" s="231"/>
      <c r="HUL4" s="231"/>
      <c r="HUM4" s="231"/>
      <c r="HUN4" s="231"/>
      <c r="HUO4" s="230"/>
      <c r="HUP4" s="231"/>
      <c r="HUQ4" s="231"/>
      <c r="HUR4" s="231"/>
      <c r="HUS4" s="231"/>
      <c r="HUT4" s="231"/>
      <c r="HUU4" s="231"/>
      <c r="HUV4" s="231"/>
      <c r="HUW4" s="231"/>
      <c r="HUX4" s="231"/>
      <c r="HUY4" s="231"/>
      <c r="HUZ4" s="231"/>
      <c r="HVA4" s="231"/>
      <c r="HVB4" s="231"/>
      <c r="HVC4" s="231"/>
      <c r="HVD4" s="231"/>
      <c r="HVE4" s="230"/>
      <c r="HVF4" s="231"/>
      <c r="HVG4" s="231"/>
      <c r="HVH4" s="231"/>
      <c r="HVI4" s="231"/>
      <c r="HVJ4" s="231"/>
      <c r="HVK4" s="231"/>
      <c r="HVL4" s="231"/>
      <c r="HVM4" s="231"/>
      <c r="HVN4" s="231"/>
      <c r="HVO4" s="231"/>
      <c r="HVP4" s="231"/>
      <c r="HVQ4" s="231"/>
      <c r="HVR4" s="231"/>
      <c r="HVS4" s="231"/>
      <c r="HVT4" s="231"/>
      <c r="HVU4" s="230"/>
      <c r="HVV4" s="231"/>
      <c r="HVW4" s="231"/>
      <c r="HVX4" s="231"/>
      <c r="HVY4" s="231"/>
      <c r="HVZ4" s="231"/>
      <c r="HWA4" s="231"/>
      <c r="HWB4" s="231"/>
      <c r="HWC4" s="231"/>
      <c r="HWD4" s="231"/>
      <c r="HWE4" s="231"/>
      <c r="HWF4" s="231"/>
      <c r="HWG4" s="231"/>
      <c r="HWH4" s="231"/>
      <c r="HWI4" s="231"/>
      <c r="HWJ4" s="231"/>
      <c r="HWK4" s="230"/>
      <c r="HWL4" s="231"/>
      <c r="HWM4" s="231"/>
      <c r="HWN4" s="231"/>
      <c r="HWO4" s="231"/>
      <c r="HWP4" s="231"/>
      <c r="HWQ4" s="231"/>
      <c r="HWR4" s="231"/>
      <c r="HWS4" s="231"/>
      <c r="HWT4" s="231"/>
      <c r="HWU4" s="231"/>
      <c r="HWV4" s="231"/>
      <c r="HWW4" s="231"/>
      <c r="HWX4" s="231"/>
      <c r="HWY4" s="231"/>
      <c r="HWZ4" s="231"/>
      <c r="HXA4" s="230"/>
      <c r="HXB4" s="231"/>
      <c r="HXC4" s="231"/>
      <c r="HXD4" s="231"/>
      <c r="HXE4" s="231"/>
      <c r="HXF4" s="231"/>
      <c r="HXG4" s="231"/>
      <c r="HXH4" s="231"/>
      <c r="HXI4" s="231"/>
      <c r="HXJ4" s="231"/>
      <c r="HXK4" s="231"/>
      <c r="HXL4" s="231"/>
      <c r="HXM4" s="231"/>
      <c r="HXN4" s="231"/>
      <c r="HXO4" s="231"/>
      <c r="HXP4" s="231"/>
      <c r="HXQ4" s="230"/>
      <c r="HXR4" s="231"/>
      <c r="HXS4" s="231"/>
      <c r="HXT4" s="231"/>
      <c r="HXU4" s="231"/>
      <c r="HXV4" s="231"/>
      <c r="HXW4" s="231"/>
      <c r="HXX4" s="231"/>
      <c r="HXY4" s="231"/>
      <c r="HXZ4" s="231"/>
      <c r="HYA4" s="231"/>
      <c r="HYB4" s="231"/>
      <c r="HYC4" s="231"/>
      <c r="HYD4" s="231"/>
      <c r="HYE4" s="231"/>
      <c r="HYF4" s="231"/>
      <c r="HYG4" s="230"/>
      <c r="HYH4" s="231"/>
      <c r="HYI4" s="231"/>
      <c r="HYJ4" s="231"/>
      <c r="HYK4" s="231"/>
      <c r="HYL4" s="231"/>
      <c r="HYM4" s="231"/>
      <c r="HYN4" s="231"/>
      <c r="HYO4" s="231"/>
      <c r="HYP4" s="231"/>
      <c r="HYQ4" s="231"/>
      <c r="HYR4" s="231"/>
      <c r="HYS4" s="231"/>
      <c r="HYT4" s="231"/>
      <c r="HYU4" s="231"/>
      <c r="HYV4" s="231"/>
      <c r="HYW4" s="230"/>
      <c r="HYX4" s="231"/>
      <c r="HYY4" s="231"/>
      <c r="HYZ4" s="231"/>
      <c r="HZA4" s="231"/>
      <c r="HZB4" s="231"/>
      <c r="HZC4" s="231"/>
      <c r="HZD4" s="231"/>
      <c r="HZE4" s="231"/>
      <c r="HZF4" s="231"/>
      <c r="HZG4" s="231"/>
      <c r="HZH4" s="231"/>
      <c r="HZI4" s="231"/>
      <c r="HZJ4" s="231"/>
      <c r="HZK4" s="231"/>
      <c r="HZL4" s="231"/>
      <c r="HZM4" s="230"/>
      <c r="HZN4" s="231"/>
      <c r="HZO4" s="231"/>
      <c r="HZP4" s="231"/>
      <c r="HZQ4" s="231"/>
      <c r="HZR4" s="231"/>
      <c r="HZS4" s="231"/>
      <c r="HZT4" s="231"/>
      <c r="HZU4" s="231"/>
      <c r="HZV4" s="231"/>
      <c r="HZW4" s="231"/>
      <c r="HZX4" s="231"/>
      <c r="HZY4" s="231"/>
      <c r="HZZ4" s="231"/>
      <c r="IAA4" s="231"/>
      <c r="IAB4" s="231"/>
      <c r="IAC4" s="230"/>
      <c r="IAD4" s="231"/>
      <c r="IAE4" s="231"/>
      <c r="IAF4" s="231"/>
      <c r="IAG4" s="231"/>
      <c r="IAH4" s="231"/>
      <c r="IAI4" s="231"/>
      <c r="IAJ4" s="231"/>
      <c r="IAK4" s="231"/>
      <c r="IAL4" s="231"/>
      <c r="IAM4" s="231"/>
      <c r="IAN4" s="231"/>
      <c r="IAO4" s="231"/>
      <c r="IAP4" s="231"/>
      <c r="IAQ4" s="231"/>
      <c r="IAR4" s="231"/>
      <c r="IAS4" s="230"/>
      <c r="IAT4" s="231"/>
      <c r="IAU4" s="231"/>
      <c r="IAV4" s="231"/>
      <c r="IAW4" s="231"/>
      <c r="IAX4" s="231"/>
      <c r="IAY4" s="231"/>
      <c r="IAZ4" s="231"/>
      <c r="IBA4" s="231"/>
      <c r="IBB4" s="231"/>
      <c r="IBC4" s="231"/>
      <c r="IBD4" s="231"/>
      <c r="IBE4" s="231"/>
      <c r="IBF4" s="231"/>
      <c r="IBG4" s="231"/>
      <c r="IBH4" s="231"/>
      <c r="IBI4" s="230"/>
      <c r="IBJ4" s="231"/>
      <c r="IBK4" s="231"/>
      <c r="IBL4" s="231"/>
      <c r="IBM4" s="231"/>
      <c r="IBN4" s="231"/>
      <c r="IBO4" s="231"/>
      <c r="IBP4" s="231"/>
      <c r="IBQ4" s="231"/>
      <c r="IBR4" s="231"/>
      <c r="IBS4" s="231"/>
      <c r="IBT4" s="231"/>
      <c r="IBU4" s="231"/>
      <c r="IBV4" s="231"/>
      <c r="IBW4" s="231"/>
      <c r="IBX4" s="231"/>
      <c r="IBY4" s="230"/>
      <c r="IBZ4" s="231"/>
      <c r="ICA4" s="231"/>
      <c r="ICB4" s="231"/>
      <c r="ICC4" s="231"/>
      <c r="ICD4" s="231"/>
      <c r="ICE4" s="231"/>
      <c r="ICF4" s="231"/>
      <c r="ICG4" s="231"/>
      <c r="ICH4" s="231"/>
      <c r="ICI4" s="231"/>
      <c r="ICJ4" s="231"/>
      <c r="ICK4" s="231"/>
      <c r="ICL4" s="231"/>
      <c r="ICM4" s="231"/>
      <c r="ICN4" s="231"/>
      <c r="ICO4" s="230"/>
      <c r="ICP4" s="231"/>
      <c r="ICQ4" s="231"/>
      <c r="ICR4" s="231"/>
      <c r="ICS4" s="231"/>
      <c r="ICT4" s="231"/>
      <c r="ICU4" s="231"/>
      <c r="ICV4" s="231"/>
      <c r="ICW4" s="231"/>
      <c r="ICX4" s="231"/>
      <c r="ICY4" s="231"/>
      <c r="ICZ4" s="231"/>
      <c r="IDA4" s="231"/>
      <c r="IDB4" s="231"/>
      <c r="IDC4" s="231"/>
      <c r="IDD4" s="231"/>
      <c r="IDE4" s="230"/>
      <c r="IDF4" s="231"/>
      <c r="IDG4" s="231"/>
      <c r="IDH4" s="231"/>
      <c r="IDI4" s="231"/>
      <c r="IDJ4" s="231"/>
      <c r="IDK4" s="231"/>
      <c r="IDL4" s="231"/>
      <c r="IDM4" s="231"/>
      <c r="IDN4" s="231"/>
      <c r="IDO4" s="231"/>
      <c r="IDP4" s="231"/>
      <c r="IDQ4" s="231"/>
      <c r="IDR4" s="231"/>
      <c r="IDS4" s="231"/>
      <c r="IDT4" s="231"/>
      <c r="IDU4" s="230"/>
      <c r="IDV4" s="231"/>
      <c r="IDW4" s="231"/>
      <c r="IDX4" s="231"/>
      <c r="IDY4" s="231"/>
      <c r="IDZ4" s="231"/>
      <c r="IEA4" s="231"/>
      <c r="IEB4" s="231"/>
      <c r="IEC4" s="231"/>
      <c r="IED4" s="231"/>
      <c r="IEE4" s="231"/>
      <c r="IEF4" s="231"/>
      <c r="IEG4" s="231"/>
      <c r="IEH4" s="231"/>
      <c r="IEI4" s="231"/>
      <c r="IEJ4" s="231"/>
      <c r="IEK4" s="230"/>
      <c r="IEL4" s="231"/>
      <c r="IEM4" s="231"/>
      <c r="IEN4" s="231"/>
      <c r="IEO4" s="231"/>
      <c r="IEP4" s="231"/>
      <c r="IEQ4" s="231"/>
      <c r="IER4" s="231"/>
      <c r="IES4" s="231"/>
      <c r="IET4" s="231"/>
      <c r="IEU4" s="231"/>
      <c r="IEV4" s="231"/>
      <c r="IEW4" s="231"/>
      <c r="IEX4" s="231"/>
      <c r="IEY4" s="231"/>
      <c r="IEZ4" s="231"/>
      <c r="IFA4" s="230"/>
      <c r="IFB4" s="231"/>
      <c r="IFC4" s="231"/>
      <c r="IFD4" s="231"/>
      <c r="IFE4" s="231"/>
      <c r="IFF4" s="231"/>
      <c r="IFG4" s="231"/>
      <c r="IFH4" s="231"/>
      <c r="IFI4" s="231"/>
      <c r="IFJ4" s="231"/>
      <c r="IFK4" s="231"/>
      <c r="IFL4" s="231"/>
      <c r="IFM4" s="231"/>
      <c r="IFN4" s="231"/>
      <c r="IFO4" s="231"/>
      <c r="IFP4" s="231"/>
      <c r="IFQ4" s="230"/>
      <c r="IFR4" s="231"/>
      <c r="IFS4" s="231"/>
      <c r="IFT4" s="231"/>
      <c r="IFU4" s="231"/>
      <c r="IFV4" s="231"/>
      <c r="IFW4" s="231"/>
      <c r="IFX4" s="231"/>
      <c r="IFY4" s="231"/>
      <c r="IFZ4" s="231"/>
      <c r="IGA4" s="231"/>
      <c r="IGB4" s="231"/>
      <c r="IGC4" s="231"/>
      <c r="IGD4" s="231"/>
      <c r="IGE4" s="231"/>
      <c r="IGF4" s="231"/>
      <c r="IGG4" s="230"/>
      <c r="IGH4" s="231"/>
      <c r="IGI4" s="231"/>
      <c r="IGJ4" s="231"/>
      <c r="IGK4" s="231"/>
      <c r="IGL4" s="231"/>
      <c r="IGM4" s="231"/>
      <c r="IGN4" s="231"/>
      <c r="IGO4" s="231"/>
      <c r="IGP4" s="231"/>
      <c r="IGQ4" s="231"/>
      <c r="IGR4" s="231"/>
      <c r="IGS4" s="231"/>
      <c r="IGT4" s="231"/>
      <c r="IGU4" s="231"/>
      <c r="IGV4" s="231"/>
      <c r="IGW4" s="230"/>
      <c r="IGX4" s="231"/>
      <c r="IGY4" s="231"/>
      <c r="IGZ4" s="231"/>
      <c r="IHA4" s="231"/>
      <c r="IHB4" s="231"/>
      <c r="IHC4" s="231"/>
      <c r="IHD4" s="231"/>
      <c r="IHE4" s="231"/>
      <c r="IHF4" s="231"/>
      <c r="IHG4" s="231"/>
      <c r="IHH4" s="231"/>
      <c r="IHI4" s="231"/>
      <c r="IHJ4" s="231"/>
      <c r="IHK4" s="231"/>
      <c r="IHL4" s="231"/>
      <c r="IHM4" s="230"/>
      <c r="IHN4" s="231"/>
      <c r="IHO4" s="231"/>
      <c r="IHP4" s="231"/>
      <c r="IHQ4" s="231"/>
      <c r="IHR4" s="231"/>
      <c r="IHS4" s="231"/>
      <c r="IHT4" s="231"/>
      <c r="IHU4" s="231"/>
      <c r="IHV4" s="231"/>
      <c r="IHW4" s="231"/>
      <c r="IHX4" s="231"/>
      <c r="IHY4" s="231"/>
      <c r="IHZ4" s="231"/>
      <c r="IIA4" s="231"/>
      <c r="IIB4" s="231"/>
      <c r="IIC4" s="230"/>
      <c r="IID4" s="231"/>
      <c r="IIE4" s="231"/>
      <c r="IIF4" s="231"/>
      <c r="IIG4" s="231"/>
      <c r="IIH4" s="231"/>
      <c r="III4" s="231"/>
      <c r="IIJ4" s="231"/>
      <c r="IIK4" s="231"/>
      <c r="IIL4" s="231"/>
      <c r="IIM4" s="231"/>
      <c r="IIN4" s="231"/>
      <c r="IIO4" s="231"/>
      <c r="IIP4" s="231"/>
      <c r="IIQ4" s="231"/>
      <c r="IIR4" s="231"/>
      <c r="IIS4" s="230"/>
      <c r="IIT4" s="231"/>
      <c r="IIU4" s="231"/>
      <c r="IIV4" s="231"/>
      <c r="IIW4" s="231"/>
      <c r="IIX4" s="231"/>
      <c r="IIY4" s="231"/>
      <c r="IIZ4" s="231"/>
      <c r="IJA4" s="231"/>
      <c r="IJB4" s="231"/>
      <c r="IJC4" s="231"/>
      <c r="IJD4" s="231"/>
      <c r="IJE4" s="231"/>
      <c r="IJF4" s="231"/>
      <c r="IJG4" s="231"/>
      <c r="IJH4" s="231"/>
      <c r="IJI4" s="230"/>
      <c r="IJJ4" s="231"/>
      <c r="IJK4" s="231"/>
      <c r="IJL4" s="231"/>
      <c r="IJM4" s="231"/>
      <c r="IJN4" s="231"/>
      <c r="IJO4" s="231"/>
      <c r="IJP4" s="231"/>
      <c r="IJQ4" s="231"/>
      <c r="IJR4" s="231"/>
      <c r="IJS4" s="231"/>
      <c r="IJT4" s="231"/>
      <c r="IJU4" s="231"/>
      <c r="IJV4" s="231"/>
      <c r="IJW4" s="231"/>
      <c r="IJX4" s="231"/>
      <c r="IJY4" s="230"/>
      <c r="IJZ4" s="231"/>
      <c r="IKA4" s="231"/>
      <c r="IKB4" s="231"/>
      <c r="IKC4" s="231"/>
      <c r="IKD4" s="231"/>
      <c r="IKE4" s="231"/>
      <c r="IKF4" s="231"/>
      <c r="IKG4" s="231"/>
      <c r="IKH4" s="231"/>
      <c r="IKI4" s="231"/>
      <c r="IKJ4" s="231"/>
      <c r="IKK4" s="231"/>
      <c r="IKL4" s="231"/>
      <c r="IKM4" s="231"/>
      <c r="IKN4" s="231"/>
      <c r="IKO4" s="230"/>
      <c r="IKP4" s="231"/>
      <c r="IKQ4" s="231"/>
      <c r="IKR4" s="231"/>
      <c r="IKS4" s="231"/>
      <c r="IKT4" s="231"/>
      <c r="IKU4" s="231"/>
      <c r="IKV4" s="231"/>
      <c r="IKW4" s="231"/>
      <c r="IKX4" s="231"/>
      <c r="IKY4" s="231"/>
      <c r="IKZ4" s="231"/>
      <c r="ILA4" s="231"/>
      <c r="ILB4" s="231"/>
      <c r="ILC4" s="231"/>
      <c r="ILD4" s="231"/>
      <c r="ILE4" s="230"/>
      <c r="ILF4" s="231"/>
      <c r="ILG4" s="231"/>
      <c r="ILH4" s="231"/>
      <c r="ILI4" s="231"/>
      <c r="ILJ4" s="231"/>
      <c r="ILK4" s="231"/>
      <c r="ILL4" s="231"/>
      <c r="ILM4" s="231"/>
      <c r="ILN4" s="231"/>
      <c r="ILO4" s="231"/>
      <c r="ILP4" s="231"/>
      <c r="ILQ4" s="231"/>
      <c r="ILR4" s="231"/>
      <c r="ILS4" s="231"/>
      <c r="ILT4" s="231"/>
      <c r="ILU4" s="230"/>
      <c r="ILV4" s="231"/>
      <c r="ILW4" s="231"/>
      <c r="ILX4" s="231"/>
      <c r="ILY4" s="231"/>
      <c r="ILZ4" s="231"/>
      <c r="IMA4" s="231"/>
      <c r="IMB4" s="231"/>
      <c r="IMC4" s="231"/>
      <c r="IMD4" s="231"/>
      <c r="IME4" s="231"/>
      <c r="IMF4" s="231"/>
      <c r="IMG4" s="231"/>
      <c r="IMH4" s="231"/>
      <c r="IMI4" s="231"/>
      <c r="IMJ4" s="231"/>
      <c r="IMK4" s="230"/>
      <c r="IML4" s="231"/>
      <c r="IMM4" s="231"/>
      <c r="IMN4" s="231"/>
      <c r="IMO4" s="231"/>
      <c r="IMP4" s="231"/>
      <c r="IMQ4" s="231"/>
      <c r="IMR4" s="231"/>
      <c r="IMS4" s="231"/>
      <c r="IMT4" s="231"/>
      <c r="IMU4" s="231"/>
      <c r="IMV4" s="231"/>
      <c r="IMW4" s="231"/>
      <c r="IMX4" s="231"/>
      <c r="IMY4" s="231"/>
      <c r="IMZ4" s="231"/>
      <c r="INA4" s="230"/>
      <c r="INB4" s="231"/>
      <c r="INC4" s="231"/>
      <c r="IND4" s="231"/>
      <c r="INE4" s="231"/>
      <c r="INF4" s="231"/>
      <c r="ING4" s="231"/>
      <c r="INH4" s="231"/>
      <c r="INI4" s="231"/>
      <c r="INJ4" s="231"/>
      <c r="INK4" s="231"/>
      <c r="INL4" s="231"/>
      <c r="INM4" s="231"/>
      <c r="INN4" s="231"/>
      <c r="INO4" s="231"/>
      <c r="INP4" s="231"/>
      <c r="INQ4" s="230"/>
      <c r="INR4" s="231"/>
      <c r="INS4" s="231"/>
      <c r="INT4" s="231"/>
      <c r="INU4" s="231"/>
      <c r="INV4" s="231"/>
      <c r="INW4" s="231"/>
      <c r="INX4" s="231"/>
      <c r="INY4" s="231"/>
      <c r="INZ4" s="231"/>
      <c r="IOA4" s="231"/>
      <c r="IOB4" s="231"/>
      <c r="IOC4" s="231"/>
      <c r="IOD4" s="231"/>
      <c r="IOE4" s="231"/>
      <c r="IOF4" s="231"/>
      <c r="IOG4" s="230"/>
      <c r="IOH4" s="231"/>
      <c r="IOI4" s="231"/>
      <c r="IOJ4" s="231"/>
      <c r="IOK4" s="231"/>
      <c r="IOL4" s="231"/>
      <c r="IOM4" s="231"/>
      <c r="ION4" s="231"/>
      <c r="IOO4" s="231"/>
      <c r="IOP4" s="231"/>
      <c r="IOQ4" s="231"/>
      <c r="IOR4" s="231"/>
      <c r="IOS4" s="231"/>
      <c r="IOT4" s="231"/>
      <c r="IOU4" s="231"/>
      <c r="IOV4" s="231"/>
      <c r="IOW4" s="230"/>
      <c r="IOX4" s="231"/>
      <c r="IOY4" s="231"/>
      <c r="IOZ4" s="231"/>
      <c r="IPA4" s="231"/>
      <c r="IPB4" s="231"/>
      <c r="IPC4" s="231"/>
      <c r="IPD4" s="231"/>
      <c r="IPE4" s="231"/>
      <c r="IPF4" s="231"/>
      <c r="IPG4" s="231"/>
      <c r="IPH4" s="231"/>
      <c r="IPI4" s="231"/>
      <c r="IPJ4" s="231"/>
      <c r="IPK4" s="231"/>
      <c r="IPL4" s="231"/>
      <c r="IPM4" s="230"/>
      <c r="IPN4" s="231"/>
      <c r="IPO4" s="231"/>
      <c r="IPP4" s="231"/>
      <c r="IPQ4" s="231"/>
      <c r="IPR4" s="231"/>
      <c r="IPS4" s="231"/>
      <c r="IPT4" s="231"/>
      <c r="IPU4" s="231"/>
      <c r="IPV4" s="231"/>
      <c r="IPW4" s="231"/>
      <c r="IPX4" s="231"/>
      <c r="IPY4" s="231"/>
      <c r="IPZ4" s="231"/>
      <c r="IQA4" s="231"/>
      <c r="IQB4" s="231"/>
      <c r="IQC4" s="230"/>
      <c r="IQD4" s="231"/>
      <c r="IQE4" s="231"/>
      <c r="IQF4" s="231"/>
      <c r="IQG4" s="231"/>
      <c r="IQH4" s="231"/>
      <c r="IQI4" s="231"/>
      <c r="IQJ4" s="231"/>
      <c r="IQK4" s="231"/>
      <c r="IQL4" s="231"/>
      <c r="IQM4" s="231"/>
      <c r="IQN4" s="231"/>
      <c r="IQO4" s="231"/>
      <c r="IQP4" s="231"/>
      <c r="IQQ4" s="231"/>
      <c r="IQR4" s="231"/>
      <c r="IQS4" s="230"/>
      <c r="IQT4" s="231"/>
      <c r="IQU4" s="231"/>
      <c r="IQV4" s="231"/>
      <c r="IQW4" s="231"/>
      <c r="IQX4" s="231"/>
      <c r="IQY4" s="231"/>
      <c r="IQZ4" s="231"/>
      <c r="IRA4" s="231"/>
      <c r="IRB4" s="231"/>
      <c r="IRC4" s="231"/>
      <c r="IRD4" s="231"/>
      <c r="IRE4" s="231"/>
      <c r="IRF4" s="231"/>
      <c r="IRG4" s="231"/>
      <c r="IRH4" s="231"/>
      <c r="IRI4" s="230"/>
      <c r="IRJ4" s="231"/>
      <c r="IRK4" s="231"/>
      <c r="IRL4" s="231"/>
      <c r="IRM4" s="231"/>
      <c r="IRN4" s="231"/>
      <c r="IRO4" s="231"/>
      <c r="IRP4" s="231"/>
      <c r="IRQ4" s="231"/>
      <c r="IRR4" s="231"/>
      <c r="IRS4" s="231"/>
      <c r="IRT4" s="231"/>
      <c r="IRU4" s="231"/>
      <c r="IRV4" s="231"/>
      <c r="IRW4" s="231"/>
      <c r="IRX4" s="231"/>
      <c r="IRY4" s="230"/>
      <c r="IRZ4" s="231"/>
      <c r="ISA4" s="231"/>
      <c r="ISB4" s="231"/>
      <c r="ISC4" s="231"/>
      <c r="ISD4" s="231"/>
      <c r="ISE4" s="231"/>
      <c r="ISF4" s="231"/>
      <c r="ISG4" s="231"/>
      <c r="ISH4" s="231"/>
      <c r="ISI4" s="231"/>
      <c r="ISJ4" s="231"/>
      <c r="ISK4" s="231"/>
      <c r="ISL4" s="231"/>
      <c r="ISM4" s="231"/>
      <c r="ISN4" s="231"/>
      <c r="ISO4" s="230"/>
      <c r="ISP4" s="231"/>
      <c r="ISQ4" s="231"/>
      <c r="ISR4" s="231"/>
      <c r="ISS4" s="231"/>
      <c r="IST4" s="231"/>
      <c r="ISU4" s="231"/>
      <c r="ISV4" s="231"/>
      <c r="ISW4" s="231"/>
      <c r="ISX4" s="231"/>
      <c r="ISY4" s="231"/>
      <c r="ISZ4" s="231"/>
      <c r="ITA4" s="231"/>
      <c r="ITB4" s="231"/>
      <c r="ITC4" s="231"/>
      <c r="ITD4" s="231"/>
      <c r="ITE4" s="230"/>
      <c r="ITF4" s="231"/>
      <c r="ITG4" s="231"/>
      <c r="ITH4" s="231"/>
      <c r="ITI4" s="231"/>
      <c r="ITJ4" s="231"/>
      <c r="ITK4" s="231"/>
      <c r="ITL4" s="231"/>
      <c r="ITM4" s="231"/>
      <c r="ITN4" s="231"/>
      <c r="ITO4" s="231"/>
      <c r="ITP4" s="231"/>
      <c r="ITQ4" s="231"/>
      <c r="ITR4" s="231"/>
      <c r="ITS4" s="231"/>
      <c r="ITT4" s="231"/>
      <c r="ITU4" s="230"/>
      <c r="ITV4" s="231"/>
      <c r="ITW4" s="231"/>
      <c r="ITX4" s="231"/>
      <c r="ITY4" s="231"/>
      <c r="ITZ4" s="231"/>
      <c r="IUA4" s="231"/>
      <c r="IUB4" s="231"/>
      <c r="IUC4" s="231"/>
      <c r="IUD4" s="231"/>
      <c r="IUE4" s="231"/>
      <c r="IUF4" s="231"/>
      <c r="IUG4" s="231"/>
      <c r="IUH4" s="231"/>
      <c r="IUI4" s="231"/>
      <c r="IUJ4" s="231"/>
      <c r="IUK4" s="230"/>
      <c r="IUL4" s="231"/>
      <c r="IUM4" s="231"/>
      <c r="IUN4" s="231"/>
      <c r="IUO4" s="231"/>
      <c r="IUP4" s="231"/>
      <c r="IUQ4" s="231"/>
      <c r="IUR4" s="231"/>
      <c r="IUS4" s="231"/>
      <c r="IUT4" s="231"/>
      <c r="IUU4" s="231"/>
      <c r="IUV4" s="231"/>
      <c r="IUW4" s="231"/>
      <c r="IUX4" s="231"/>
      <c r="IUY4" s="231"/>
      <c r="IUZ4" s="231"/>
      <c r="IVA4" s="230"/>
      <c r="IVB4" s="231"/>
      <c r="IVC4" s="231"/>
      <c r="IVD4" s="231"/>
      <c r="IVE4" s="231"/>
      <c r="IVF4" s="231"/>
      <c r="IVG4" s="231"/>
      <c r="IVH4" s="231"/>
      <c r="IVI4" s="231"/>
      <c r="IVJ4" s="231"/>
      <c r="IVK4" s="231"/>
      <c r="IVL4" s="231"/>
      <c r="IVM4" s="231"/>
      <c r="IVN4" s="231"/>
      <c r="IVO4" s="231"/>
      <c r="IVP4" s="231"/>
      <c r="IVQ4" s="230"/>
      <c r="IVR4" s="231"/>
      <c r="IVS4" s="231"/>
      <c r="IVT4" s="231"/>
      <c r="IVU4" s="231"/>
      <c r="IVV4" s="231"/>
      <c r="IVW4" s="231"/>
      <c r="IVX4" s="231"/>
      <c r="IVY4" s="231"/>
      <c r="IVZ4" s="231"/>
      <c r="IWA4" s="231"/>
      <c r="IWB4" s="231"/>
      <c r="IWC4" s="231"/>
      <c r="IWD4" s="231"/>
      <c r="IWE4" s="231"/>
      <c r="IWF4" s="231"/>
      <c r="IWG4" s="230"/>
      <c r="IWH4" s="231"/>
      <c r="IWI4" s="231"/>
      <c r="IWJ4" s="231"/>
      <c r="IWK4" s="231"/>
      <c r="IWL4" s="231"/>
      <c r="IWM4" s="231"/>
      <c r="IWN4" s="231"/>
      <c r="IWO4" s="231"/>
      <c r="IWP4" s="231"/>
      <c r="IWQ4" s="231"/>
      <c r="IWR4" s="231"/>
      <c r="IWS4" s="231"/>
      <c r="IWT4" s="231"/>
      <c r="IWU4" s="231"/>
      <c r="IWV4" s="231"/>
      <c r="IWW4" s="230"/>
      <c r="IWX4" s="231"/>
      <c r="IWY4" s="231"/>
      <c r="IWZ4" s="231"/>
      <c r="IXA4" s="231"/>
      <c r="IXB4" s="231"/>
      <c r="IXC4" s="231"/>
      <c r="IXD4" s="231"/>
      <c r="IXE4" s="231"/>
      <c r="IXF4" s="231"/>
      <c r="IXG4" s="231"/>
      <c r="IXH4" s="231"/>
      <c r="IXI4" s="231"/>
      <c r="IXJ4" s="231"/>
      <c r="IXK4" s="231"/>
      <c r="IXL4" s="231"/>
      <c r="IXM4" s="230"/>
      <c r="IXN4" s="231"/>
      <c r="IXO4" s="231"/>
      <c r="IXP4" s="231"/>
      <c r="IXQ4" s="231"/>
      <c r="IXR4" s="231"/>
      <c r="IXS4" s="231"/>
      <c r="IXT4" s="231"/>
      <c r="IXU4" s="231"/>
      <c r="IXV4" s="231"/>
      <c r="IXW4" s="231"/>
      <c r="IXX4" s="231"/>
      <c r="IXY4" s="231"/>
      <c r="IXZ4" s="231"/>
      <c r="IYA4" s="231"/>
      <c r="IYB4" s="231"/>
      <c r="IYC4" s="230"/>
      <c r="IYD4" s="231"/>
      <c r="IYE4" s="231"/>
      <c r="IYF4" s="231"/>
      <c r="IYG4" s="231"/>
      <c r="IYH4" s="231"/>
      <c r="IYI4" s="231"/>
      <c r="IYJ4" s="231"/>
      <c r="IYK4" s="231"/>
      <c r="IYL4" s="231"/>
      <c r="IYM4" s="231"/>
      <c r="IYN4" s="231"/>
      <c r="IYO4" s="231"/>
      <c r="IYP4" s="231"/>
      <c r="IYQ4" s="231"/>
      <c r="IYR4" s="231"/>
      <c r="IYS4" s="230"/>
      <c r="IYT4" s="231"/>
      <c r="IYU4" s="231"/>
      <c r="IYV4" s="231"/>
      <c r="IYW4" s="231"/>
      <c r="IYX4" s="231"/>
      <c r="IYY4" s="231"/>
      <c r="IYZ4" s="231"/>
      <c r="IZA4" s="231"/>
      <c r="IZB4" s="231"/>
      <c r="IZC4" s="231"/>
      <c r="IZD4" s="231"/>
      <c r="IZE4" s="231"/>
      <c r="IZF4" s="231"/>
      <c r="IZG4" s="231"/>
      <c r="IZH4" s="231"/>
      <c r="IZI4" s="230"/>
      <c r="IZJ4" s="231"/>
      <c r="IZK4" s="231"/>
      <c r="IZL4" s="231"/>
      <c r="IZM4" s="231"/>
      <c r="IZN4" s="231"/>
      <c r="IZO4" s="231"/>
      <c r="IZP4" s="231"/>
      <c r="IZQ4" s="231"/>
      <c r="IZR4" s="231"/>
      <c r="IZS4" s="231"/>
      <c r="IZT4" s="231"/>
      <c r="IZU4" s="231"/>
      <c r="IZV4" s="231"/>
      <c r="IZW4" s="231"/>
      <c r="IZX4" s="231"/>
      <c r="IZY4" s="230"/>
      <c r="IZZ4" s="231"/>
      <c r="JAA4" s="231"/>
      <c r="JAB4" s="231"/>
      <c r="JAC4" s="231"/>
      <c r="JAD4" s="231"/>
      <c r="JAE4" s="231"/>
      <c r="JAF4" s="231"/>
      <c r="JAG4" s="231"/>
      <c r="JAH4" s="231"/>
      <c r="JAI4" s="231"/>
      <c r="JAJ4" s="231"/>
      <c r="JAK4" s="231"/>
      <c r="JAL4" s="231"/>
      <c r="JAM4" s="231"/>
      <c r="JAN4" s="231"/>
      <c r="JAO4" s="230"/>
      <c r="JAP4" s="231"/>
      <c r="JAQ4" s="231"/>
      <c r="JAR4" s="231"/>
      <c r="JAS4" s="231"/>
      <c r="JAT4" s="231"/>
      <c r="JAU4" s="231"/>
      <c r="JAV4" s="231"/>
      <c r="JAW4" s="231"/>
      <c r="JAX4" s="231"/>
      <c r="JAY4" s="231"/>
      <c r="JAZ4" s="231"/>
      <c r="JBA4" s="231"/>
      <c r="JBB4" s="231"/>
      <c r="JBC4" s="231"/>
      <c r="JBD4" s="231"/>
      <c r="JBE4" s="230"/>
      <c r="JBF4" s="231"/>
      <c r="JBG4" s="231"/>
      <c r="JBH4" s="231"/>
      <c r="JBI4" s="231"/>
      <c r="JBJ4" s="231"/>
      <c r="JBK4" s="231"/>
      <c r="JBL4" s="231"/>
      <c r="JBM4" s="231"/>
      <c r="JBN4" s="231"/>
      <c r="JBO4" s="231"/>
      <c r="JBP4" s="231"/>
      <c r="JBQ4" s="231"/>
      <c r="JBR4" s="231"/>
      <c r="JBS4" s="231"/>
      <c r="JBT4" s="231"/>
      <c r="JBU4" s="230"/>
      <c r="JBV4" s="231"/>
      <c r="JBW4" s="231"/>
      <c r="JBX4" s="231"/>
      <c r="JBY4" s="231"/>
      <c r="JBZ4" s="231"/>
      <c r="JCA4" s="231"/>
      <c r="JCB4" s="231"/>
      <c r="JCC4" s="231"/>
      <c r="JCD4" s="231"/>
      <c r="JCE4" s="231"/>
      <c r="JCF4" s="231"/>
      <c r="JCG4" s="231"/>
      <c r="JCH4" s="231"/>
      <c r="JCI4" s="231"/>
      <c r="JCJ4" s="231"/>
      <c r="JCK4" s="230"/>
      <c r="JCL4" s="231"/>
      <c r="JCM4" s="231"/>
      <c r="JCN4" s="231"/>
      <c r="JCO4" s="231"/>
      <c r="JCP4" s="231"/>
      <c r="JCQ4" s="231"/>
      <c r="JCR4" s="231"/>
      <c r="JCS4" s="231"/>
      <c r="JCT4" s="231"/>
      <c r="JCU4" s="231"/>
      <c r="JCV4" s="231"/>
      <c r="JCW4" s="231"/>
      <c r="JCX4" s="231"/>
      <c r="JCY4" s="231"/>
      <c r="JCZ4" s="231"/>
      <c r="JDA4" s="230"/>
      <c r="JDB4" s="231"/>
      <c r="JDC4" s="231"/>
      <c r="JDD4" s="231"/>
      <c r="JDE4" s="231"/>
      <c r="JDF4" s="231"/>
      <c r="JDG4" s="231"/>
      <c r="JDH4" s="231"/>
      <c r="JDI4" s="231"/>
      <c r="JDJ4" s="231"/>
      <c r="JDK4" s="231"/>
      <c r="JDL4" s="231"/>
      <c r="JDM4" s="231"/>
      <c r="JDN4" s="231"/>
      <c r="JDO4" s="231"/>
      <c r="JDP4" s="231"/>
      <c r="JDQ4" s="230"/>
      <c r="JDR4" s="231"/>
      <c r="JDS4" s="231"/>
      <c r="JDT4" s="231"/>
      <c r="JDU4" s="231"/>
      <c r="JDV4" s="231"/>
      <c r="JDW4" s="231"/>
      <c r="JDX4" s="231"/>
      <c r="JDY4" s="231"/>
      <c r="JDZ4" s="231"/>
      <c r="JEA4" s="231"/>
      <c r="JEB4" s="231"/>
      <c r="JEC4" s="231"/>
      <c r="JED4" s="231"/>
      <c r="JEE4" s="231"/>
      <c r="JEF4" s="231"/>
      <c r="JEG4" s="230"/>
      <c r="JEH4" s="231"/>
      <c r="JEI4" s="231"/>
      <c r="JEJ4" s="231"/>
      <c r="JEK4" s="231"/>
      <c r="JEL4" s="231"/>
      <c r="JEM4" s="231"/>
      <c r="JEN4" s="231"/>
      <c r="JEO4" s="231"/>
      <c r="JEP4" s="231"/>
      <c r="JEQ4" s="231"/>
      <c r="JER4" s="231"/>
      <c r="JES4" s="231"/>
      <c r="JET4" s="231"/>
      <c r="JEU4" s="231"/>
      <c r="JEV4" s="231"/>
      <c r="JEW4" s="230"/>
      <c r="JEX4" s="231"/>
      <c r="JEY4" s="231"/>
      <c r="JEZ4" s="231"/>
      <c r="JFA4" s="231"/>
      <c r="JFB4" s="231"/>
      <c r="JFC4" s="231"/>
      <c r="JFD4" s="231"/>
      <c r="JFE4" s="231"/>
      <c r="JFF4" s="231"/>
      <c r="JFG4" s="231"/>
      <c r="JFH4" s="231"/>
      <c r="JFI4" s="231"/>
      <c r="JFJ4" s="231"/>
      <c r="JFK4" s="231"/>
      <c r="JFL4" s="231"/>
      <c r="JFM4" s="230"/>
      <c r="JFN4" s="231"/>
      <c r="JFO4" s="231"/>
      <c r="JFP4" s="231"/>
      <c r="JFQ4" s="231"/>
      <c r="JFR4" s="231"/>
      <c r="JFS4" s="231"/>
      <c r="JFT4" s="231"/>
      <c r="JFU4" s="231"/>
      <c r="JFV4" s="231"/>
      <c r="JFW4" s="231"/>
      <c r="JFX4" s="231"/>
      <c r="JFY4" s="231"/>
      <c r="JFZ4" s="231"/>
      <c r="JGA4" s="231"/>
      <c r="JGB4" s="231"/>
      <c r="JGC4" s="230"/>
      <c r="JGD4" s="231"/>
      <c r="JGE4" s="231"/>
      <c r="JGF4" s="231"/>
      <c r="JGG4" s="231"/>
      <c r="JGH4" s="231"/>
      <c r="JGI4" s="231"/>
      <c r="JGJ4" s="231"/>
      <c r="JGK4" s="231"/>
      <c r="JGL4" s="231"/>
      <c r="JGM4" s="231"/>
      <c r="JGN4" s="231"/>
      <c r="JGO4" s="231"/>
      <c r="JGP4" s="231"/>
      <c r="JGQ4" s="231"/>
      <c r="JGR4" s="231"/>
      <c r="JGS4" s="230"/>
      <c r="JGT4" s="231"/>
      <c r="JGU4" s="231"/>
      <c r="JGV4" s="231"/>
      <c r="JGW4" s="231"/>
      <c r="JGX4" s="231"/>
      <c r="JGY4" s="231"/>
      <c r="JGZ4" s="231"/>
      <c r="JHA4" s="231"/>
      <c r="JHB4" s="231"/>
      <c r="JHC4" s="231"/>
      <c r="JHD4" s="231"/>
      <c r="JHE4" s="231"/>
      <c r="JHF4" s="231"/>
      <c r="JHG4" s="231"/>
      <c r="JHH4" s="231"/>
      <c r="JHI4" s="230"/>
      <c r="JHJ4" s="231"/>
      <c r="JHK4" s="231"/>
      <c r="JHL4" s="231"/>
      <c r="JHM4" s="231"/>
      <c r="JHN4" s="231"/>
      <c r="JHO4" s="231"/>
      <c r="JHP4" s="231"/>
      <c r="JHQ4" s="231"/>
      <c r="JHR4" s="231"/>
      <c r="JHS4" s="231"/>
      <c r="JHT4" s="231"/>
      <c r="JHU4" s="231"/>
      <c r="JHV4" s="231"/>
      <c r="JHW4" s="231"/>
      <c r="JHX4" s="231"/>
      <c r="JHY4" s="230"/>
      <c r="JHZ4" s="231"/>
      <c r="JIA4" s="231"/>
      <c r="JIB4" s="231"/>
      <c r="JIC4" s="231"/>
      <c r="JID4" s="231"/>
      <c r="JIE4" s="231"/>
      <c r="JIF4" s="231"/>
      <c r="JIG4" s="231"/>
      <c r="JIH4" s="231"/>
      <c r="JII4" s="231"/>
      <c r="JIJ4" s="231"/>
      <c r="JIK4" s="231"/>
      <c r="JIL4" s="231"/>
      <c r="JIM4" s="231"/>
      <c r="JIN4" s="231"/>
      <c r="JIO4" s="230"/>
      <c r="JIP4" s="231"/>
      <c r="JIQ4" s="231"/>
      <c r="JIR4" s="231"/>
      <c r="JIS4" s="231"/>
      <c r="JIT4" s="231"/>
      <c r="JIU4" s="231"/>
      <c r="JIV4" s="231"/>
      <c r="JIW4" s="231"/>
      <c r="JIX4" s="231"/>
      <c r="JIY4" s="231"/>
      <c r="JIZ4" s="231"/>
      <c r="JJA4" s="231"/>
      <c r="JJB4" s="231"/>
      <c r="JJC4" s="231"/>
      <c r="JJD4" s="231"/>
      <c r="JJE4" s="230"/>
      <c r="JJF4" s="231"/>
      <c r="JJG4" s="231"/>
      <c r="JJH4" s="231"/>
      <c r="JJI4" s="231"/>
      <c r="JJJ4" s="231"/>
      <c r="JJK4" s="231"/>
      <c r="JJL4" s="231"/>
      <c r="JJM4" s="231"/>
      <c r="JJN4" s="231"/>
      <c r="JJO4" s="231"/>
      <c r="JJP4" s="231"/>
      <c r="JJQ4" s="231"/>
      <c r="JJR4" s="231"/>
      <c r="JJS4" s="231"/>
      <c r="JJT4" s="231"/>
      <c r="JJU4" s="230"/>
      <c r="JJV4" s="231"/>
      <c r="JJW4" s="231"/>
      <c r="JJX4" s="231"/>
      <c r="JJY4" s="231"/>
      <c r="JJZ4" s="231"/>
      <c r="JKA4" s="231"/>
      <c r="JKB4" s="231"/>
      <c r="JKC4" s="231"/>
      <c r="JKD4" s="231"/>
      <c r="JKE4" s="231"/>
      <c r="JKF4" s="231"/>
      <c r="JKG4" s="231"/>
      <c r="JKH4" s="231"/>
      <c r="JKI4" s="231"/>
      <c r="JKJ4" s="231"/>
      <c r="JKK4" s="230"/>
      <c r="JKL4" s="231"/>
      <c r="JKM4" s="231"/>
      <c r="JKN4" s="231"/>
      <c r="JKO4" s="231"/>
      <c r="JKP4" s="231"/>
      <c r="JKQ4" s="231"/>
      <c r="JKR4" s="231"/>
      <c r="JKS4" s="231"/>
      <c r="JKT4" s="231"/>
      <c r="JKU4" s="231"/>
      <c r="JKV4" s="231"/>
      <c r="JKW4" s="231"/>
      <c r="JKX4" s="231"/>
      <c r="JKY4" s="231"/>
      <c r="JKZ4" s="231"/>
      <c r="JLA4" s="230"/>
      <c r="JLB4" s="231"/>
      <c r="JLC4" s="231"/>
      <c r="JLD4" s="231"/>
      <c r="JLE4" s="231"/>
      <c r="JLF4" s="231"/>
      <c r="JLG4" s="231"/>
      <c r="JLH4" s="231"/>
      <c r="JLI4" s="231"/>
      <c r="JLJ4" s="231"/>
      <c r="JLK4" s="231"/>
      <c r="JLL4" s="231"/>
      <c r="JLM4" s="231"/>
      <c r="JLN4" s="231"/>
      <c r="JLO4" s="231"/>
      <c r="JLP4" s="231"/>
      <c r="JLQ4" s="230"/>
      <c r="JLR4" s="231"/>
      <c r="JLS4" s="231"/>
      <c r="JLT4" s="231"/>
      <c r="JLU4" s="231"/>
      <c r="JLV4" s="231"/>
      <c r="JLW4" s="231"/>
      <c r="JLX4" s="231"/>
      <c r="JLY4" s="231"/>
      <c r="JLZ4" s="231"/>
      <c r="JMA4" s="231"/>
      <c r="JMB4" s="231"/>
      <c r="JMC4" s="231"/>
      <c r="JMD4" s="231"/>
      <c r="JME4" s="231"/>
      <c r="JMF4" s="231"/>
      <c r="JMG4" s="230"/>
      <c r="JMH4" s="231"/>
      <c r="JMI4" s="231"/>
      <c r="JMJ4" s="231"/>
      <c r="JMK4" s="231"/>
      <c r="JML4" s="231"/>
      <c r="JMM4" s="231"/>
      <c r="JMN4" s="231"/>
      <c r="JMO4" s="231"/>
      <c r="JMP4" s="231"/>
      <c r="JMQ4" s="231"/>
      <c r="JMR4" s="231"/>
      <c r="JMS4" s="231"/>
      <c r="JMT4" s="231"/>
      <c r="JMU4" s="231"/>
      <c r="JMV4" s="231"/>
      <c r="JMW4" s="230"/>
      <c r="JMX4" s="231"/>
      <c r="JMY4" s="231"/>
      <c r="JMZ4" s="231"/>
      <c r="JNA4" s="231"/>
      <c r="JNB4" s="231"/>
      <c r="JNC4" s="231"/>
      <c r="JND4" s="231"/>
      <c r="JNE4" s="231"/>
      <c r="JNF4" s="231"/>
      <c r="JNG4" s="231"/>
      <c r="JNH4" s="231"/>
      <c r="JNI4" s="231"/>
      <c r="JNJ4" s="231"/>
      <c r="JNK4" s="231"/>
      <c r="JNL4" s="231"/>
      <c r="JNM4" s="230"/>
      <c r="JNN4" s="231"/>
      <c r="JNO4" s="231"/>
      <c r="JNP4" s="231"/>
      <c r="JNQ4" s="231"/>
      <c r="JNR4" s="231"/>
      <c r="JNS4" s="231"/>
      <c r="JNT4" s="231"/>
      <c r="JNU4" s="231"/>
      <c r="JNV4" s="231"/>
      <c r="JNW4" s="231"/>
      <c r="JNX4" s="231"/>
      <c r="JNY4" s="231"/>
      <c r="JNZ4" s="231"/>
      <c r="JOA4" s="231"/>
      <c r="JOB4" s="231"/>
      <c r="JOC4" s="230"/>
      <c r="JOD4" s="231"/>
      <c r="JOE4" s="231"/>
      <c r="JOF4" s="231"/>
      <c r="JOG4" s="231"/>
      <c r="JOH4" s="231"/>
      <c r="JOI4" s="231"/>
      <c r="JOJ4" s="231"/>
      <c r="JOK4" s="231"/>
      <c r="JOL4" s="231"/>
      <c r="JOM4" s="231"/>
      <c r="JON4" s="231"/>
      <c r="JOO4" s="231"/>
      <c r="JOP4" s="231"/>
      <c r="JOQ4" s="231"/>
      <c r="JOR4" s="231"/>
      <c r="JOS4" s="230"/>
      <c r="JOT4" s="231"/>
      <c r="JOU4" s="231"/>
      <c r="JOV4" s="231"/>
      <c r="JOW4" s="231"/>
      <c r="JOX4" s="231"/>
      <c r="JOY4" s="231"/>
      <c r="JOZ4" s="231"/>
      <c r="JPA4" s="231"/>
      <c r="JPB4" s="231"/>
      <c r="JPC4" s="231"/>
      <c r="JPD4" s="231"/>
      <c r="JPE4" s="231"/>
      <c r="JPF4" s="231"/>
      <c r="JPG4" s="231"/>
      <c r="JPH4" s="231"/>
      <c r="JPI4" s="230"/>
      <c r="JPJ4" s="231"/>
      <c r="JPK4" s="231"/>
      <c r="JPL4" s="231"/>
      <c r="JPM4" s="231"/>
      <c r="JPN4" s="231"/>
      <c r="JPO4" s="231"/>
      <c r="JPP4" s="231"/>
      <c r="JPQ4" s="231"/>
      <c r="JPR4" s="231"/>
      <c r="JPS4" s="231"/>
      <c r="JPT4" s="231"/>
      <c r="JPU4" s="231"/>
      <c r="JPV4" s="231"/>
      <c r="JPW4" s="231"/>
      <c r="JPX4" s="231"/>
      <c r="JPY4" s="230"/>
      <c r="JPZ4" s="231"/>
      <c r="JQA4" s="231"/>
      <c r="JQB4" s="231"/>
      <c r="JQC4" s="231"/>
      <c r="JQD4" s="231"/>
      <c r="JQE4" s="231"/>
      <c r="JQF4" s="231"/>
      <c r="JQG4" s="231"/>
      <c r="JQH4" s="231"/>
      <c r="JQI4" s="231"/>
      <c r="JQJ4" s="231"/>
      <c r="JQK4" s="231"/>
      <c r="JQL4" s="231"/>
      <c r="JQM4" s="231"/>
      <c r="JQN4" s="231"/>
      <c r="JQO4" s="230"/>
      <c r="JQP4" s="231"/>
      <c r="JQQ4" s="231"/>
      <c r="JQR4" s="231"/>
      <c r="JQS4" s="231"/>
      <c r="JQT4" s="231"/>
      <c r="JQU4" s="231"/>
      <c r="JQV4" s="231"/>
      <c r="JQW4" s="231"/>
      <c r="JQX4" s="231"/>
      <c r="JQY4" s="231"/>
      <c r="JQZ4" s="231"/>
      <c r="JRA4" s="231"/>
      <c r="JRB4" s="231"/>
      <c r="JRC4" s="231"/>
      <c r="JRD4" s="231"/>
      <c r="JRE4" s="230"/>
      <c r="JRF4" s="231"/>
      <c r="JRG4" s="231"/>
      <c r="JRH4" s="231"/>
      <c r="JRI4" s="231"/>
      <c r="JRJ4" s="231"/>
      <c r="JRK4" s="231"/>
      <c r="JRL4" s="231"/>
      <c r="JRM4" s="231"/>
      <c r="JRN4" s="231"/>
      <c r="JRO4" s="231"/>
      <c r="JRP4" s="231"/>
      <c r="JRQ4" s="231"/>
      <c r="JRR4" s="231"/>
      <c r="JRS4" s="231"/>
      <c r="JRT4" s="231"/>
      <c r="JRU4" s="230"/>
      <c r="JRV4" s="231"/>
      <c r="JRW4" s="231"/>
      <c r="JRX4" s="231"/>
      <c r="JRY4" s="231"/>
      <c r="JRZ4" s="231"/>
      <c r="JSA4" s="231"/>
      <c r="JSB4" s="231"/>
      <c r="JSC4" s="231"/>
      <c r="JSD4" s="231"/>
      <c r="JSE4" s="231"/>
      <c r="JSF4" s="231"/>
      <c r="JSG4" s="231"/>
      <c r="JSH4" s="231"/>
      <c r="JSI4" s="231"/>
      <c r="JSJ4" s="231"/>
      <c r="JSK4" s="230"/>
      <c r="JSL4" s="231"/>
      <c r="JSM4" s="231"/>
      <c r="JSN4" s="231"/>
      <c r="JSO4" s="231"/>
      <c r="JSP4" s="231"/>
      <c r="JSQ4" s="231"/>
      <c r="JSR4" s="231"/>
      <c r="JSS4" s="231"/>
      <c r="JST4" s="231"/>
      <c r="JSU4" s="231"/>
      <c r="JSV4" s="231"/>
      <c r="JSW4" s="231"/>
      <c r="JSX4" s="231"/>
      <c r="JSY4" s="231"/>
      <c r="JSZ4" s="231"/>
      <c r="JTA4" s="230"/>
      <c r="JTB4" s="231"/>
      <c r="JTC4" s="231"/>
      <c r="JTD4" s="231"/>
      <c r="JTE4" s="231"/>
      <c r="JTF4" s="231"/>
      <c r="JTG4" s="231"/>
      <c r="JTH4" s="231"/>
      <c r="JTI4" s="231"/>
      <c r="JTJ4" s="231"/>
      <c r="JTK4" s="231"/>
      <c r="JTL4" s="231"/>
      <c r="JTM4" s="231"/>
      <c r="JTN4" s="231"/>
      <c r="JTO4" s="231"/>
      <c r="JTP4" s="231"/>
      <c r="JTQ4" s="230"/>
      <c r="JTR4" s="231"/>
      <c r="JTS4" s="231"/>
      <c r="JTT4" s="231"/>
      <c r="JTU4" s="231"/>
      <c r="JTV4" s="231"/>
      <c r="JTW4" s="231"/>
      <c r="JTX4" s="231"/>
      <c r="JTY4" s="231"/>
      <c r="JTZ4" s="231"/>
      <c r="JUA4" s="231"/>
      <c r="JUB4" s="231"/>
      <c r="JUC4" s="231"/>
      <c r="JUD4" s="231"/>
      <c r="JUE4" s="231"/>
      <c r="JUF4" s="231"/>
      <c r="JUG4" s="230"/>
      <c r="JUH4" s="231"/>
      <c r="JUI4" s="231"/>
      <c r="JUJ4" s="231"/>
      <c r="JUK4" s="231"/>
      <c r="JUL4" s="231"/>
      <c r="JUM4" s="231"/>
      <c r="JUN4" s="231"/>
      <c r="JUO4" s="231"/>
      <c r="JUP4" s="231"/>
      <c r="JUQ4" s="231"/>
      <c r="JUR4" s="231"/>
      <c r="JUS4" s="231"/>
      <c r="JUT4" s="231"/>
      <c r="JUU4" s="231"/>
      <c r="JUV4" s="231"/>
      <c r="JUW4" s="230"/>
      <c r="JUX4" s="231"/>
      <c r="JUY4" s="231"/>
      <c r="JUZ4" s="231"/>
      <c r="JVA4" s="231"/>
      <c r="JVB4" s="231"/>
      <c r="JVC4" s="231"/>
      <c r="JVD4" s="231"/>
      <c r="JVE4" s="231"/>
      <c r="JVF4" s="231"/>
      <c r="JVG4" s="231"/>
      <c r="JVH4" s="231"/>
      <c r="JVI4" s="231"/>
      <c r="JVJ4" s="231"/>
      <c r="JVK4" s="231"/>
      <c r="JVL4" s="231"/>
      <c r="JVM4" s="230"/>
      <c r="JVN4" s="231"/>
      <c r="JVO4" s="231"/>
      <c r="JVP4" s="231"/>
      <c r="JVQ4" s="231"/>
      <c r="JVR4" s="231"/>
      <c r="JVS4" s="231"/>
      <c r="JVT4" s="231"/>
      <c r="JVU4" s="231"/>
      <c r="JVV4" s="231"/>
      <c r="JVW4" s="231"/>
      <c r="JVX4" s="231"/>
      <c r="JVY4" s="231"/>
      <c r="JVZ4" s="231"/>
      <c r="JWA4" s="231"/>
      <c r="JWB4" s="231"/>
      <c r="JWC4" s="230"/>
      <c r="JWD4" s="231"/>
      <c r="JWE4" s="231"/>
      <c r="JWF4" s="231"/>
      <c r="JWG4" s="231"/>
      <c r="JWH4" s="231"/>
      <c r="JWI4" s="231"/>
      <c r="JWJ4" s="231"/>
      <c r="JWK4" s="231"/>
      <c r="JWL4" s="231"/>
      <c r="JWM4" s="231"/>
      <c r="JWN4" s="231"/>
      <c r="JWO4" s="231"/>
      <c r="JWP4" s="231"/>
      <c r="JWQ4" s="231"/>
      <c r="JWR4" s="231"/>
      <c r="JWS4" s="230"/>
      <c r="JWT4" s="231"/>
      <c r="JWU4" s="231"/>
      <c r="JWV4" s="231"/>
      <c r="JWW4" s="231"/>
      <c r="JWX4" s="231"/>
      <c r="JWY4" s="231"/>
      <c r="JWZ4" s="231"/>
      <c r="JXA4" s="231"/>
      <c r="JXB4" s="231"/>
      <c r="JXC4" s="231"/>
      <c r="JXD4" s="231"/>
      <c r="JXE4" s="231"/>
      <c r="JXF4" s="231"/>
      <c r="JXG4" s="231"/>
      <c r="JXH4" s="231"/>
      <c r="JXI4" s="230"/>
      <c r="JXJ4" s="231"/>
      <c r="JXK4" s="231"/>
      <c r="JXL4" s="231"/>
      <c r="JXM4" s="231"/>
      <c r="JXN4" s="231"/>
      <c r="JXO4" s="231"/>
      <c r="JXP4" s="231"/>
      <c r="JXQ4" s="231"/>
      <c r="JXR4" s="231"/>
      <c r="JXS4" s="231"/>
      <c r="JXT4" s="231"/>
      <c r="JXU4" s="231"/>
      <c r="JXV4" s="231"/>
      <c r="JXW4" s="231"/>
      <c r="JXX4" s="231"/>
      <c r="JXY4" s="230"/>
      <c r="JXZ4" s="231"/>
      <c r="JYA4" s="231"/>
      <c r="JYB4" s="231"/>
      <c r="JYC4" s="231"/>
      <c r="JYD4" s="231"/>
      <c r="JYE4" s="231"/>
      <c r="JYF4" s="231"/>
      <c r="JYG4" s="231"/>
      <c r="JYH4" s="231"/>
      <c r="JYI4" s="231"/>
      <c r="JYJ4" s="231"/>
      <c r="JYK4" s="231"/>
      <c r="JYL4" s="231"/>
      <c r="JYM4" s="231"/>
      <c r="JYN4" s="231"/>
      <c r="JYO4" s="230"/>
      <c r="JYP4" s="231"/>
      <c r="JYQ4" s="231"/>
      <c r="JYR4" s="231"/>
      <c r="JYS4" s="231"/>
      <c r="JYT4" s="231"/>
      <c r="JYU4" s="231"/>
      <c r="JYV4" s="231"/>
      <c r="JYW4" s="231"/>
      <c r="JYX4" s="231"/>
      <c r="JYY4" s="231"/>
      <c r="JYZ4" s="231"/>
      <c r="JZA4" s="231"/>
      <c r="JZB4" s="231"/>
      <c r="JZC4" s="231"/>
      <c r="JZD4" s="231"/>
      <c r="JZE4" s="230"/>
      <c r="JZF4" s="231"/>
      <c r="JZG4" s="231"/>
      <c r="JZH4" s="231"/>
      <c r="JZI4" s="231"/>
      <c r="JZJ4" s="231"/>
      <c r="JZK4" s="231"/>
      <c r="JZL4" s="231"/>
      <c r="JZM4" s="231"/>
      <c r="JZN4" s="231"/>
      <c r="JZO4" s="231"/>
      <c r="JZP4" s="231"/>
      <c r="JZQ4" s="231"/>
      <c r="JZR4" s="231"/>
      <c r="JZS4" s="231"/>
      <c r="JZT4" s="231"/>
      <c r="JZU4" s="230"/>
      <c r="JZV4" s="231"/>
      <c r="JZW4" s="231"/>
      <c r="JZX4" s="231"/>
      <c r="JZY4" s="231"/>
      <c r="JZZ4" s="231"/>
      <c r="KAA4" s="231"/>
      <c r="KAB4" s="231"/>
      <c r="KAC4" s="231"/>
      <c r="KAD4" s="231"/>
      <c r="KAE4" s="231"/>
      <c r="KAF4" s="231"/>
      <c r="KAG4" s="231"/>
      <c r="KAH4" s="231"/>
      <c r="KAI4" s="231"/>
      <c r="KAJ4" s="231"/>
      <c r="KAK4" s="230"/>
      <c r="KAL4" s="231"/>
      <c r="KAM4" s="231"/>
      <c r="KAN4" s="231"/>
      <c r="KAO4" s="231"/>
      <c r="KAP4" s="231"/>
      <c r="KAQ4" s="231"/>
      <c r="KAR4" s="231"/>
      <c r="KAS4" s="231"/>
      <c r="KAT4" s="231"/>
      <c r="KAU4" s="231"/>
      <c r="KAV4" s="231"/>
      <c r="KAW4" s="231"/>
      <c r="KAX4" s="231"/>
      <c r="KAY4" s="231"/>
      <c r="KAZ4" s="231"/>
      <c r="KBA4" s="230"/>
      <c r="KBB4" s="231"/>
      <c r="KBC4" s="231"/>
      <c r="KBD4" s="231"/>
      <c r="KBE4" s="231"/>
      <c r="KBF4" s="231"/>
      <c r="KBG4" s="231"/>
      <c r="KBH4" s="231"/>
      <c r="KBI4" s="231"/>
      <c r="KBJ4" s="231"/>
      <c r="KBK4" s="231"/>
      <c r="KBL4" s="231"/>
      <c r="KBM4" s="231"/>
      <c r="KBN4" s="231"/>
      <c r="KBO4" s="231"/>
      <c r="KBP4" s="231"/>
      <c r="KBQ4" s="230"/>
      <c r="KBR4" s="231"/>
      <c r="KBS4" s="231"/>
      <c r="KBT4" s="231"/>
      <c r="KBU4" s="231"/>
      <c r="KBV4" s="231"/>
      <c r="KBW4" s="231"/>
      <c r="KBX4" s="231"/>
      <c r="KBY4" s="231"/>
      <c r="KBZ4" s="231"/>
      <c r="KCA4" s="231"/>
      <c r="KCB4" s="231"/>
      <c r="KCC4" s="231"/>
      <c r="KCD4" s="231"/>
      <c r="KCE4" s="231"/>
      <c r="KCF4" s="231"/>
      <c r="KCG4" s="230"/>
      <c r="KCH4" s="231"/>
      <c r="KCI4" s="231"/>
      <c r="KCJ4" s="231"/>
      <c r="KCK4" s="231"/>
      <c r="KCL4" s="231"/>
      <c r="KCM4" s="231"/>
      <c r="KCN4" s="231"/>
      <c r="KCO4" s="231"/>
      <c r="KCP4" s="231"/>
      <c r="KCQ4" s="231"/>
      <c r="KCR4" s="231"/>
      <c r="KCS4" s="231"/>
      <c r="KCT4" s="231"/>
      <c r="KCU4" s="231"/>
      <c r="KCV4" s="231"/>
      <c r="KCW4" s="230"/>
      <c r="KCX4" s="231"/>
      <c r="KCY4" s="231"/>
      <c r="KCZ4" s="231"/>
      <c r="KDA4" s="231"/>
      <c r="KDB4" s="231"/>
      <c r="KDC4" s="231"/>
      <c r="KDD4" s="231"/>
      <c r="KDE4" s="231"/>
      <c r="KDF4" s="231"/>
      <c r="KDG4" s="231"/>
      <c r="KDH4" s="231"/>
      <c r="KDI4" s="231"/>
      <c r="KDJ4" s="231"/>
      <c r="KDK4" s="231"/>
      <c r="KDL4" s="231"/>
      <c r="KDM4" s="230"/>
      <c r="KDN4" s="231"/>
      <c r="KDO4" s="231"/>
      <c r="KDP4" s="231"/>
      <c r="KDQ4" s="231"/>
      <c r="KDR4" s="231"/>
      <c r="KDS4" s="231"/>
      <c r="KDT4" s="231"/>
      <c r="KDU4" s="231"/>
      <c r="KDV4" s="231"/>
      <c r="KDW4" s="231"/>
      <c r="KDX4" s="231"/>
      <c r="KDY4" s="231"/>
      <c r="KDZ4" s="231"/>
      <c r="KEA4" s="231"/>
      <c r="KEB4" s="231"/>
      <c r="KEC4" s="230"/>
      <c r="KED4" s="231"/>
      <c r="KEE4" s="231"/>
      <c r="KEF4" s="231"/>
      <c r="KEG4" s="231"/>
      <c r="KEH4" s="231"/>
      <c r="KEI4" s="231"/>
      <c r="KEJ4" s="231"/>
      <c r="KEK4" s="231"/>
      <c r="KEL4" s="231"/>
      <c r="KEM4" s="231"/>
      <c r="KEN4" s="231"/>
      <c r="KEO4" s="231"/>
      <c r="KEP4" s="231"/>
      <c r="KEQ4" s="231"/>
      <c r="KER4" s="231"/>
      <c r="KES4" s="230"/>
      <c r="KET4" s="231"/>
      <c r="KEU4" s="231"/>
      <c r="KEV4" s="231"/>
      <c r="KEW4" s="231"/>
      <c r="KEX4" s="231"/>
      <c r="KEY4" s="231"/>
      <c r="KEZ4" s="231"/>
      <c r="KFA4" s="231"/>
      <c r="KFB4" s="231"/>
      <c r="KFC4" s="231"/>
      <c r="KFD4" s="231"/>
      <c r="KFE4" s="231"/>
      <c r="KFF4" s="231"/>
      <c r="KFG4" s="231"/>
      <c r="KFH4" s="231"/>
      <c r="KFI4" s="230"/>
      <c r="KFJ4" s="231"/>
      <c r="KFK4" s="231"/>
      <c r="KFL4" s="231"/>
      <c r="KFM4" s="231"/>
      <c r="KFN4" s="231"/>
      <c r="KFO4" s="231"/>
      <c r="KFP4" s="231"/>
      <c r="KFQ4" s="231"/>
      <c r="KFR4" s="231"/>
      <c r="KFS4" s="231"/>
      <c r="KFT4" s="231"/>
      <c r="KFU4" s="231"/>
      <c r="KFV4" s="231"/>
      <c r="KFW4" s="231"/>
      <c r="KFX4" s="231"/>
      <c r="KFY4" s="230"/>
      <c r="KFZ4" s="231"/>
      <c r="KGA4" s="231"/>
      <c r="KGB4" s="231"/>
      <c r="KGC4" s="231"/>
      <c r="KGD4" s="231"/>
      <c r="KGE4" s="231"/>
      <c r="KGF4" s="231"/>
      <c r="KGG4" s="231"/>
      <c r="KGH4" s="231"/>
      <c r="KGI4" s="231"/>
      <c r="KGJ4" s="231"/>
      <c r="KGK4" s="231"/>
      <c r="KGL4" s="231"/>
      <c r="KGM4" s="231"/>
      <c r="KGN4" s="231"/>
      <c r="KGO4" s="230"/>
      <c r="KGP4" s="231"/>
      <c r="KGQ4" s="231"/>
      <c r="KGR4" s="231"/>
      <c r="KGS4" s="231"/>
      <c r="KGT4" s="231"/>
      <c r="KGU4" s="231"/>
      <c r="KGV4" s="231"/>
      <c r="KGW4" s="231"/>
      <c r="KGX4" s="231"/>
      <c r="KGY4" s="231"/>
      <c r="KGZ4" s="231"/>
      <c r="KHA4" s="231"/>
      <c r="KHB4" s="231"/>
      <c r="KHC4" s="231"/>
      <c r="KHD4" s="231"/>
      <c r="KHE4" s="230"/>
      <c r="KHF4" s="231"/>
      <c r="KHG4" s="231"/>
      <c r="KHH4" s="231"/>
      <c r="KHI4" s="231"/>
      <c r="KHJ4" s="231"/>
      <c r="KHK4" s="231"/>
      <c r="KHL4" s="231"/>
      <c r="KHM4" s="231"/>
      <c r="KHN4" s="231"/>
      <c r="KHO4" s="231"/>
      <c r="KHP4" s="231"/>
      <c r="KHQ4" s="231"/>
      <c r="KHR4" s="231"/>
      <c r="KHS4" s="231"/>
      <c r="KHT4" s="231"/>
      <c r="KHU4" s="230"/>
      <c r="KHV4" s="231"/>
      <c r="KHW4" s="231"/>
      <c r="KHX4" s="231"/>
      <c r="KHY4" s="231"/>
      <c r="KHZ4" s="231"/>
      <c r="KIA4" s="231"/>
      <c r="KIB4" s="231"/>
      <c r="KIC4" s="231"/>
      <c r="KID4" s="231"/>
      <c r="KIE4" s="231"/>
      <c r="KIF4" s="231"/>
      <c r="KIG4" s="231"/>
      <c r="KIH4" s="231"/>
      <c r="KII4" s="231"/>
      <c r="KIJ4" s="231"/>
      <c r="KIK4" s="230"/>
      <c r="KIL4" s="231"/>
      <c r="KIM4" s="231"/>
      <c r="KIN4" s="231"/>
      <c r="KIO4" s="231"/>
      <c r="KIP4" s="231"/>
      <c r="KIQ4" s="231"/>
      <c r="KIR4" s="231"/>
      <c r="KIS4" s="231"/>
      <c r="KIT4" s="231"/>
      <c r="KIU4" s="231"/>
      <c r="KIV4" s="231"/>
      <c r="KIW4" s="231"/>
      <c r="KIX4" s="231"/>
      <c r="KIY4" s="231"/>
      <c r="KIZ4" s="231"/>
      <c r="KJA4" s="230"/>
      <c r="KJB4" s="231"/>
      <c r="KJC4" s="231"/>
      <c r="KJD4" s="231"/>
      <c r="KJE4" s="231"/>
      <c r="KJF4" s="231"/>
      <c r="KJG4" s="231"/>
      <c r="KJH4" s="231"/>
      <c r="KJI4" s="231"/>
      <c r="KJJ4" s="231"/>
      <c r="KJK4" s="231"/>
      <c r="KJL4" s="231"/>
      <c r="KJM4" s="231"/>
      <c r="KJN4" s="231"/>
      <c r="KJO4" s="231"/>
      <c r="KJP4" s="231"/>
      <c r="KJQ4" s="230"/>
      <c r="KJR4" s="231"/>
      <c r="KJS4" s="231"/>
      <c r="KJT4" s="231"/>
      <c r="KJU4" s="231"/>
      <c r="KJV4" s="231"/>
      <c r="KJW4" s="231"/>
      <c r="KJX4" s="231"/>
      <c r="KJY4" s="231"/>
      <c r="KJZ4" s="231"/>
      <c r="KKA4" s="231"/>
      <c r="KKB4" s="231"/>
      <c r="KKC4" s="231"/>
      <c r="KKD4" s="231"/>
      <c r="KKE4" s="231"/>
      <c r="KKF4" s="231"/>
      <c r="KKG4" s="230"/>
      <c r="KKH4" s="231"/>
      <c r="KKI4" s="231"/>
      <c r="KKJ4" s="231"/>
      <c r="KKK4" s="231"/>
      <c r="KKL4" s="231"/>
      <c r="KKM4" s="231"/>
      <c r="KKN4" s="231"/>
      <c r="KKO4" s="231"/>
      <c r="KKP4" s="231"/>
      <c r="KKQ4" s="231"/>
      <c r="KKR4" s="231"/>
      <c r="KKS4" s="231"/>
      <c r="KKT4" s="231"/>
      <c r="KKU4" s="231"/>
      <c r="KKV4" s="231"/>
      <c r="KKW4" s="230"/>
      <c r="KKX4" s="231"/>
      <c r="KKY4" s="231"/>
      <c r="KKZ4" s="231"/>
      <c r="KLA4" s="231"/>
      <c r="KLB4" s="231"/>
      <c r="KLC4" s="231"/>
      <c r="KLD4" s="231"/>
      <c r="KLE4" s="231"/>
      <c r="KLF4" s="231"/>
      <c r="KLG4" s="231"/>
      <c r="KLH4" s="231"/>
      <c r="KLI4" s="231"/>
      <c r="KLJ4" s="231"/>
      <c r="KLK4" s="231"/>
      <c r="KLL4" s="231"/>
      <c r="KLM4" s="230"/>
      <c r="KLN4" s="231"/>
      <c r="KLO4" s="231"/>
      <c r="KLP4" s="231"/>
      <c r="KLQ4" s="231"/>
      <c r="KLR4" s="231"/>
      <c r="KLS4" s="231"/>
      <c r="KLT4" s="231"/>
      <c r="KLU4" s="231"/>
      <c r="KLV4" s="231"/>
      <c r="KLW4" s="231"/>
      <c r="KLX4" s="231"/>
      <c r="KLY4" s="231"/>
      <c r="KLZ4" s="231"/>
      <c r="KMA4" s="231"/>
      <c r="KMB4" s="231"/>
      <c r="KMC4" s="230"/>
      <c r="KMD4" s="231"/>
      <c r="KME4" s="231"/>
      <c r="KMF4" s="231"/>
      <c r="KMG4" s="231"/>
      <c r="KMH4" s="231"/>
      <c r="KMI4" s="231"/>
      <c r="KMJ4" s="231"/>
      <c r="KMK4" s="231"/>
      <c r="KML4" s="231"/>
      <c r="KMM4" s="231"/>
      <c r="KMN4" s="231"/>
      <c r="KMO4" s="231"/>
      <c r="KMP4" s="231"/>
      <c r="KMQ4" s="231"/>
      <c r="KMR4" s="231"/>
      <c r="KMS4" s="230"/>
      <c r="KMT4" s="231"/>
      <c r="KMU4" s="231"/>
      <c r="KMV4" s="231"/>
      <c r="KMW4" s="231"/>
      <c r="KMX4" s="231"/>
      <c r="KMY4" s="231"/>
      <c r="KMZ4" s="231"/>
      <c r="KNA4" s="231"/>
      <c r="KNB4" s="231"/>
      <c r="KNC4" s="231"/>
      <c r="KND4" s="231"/>
      <c r="KNE4" s="231"/>
      <c r="KNF4" s="231"/>
      <c r="KNG4" s="231"/>
      <c r="KNH4" s="231"/>
      <c r="KNI4" s="230"/>
      <c r="KNJ4" s="231"/>
      <c r="KNK4" s="231"/>
      <c r="KNL4" s="231"/>
      <c r="KNM4" s="231"/>
      <c r="KNN4" s="231"/>
      <c r="KNO4" s="231"/>
      <c r="KNP4" s="231"/>
      <c r="KNQ4" s="231"/>
      <c r="KNR4" s="231"/>
      <c r="KNS4" s="231"/>
      <c r="KNT4" s="231"/>
      <c r="KNU4" s="231"/>
      <c r="KNV4" s="231"/>
      <c r="KNW4" s="231"/>
      <c r="KNX4" s="231"/>
      <c r="KNY4" s="230"/>
      <c r="KNZ4" s="231"/>
      <c r="KOA4" s="231"/>
      <c r="KOB4" s="231"/>
      <c r="KOC4" s="231"/>
      <c r="KOD4" s="231"/>
      <c r="KOE4" s="231"/>
      <c r="KOF4" s="231"/>
      <c r="KOG4" s="231"/>
      <c r="KOH4" s="231"/>
      <c r="KOI4" s="231"/>
      <c r="KOJ4" s="231"/>
      <c r="KOK4" s="231"/>
      <c r="KOL4" s="231"/>
      <c r="KOM4" s="231"/>
      <c r="KON4" s="231"/>
      <c r="KOO4" s="230"/>
      <c r="KOP4" s="231"/>
      <c r="KOQ4" s="231"/>
      <c r="KOR4" s="231"/>
      <c r="KOS4" s="231"/>
      <c r="KOT4" s="231"/>
      <c r="KOU4" s="231"/>
      <c r="KOV4" s="231"/>
      <c r="KOW4" s="231"/>
      <c r="KOX4" s="231"/>
      <c r="KOY4" s="231"/>
      <c r="KOZ4" s="231"/>
      <c r="KPA4" s="231"/>
      <c r="KPB4" s="231"/>
      <c r="KPC4" s="231"/>
      <c r="KPD4" s="231"/>
      <c r="KPE4" s="230"/>
      <c r="KPF4" s="231"/>
      <c r="KPG4" s="231"/>
      <c r="KPH4" s="231"/>
      <c r="KPI4" s="231"/>
      <c r="KPJ4" s="231"/>
      <c r="KPK4" s="231"/>
      <c r="KPL4" s="231"/>
      <c r="KPM4" s="231"/>
      <c r="KPN4" s="231"/>
      <c r="KPO4" s="231"/>
      <c r="KPP4" s="231"/>
      <c r="KPQ4" s="231"/>
      <c r="KPR4" s="231"/>
      <c r="KPS4" s="231"/>
      <c r="KPT4" s="231"/>
      <c r="KPU4" s="230"/>
      <c r="KPV4" s="231"/>
      <c r="KPW4" s="231"/>
      <c r="KPX4" s="231"/>
      <c r="KPY4" s="231"/>
      <c r="KPZ4" s="231"/>
      <c r="KQA4" s="231"/>
      <c r="KQB4" s="231"/>
      <c r="KQC4" s="231"/>
      <c r="KQD4" s="231"/>
      <c r="KQE4" s="231"/>
      <c r="KQF4" s="231"/>
      <c r="KQG4" s="231"/>
      <c r="KQH4" s="231"/>
      <c r="KQI4" s="231"/>
      <c r="KQJ4" s="231"/>
      <c r="KQK4" s="230"/>
      <c r="KQL4" s="231"/>
      <c r="KQM4" s="231"/>
      <c r="KQN4" s="231"/>
      <c r="KQO4" s="231"/>
      <c r="KQP4" s="231"/>
      <c r="KQQ4" s="231"/>
      <c r="KQR4" s="231"/>
      <c r="KQS4" s="231"/>
      <c r="KQT4" s="231"/>
      <c r="KQU4" s="231"/>
      <c r="KQV4" s="231"/>
      <c r="KQW4" s="231"/>
      <c r="KQX4" s="231"/>
      <c r="KQY4" s="231"/>
      <c r="KQZ4" s="231"/>
      <c r="KRA4" s="230"/>
      <c r="KRB4" s="231"/>
      <c r="KRC4" s="231"/>
      <c r="KRD4" s="231"/>
      <c r="KRE4" s="231"/>
      <c r="KRF4" s="231"/>
      <c r="KRG4" s="231"/>
      <c r="KRH4" s="231"/>
      <c r="KRI4" s="231"/>
      <c r="KRJ4" s="231"/>
      <c r="KRK4" s="231"/>
      <c r="KRL4" s="231"/>
      <c r="KRM4" s="231"/>
      <c r="KRN4" s="231"/>
      <c r="KRO4" s="231"/>
      <c r="KRP4" s="231"/>
      <c r="KRQ4" s="230"/>
      <c r="KRR4" s="231"/>
      <c r="KRS4" s="231"/>
      <c r="KRT4" s="231"/>
      <c r="KRU4" s="231"/>
      <c r="KRV4" s="231"/>
      <c r="KRW4" s="231"/>
      <c r="KRX4" s="231"/>
      <c r="KRY4" s="231"/>
      <c r="KRZ4" s="231"/>
      <c r="KSA4" s="231"/>
      <c r="KSB4" s="231"/>
      <c r="KSC4" s="231"/>
      <c r="KSD4" s="231"/>
      <c r="KSE4" s="231"/>
      <c r="KSF4" s="231"/>
      <c r="KSG4" s="230"/>
      <c r="KSH4" s="231"/>
      <c r="KSI4" s="231"/>
      <c r="KSJ4" s="231"/>
      <c r="KSK4" s="231"/>
      <c r="KSL4" s="231"/>
      <c r="KSM4" s="231"/>
      <c r="KSN4" s="231"/>
      <c r="KSO4" s="231"/>
      <c r="KSP4" s="231"/>
      <c r="KSQ4" s="231"/>
      <c r="KSR4" s="231"/>
      <c r="KSS4" s="231"/>
      <c r="KST4" s="231"/>
      <c r="KSU4" s="231"/>
      <c r="KSV4" s="231"/>
      <c r="KSW4" s="230"/>
      <c r="KSX4" s="231"/>
      <c r="KSY4" s="231"/>
      <c r="KSZ4" s="231"/>
      <c r="KTA4" s="231"/>
      <c r="KTB4" s="231"/>
      <c r="KTC4" s="231"/>
      <c r="KTD4" s="231"/>
      <c r="KTE4" s="231"/>
      <c r="KTF4" s="231"/>
      <c r="KTG4" s="231"/>
      <c r="KTH4" s="231"/>
      <c r="KTI4" s="231"/>
      <c r="KTJ4" s="231"/>
      <c r="KTK4" s="231"/>
      <c r="KTL4" s="231"/>
      <c r="KTM4" s="230"/>
      <c r="KTN4" s="231"/>
      <c r="KTO4" s="231"/>
      <c r="KTP4" s="231"/>
      <c r="KTQ4" s="231"/>
      <c r="KTR4" s="231"/>
      <c r="KTS4" s="231"/>
      <c r="KTT4" s="231"/>
      <c r="KTU4" s="231"/>
      <c r="KTV4" s="231"/>
      <c r="KTW4" s="231"/>
      <c r="KTX4" s="231"/>
      <c r="KTY4" s="231"/>
      <c r="KTZ4" s="231"/>
      <c r="KUA4" s="231"/>
      <c r="KUB4" s="231"/>
      <c r="KUC4" s="230"/>
      <c r="KUD4" s="231"/>
      <c r="KUE4" s="231"/>
      <c r="KUF4" s="231"/>
      <c r="KUG4" s="231"/>
      <c r="KUH4" s="231"/>
      <c r="KUI4" s="231"/>
      <c r="KUJ4" s="231"/>
      <c r="KUK4" s="231"/>
      <c r="KUL4" s="231"/>
      <c r="KUM4" s="231"/>
      <c r="KUN4" s="231"/>
      <c r="KUO4" s="231"/>
      <c r="KUP4" s="231"/>
      <c r="KUQ4" s="231"/>
      <c r="KUR4" s="231"/>
      <c r="KUS4" s="230"/>
      <c r="KUT4" s="231"/>
      <c r="KUU4" s="231"/>
      <c r="KUV4" s="231"/>
      <c r="KUW4" s="231"/>
      <c r="KUX4" s="231"/>
      <c r="KUY4" s="231"/>
      <c r="KUZ4" s="231"/>
      <c r="KVA4" s="231"/>
      <c r="KVB4" s="231"/>
      <c r="KVC4" s="231"/>
      <c r="KVD4" s="231"/>
      <c r="KVE4" s="231"/>
      <c r="KVF4" s="231"/>
      <c r="KVG4" s="231"/>
      <c r="KVH4" s="231"/>
      <c r="KVI4" s="230"/>
      <c r="KVJ4" s="231"/>
      <c r="KVK4" s="231"/>
      <c r="KVL4" s="231"/>
      <c r="KVM4" s="231"/>
      <c r="KVN4" s="231"/>
      <c r="KVO4" s="231"/>
      <c r="KVP4" s="231"/>
      <c r="KVQ4" s="231"/>
      <c r="KVR4" s="231"/>
      <c r="KVS4" s="231"/>
      <c r="KVT4" s="231"/>
      <c r="KVU4" s="231"/>
      <c r="KVV4" s="231"/>
      <c r="KVW4" s="231"/>
      <c r="KVX4" s="231"/>
      <c r="KVY4" s="230"/>
      <c r="KVZ4" s="231"/>
      <c r="KWA4" s="231"/>
      <c r="KWB4" s="231"/>
      <c r="KWC4" s="231"/>
      <c r="KWD4" s="231"/>
      <c r="KWE4" s="231"/>
      <c r="KWF4" s="231"/>
      <c r="KWG4" s="231"/>
      <c r="KWH4" s="231"/>
      <c r="KWI4" s="231"/>
      <c r="KWJ4" s="231"/>
      <c r="KWK4" s="231"/>
      <c r="KWL4" s="231"/>
      <c r="KWM4" s="231"/>
      <c r="KWN4" s="231"/>
      <c r="KWO4" s="230"/>
      <c r="KWP4" s="231"/>
      <c r="KWQ4" s="231"/>
      <c r="KWR4" s="231"/>
      <c r="KWS4" s="231"/>
      <c r="KWT4" s="231"/>
      <c r="KWU4" s="231"/>
      <c r="KWV4" s="231"/>
      <c r="KWW4" s="231"/>
      <c r="KWX4" s="231"/>
      <c r="KWY4" s="231"/>
      <c r="KWZ4" s="231"/>
      <c r="KXA4" s="231"/>
      <c r="KXB4" s="231"/>
      <c r="KXC4" s="231"/>
      <c r="KXD4" s="231"/>
      <c r="KXE4" s="230"/>
      <c r="KXF4" s="231"/>
      <c r="KXG4" s="231"/>
      <c r="KXH4" s="231"/>
      <c r="KXI4" s="231"/>
      <c r="KXJ4" s="231"/>
      <c r="KXK4" s="231"/>
      <c r="KXL4" s="231"/>
      <c r="KXM4" s="231"/>
      <c r="KXN4" s="231"/>
      <c r="KXO4" s="231"/>
      <c r="KXP4" s="231"/>
      <c r="KXQ4" s="231"/>
      <c r="KXR4" s="231"/>
      <c r="KXS4" s="231"/>
      <c r="KXT4" s="231"/>
      <c r="KXU4" s="230"/>
      <c r="KXV4" s="231"/>
      <c r="KXW4" s="231"/>
      <c r="KXX4" s="231"/>
      <c r="KXY4" s="231"/>
      <c r="KXZ4" s="231"/>
      <c r="KYA4" s="231"/>
      <c r="KYB4" s="231"/>
      <c r="KYC4" s="231"/>
      <c r="KYD4" s="231"/>
      <c r="KYE4" s="231"/>
      <c r="KYF4" s="231"/>
      <c r="KYG4" s="231"/>
      <c r="KYH4" s="231"/>
      <c r="KYI4" s="231"/>
      <c r="KYJ4" s="231"/>
      <c r="KYK4" s="230"/>
      <c r="KYL4" s="231"/>
      <c r="KYM4" s="231"/>
      <c r="KYN4" s="231"/>
      <c r="KYO4" s="231"/>
      <c r="KYP4" s="231"/>
      <c r="KYQ4" s="231"/>
      <c r="KYR4" s="231"/>
      <c r="KYS4" s="231"/>
      <c r="KYT4" s="231"/>
      <c r="KYU4" s="231"/>
      <c r="KYV4" s="231"/>
      <c r="KYW4" s="231"/>
      <c r="KYX4" s="231"/>
      <c r="KYY4" s="231"/>
      <c r="KYZ4" s="231"/>
      <c r="KZA4" s="230"/>
      <c r="KZB4" s="231"/>
      <c r="KZC4" s="231"/>
      <c r="KZD4" s="231"/>
      <c r="KZE4" s="231"/>
      <c r="KZF4" s="231"/>
      <c r="KZG4" s="231"/>
      <c r="KZH4" s="231"/>
      <c r="KZI4" s="231"/>
      <c r="KZJ4" s="231"/>
      <c r="KZK4" s="231"/>
      <c r="KZL4" s="231"/>
      <c r="KZM4" s="231"/>
      <c r="KZN4" s="231"/>
      <c r="KZO4" s="231"/>
      <c r="KZP4" s="231"/>
      <c r="KZQ4" s="230"/>
      <c r="KZR4" s="231"/>
      <c r="KZS4" s="231"/>
      <c r="KZT4" s="231"/>
      <c r="KZU4" s="231"/>
      <c r="KZV4" s="231"/>
      <c r="KZW4" s="231"/>
      <c r="KZX4" s="231"/>
      <c r="KZY4" s="231"/>
      <c r="KZZ4" s="231"/>
      <c r="LAA4" s="231"/>
      <c r="LAB4" s="231"/>
      <c r="LAC4" s="231"/>
      <c r="LAD4" s="231"/>
      <c r="LAE4" s="231"/>
      <c r="LAF4" s="231"/>
      <c r="LAG4" s="230"/>
      <c r="LAH4" s="231"/>
      <c r="LAI4" s="231"/>
      <c r="LAJ4" s="231"/>
      <c r="LAK4" s="231"/>
      <c r="LAL4" s="231"/>
      <c r="LAM4" s="231"/>
      <c r="LAN4" s="231"/>
      <c r="LAO4" s="231"/>
      <c r="LAP4" s="231"/>
      <c r="LAQ4" s="231"/>
      <c r="LAR4" s="231"/>
      <c r="LAS4" s="231"/>
      <c r="LAT4" s="231"/>
      <c r="LAU4" s="231"/>
      <c r="LAV4" s="231"/>
      <c r="LAW4" s="230"/>
      <c r="LAX4" s="231"/>
      <c r="LAY4" s="231"/>
      <c r="LAZ4" s="231"/>
      <c r="LBA4" s="231"/>
      <c r="LBB4" s="231"/>
      <c r="LBC4" s="231"/>
      <c r="LBD4" s="231"/>
      <c r="LBE4" s="231"/>
      <c r="LBF4" s="231"/>
      <c r="LBG4" s="231"/>
      <c r="LBH4" s="231"/>
      <c r="LBI4" s="231"/>
      <c r="LBJ4" s="231"/>
      <c r="LBK4" s="231"/>
      <c r="LBL4" s="231"/>
      <c r="LBM4" s="230"/>
      <c r="LBN4" s="231"/>
      <c r="LBO4" s="231"/>
      <c r="LBP4" s="231"/>
      <c r="LBQ4" s="231"/>
      <c r="LBR4" s="231"/>
      <c r="LBS4" s="231"/>
      <c r="LBT4" s="231"/>
      <c r="LBU4" s="231"/>
      <c r="LBV4" s="231"/>
      <c r="LBW4" s="231"/>
      <c r="LBX4" s="231"/>
      <c r="LBY4" s="231"/>
      <c r="LBZ4" s="231"/>
      <c r="LCA4" s="231"/>
      <c r="LCB4" s="231"/>
      <c r="LCC4" s="230"/>
      <c r="LCD4" s="231"/>
      <c r="LCE4" s="231"/>
      <c r="LCF4" s="231"/>
      <c r="LCG4" s="231"/>
      <c r="LCH4" s="231"/>
      <c r="LCI4" s="231"/>
      <c r="LCJ4" s="231"/>
      <c r="LCK4" s="231"/>
      <c r="LCL4" s="231"/>
      <c r="LCM4" s="231"/>
      <c r="LCN4" s="231"/>
      <c r="LCO4" s="231"/>
      <c r="LCP4" s="231"/>
      <c r="LCQ4" s="231"/>
      <c r="LCR4" s="231"/>
      <c r="LCS4" s="230"/>
      <c r="LCT4" s="231"/>
      <c r="LCU4" s="231"/>
      <c r="LCV4" s="231"/>
      <c r="LCW4" s="231"/>
      <c r="LCX4" s="231"/>
      <c r="LCY4" s="231"/>
      <c r="LCZ4" s="231"/>
      <c r="LDA4" s="231"/>
      <c r="LDB4" s="231"/>
      <c r="LDC4" s="231"/>
      <c r="LDD4" s="231"/>
      <c r="LDE4" s="231"/>
      <c r="LDF4" s="231"/>
      <c r="LDG4" s="231"/>
      <c r="LDH4" s="231"/>
      <c r="LDI4" s="230"/>
      <c r="LDJ4" s="231"/>
      <c r="LDK4" s="231"/>
      <c r="LDL4" s="231"/>
      <c r="LDM4" s="231"/>
      <c r="LDN4" s="231"/>
      <c r="LDO4" s="231"/>
      <c r="LDP4" s="231"/>
      <c r="LDQ4" s="231"/>
      <c r="LDR4" s="231"/>
      <c r="LDS4" s="231"/>
      <c r="LDT4" s="231"/>
      <c r="LDU4" s="231"/>
      <c r="LDV4" s="231"/>
      <c r="LDW4" s="231"/>
      <c r="LDX4" s="231"/>
      <c r="LDY4" s="230"/>
      <c r="LDZ4" s="231"/>
      <c r="LEA4" s="231"/>
      <c r="LEB4" s="231"/>
      <c r="LEC4" s="231"/>
      <c r="LED4" s="231"/>
      <c r="LEE4" s="231"/>
      <c r="LEF4" s="231"/>
      <c r="LEG4" s="231"/>
      <c r="LEH4" s="231"/>
      <c r="LEI4" s="231"/>
      <c r="LEJ4" s="231"/>
      <c r="LEK4" s="231"/>
      <c r="LEL4" s="231"/>
      <c r="LEM4" s="231"/>
      <c r="LEN4" s="231"/>
      <c r="LEO4" s="230"/>
      <c r="LEP4" s="231"/>
      <c r="LEQ4" s="231"/>
      <c r="LER4" s="231"/>
      <c r="LES4" s="231"/>
      <c r="LET4" s="231"/>
      <c r="LEU4" s="231"/>
      <c r="LEV4" s="231"/>
      <c r="LEW4" s="231"/>
      <c r="LEX4" s="231"/>
      <c r="LEY4" s="231"/>
      <c r="LEZ4" s="231"/>
      <c r="LFA4" s="231"/>
      <c r="LFB4" s="231"/>
      <c r="LFC4" s="231"/>
      <c r="LFD4" s="231"/>
      <c r="LFE4" s="230"/>
      <c r="LFF4" s="231"/>
      <c r="LFG4" s="231"/>
      <c r="LFH4" s="231"/>
      <c r="LFI4" s="231"/>
      <c r="LFJ4" s="231"/>
      <c r="LFK4" s="231"/>
      <c r="LFL4" s="231"/>
      <c r="LFM4" s="231"/>
      <c r="LFN4" s="231"/>
      <c r="LFO4" s="231"/>
      <c r="LFP4" s="231"/>
      <c r="LFQ4" s="231"/>
      <c r="LFR4" s="231"/>
      <c r="LFS4" s="231"/>
      <c r="LFT4" s="231"/>
      <c r="LFU4" s="230"/>
      <c r="LFV4" s="231"/>
      <c r="LFW4" s="231"/>
      <c r="LFX4" s="231"/>
      <c r="LFY4" s="231"/>
      <c r="LFZ4" s="231"/>
      <c r="LGA4" s="231"/>
      <c r="LGB4" s="231"/>
      <c r="LGC4" s="231"/>
      <c r="LGD4" s="231"/>
      <c r="LGE4" s="231"/>
      <c r="LGF4" s="231"/>
      <c r="LGG4" s="231"/>
      <c r="LGH4" s="231"/>
      <c r="LGI4" s="231"/>
      <c r="LGJ4" s="231"/>
      <c r="LGK4" s="230"/>
      <c r="LGL4" s="231"/>
      <c r="LGM4" s="231"/>
      <c r="LGN4" s="231"/>
      <c r="LGO4" s="231"/>
      <c r="LGP4" s="231"/>
      <c r="LGQ4" s="231"/>
      <c r="LGR4" s="231"/>
      <c r="LGS4" s="231"/>
      <c r="LGT4" s="231"/>
      <c r="LGU4" s="231"/>
      <c r="LGV4" s="231"/>
      <c r="LGW4" s="231"/>
      <c r="LGX4" s="231"/>
      <c r="LGY4" s="231"/>
      <c r="LGZ4" s="231"/>
      <c r="LHA4" s="230"/>
      <c r="LHB4" s="231"/>
      <c r="LHC4" s="231"/>
      <c r="LHD4" s="231"/>
      <c r="LHE4" s="231"/>
      <c r="LHF4" s="231"/>
      <c r="LHG4" s="231"/>
      <c r="LHH4" s="231"/>
      <c r="LHI4" s="231"/>
      <c r="LHJ4" s="231"/>
      <c r="LHK4" s="231"/>
      <c r="LHL4" s="231"/>
      <c r="LHM4" s="231"/>
      <c r="LHN4" s="231"/>
      <c r="LHO4" s="231"/>
      <c r="LHP4" s="231"/>
      <c r="LHQ4" s="230"/>
      <c r="LHR4" s="231"/>
      <c r="LHS4" s="231"/>
      <c r="LHT4" s="231"/>
      <c r="LHU4" s="231"/>
      <c r="LHV4" s="231"/>
      <c r="LHW4" s="231"/>
      <c r="LHX4" s="231"/>
      <c r="LHY4" s="231"/>
      <c r="LHZ4" s="231"/>
      <c r="LIA4" s="231"/>
      <c r="LIB4" s="231"/>
      <c r="LIC4" s="231"/>
      <c r="LID4" s="231"/>
      <c r="LIE4" s="231"/>
      <c r="LIF4" s="231"/>
      <c r="LIG4" s="230"/>
      <c r="LIH4" s="231"/>
      <c r="LII4" s="231"/>
      <c r="LIJ4" s="231"/>
      <c r="LIK4" s="231"/>
      <c r="LIL4" s="231"/>
      <c r="LIM4" s="231"/>
      <c r="LIN4" s="231"/>
      <c r="LIO4" s="231"/>
      <c r="LIP4" s="231"/>
      <c r="LIQ4" s="231"/>
      <c r="LIR4" s="231"/>
      <c r="LIS4" s="231"/>
      <c r="LIT4" s="231"/>
      <c r="LIU4" s="231"/>
      <c r="LIV4" s="231"/>
      <c r="LIW4" s="230"/>
      <c r="LIX4" s="231"/>
      <c r="LIY4" s="231"/>
      <c r="LIZ4" s="231"/>
      <c r="LJA4" s="231"/>
      <c r="LJB4" s="231"/>
      <c r="LJC4" s="231"/>
      <c r="LJD4" s="231"/>
      <c r="LJE4" s="231"/>
      <c r="LJF4" s="231"/>
      <c r="LJG4" s="231"/>
      <c r="LJH4" s="231"/>
      <c r="LJI4" s="231"/>
      <c r="LJJ4" s="231"/>
      <c r="LJK4" s="231"/>
      <c r="LJL4" s="231"/>
      <c r="LJM4" s="230"/>
      <c r="LJN4" s="231"/>
      <c r="LJO4" s="231"/>
      <c r="LJP4" s="231"/>
      <c r="LJQ4" s="231"/>
      <c r="LJR4" s="231"/>
      <c r="LJS4" s="231"/>
      <c r="LJT4" s="231"/>
      <c r="LJU4" s="231"/>
      <c r="LJV4" s="231"/>
      <c r="LJW4" s="231"/>
      <c r="LJX4" s="231"/>
      <c r="LJY4" s="231"/>
      <c r="LJZ4" s="231"/>
      <c r="LKA4" s="231"/>
      <c r="LKB4" s="231"/>
      <c r="LKC4" s="230"/>
      <c r="LKD4" s="231"/>
      <c r="LKE4" s="231"/>
      <c r="LKF4" s="231"/>
      <c r="LKG4" s="231"/>
      <c r="LKH4" s="231"/>
      <c r="LKI4" s="231"/>
      <c r="LKJ4" s="231"/>
      <c r="LKK4" s="231"/>
      <c r="LKL4" s="231"/>
      <c r="LKM4" s="231"/>
      <c r="LKN4" s="231"/>
      <c r="LKO4" s="231"/>
      <c r="LKP4" s="231"/>
      <c r="LKQ4" s="231"/>
      <c r="LKR4" s="231"/>
      <c r="LKS4" s="230"/>
      <c r="LKT4" s="231"/>
      <c r="LKU4" s="231"/>
      <c r="LKV4" s="231"/>
      <c r="LKW4" s="231"/>
      <c r="LKX4" s="231"/>
      <c r="LKY4" s="231"/>
      <c r="LKZ4" s="231"/>
      <c r="LLA4" s="231"/>
      <c r="LLB4" s="231"/>
      <c r="LLC4" s="231"/>
      <c r="LLD4" s="231"/>
      <c r="LLE4" s="231"/>
      <c r="LLF4" s="231"/>
      <c r="LLG4" s="231"/>
      <c r="LLH4" s="231"/>
      <c r="LLI4" s="230"/>
      <c r="LLJ4" s="231"/>
      <c r="LLK4" s="231"/>
      <c r="LLL4" s="231"/>
      <c r="LLM4" s="231"/>
      <c r="LLN4" s="231"/>
      <c r="LLO4" s="231"/>
      <c r="LLP4" s="231"/>
      <c r="LLQ4" s="231"/>
      <c r="LLR4" s="231"/>
      <c r="LLS4" s="231"/>
      <c r="LLT4" s="231"/>
      <c r="LLU4" s="231"/>
      <c r="LLV4" s="231"/>
      <c r="LLW4" s="231"/>
      <c r="LLX4" s="231"/>
      <c r="LLY4" s="230"/>
      <c r="LLZ4" s="231"/>
      <c r="LMA4" s="231"/>
      <c r="LMB4" s="231"/>
      <c r="LMC4" s="231"/>
      <c r="LMD4" s="231"/>
      <c r="LME4" s="231"/>
      <c r="LMF4" s="231"/>
      <c r="LMG4" s="231"/>
      <c r="LMH4" s="231"/>
      <c r="LMI4" s="231"/>
      <c r="LMJ4" s="231"/>
      <c r="LMK4" s="231"/>
      <c r="LML4" s="231"/>
      <c r="LMM4" s="231"/>
      <c r="LMN4" s="231"/>
      <c r="LMO4" s="230"/>
      <c r="LMP4" s="231"/>
      <c r="LMQ4" s="231"/>
      <c r="LMR4" s="231"/>
      <c r="LMS4" s="231"/>
      <c r="LMT4" s="231"/>
      <c r="LMU4" s="231"/>
      <c r="LMV4" s="231"/>
      <c r="LMW4" s="231"/>
      <c r="LMX4" s="231"/>
      <c r="LMY4" s="231"/>
      <c r="LMZ4" s="231"/>
      <c r="LNA4" s="231"/>
      <c r="LNB4" s="231"/>
      <c r="LNC4" s="231"/>
      <c r="LND4" s="231"/>
      <c r="LNE4" s="230"/>
      <c r="LNF4" s="231"/>
      <c r="LNG4" s="231"/>
      <c r="LNH4" s="231"/>
      <c r="LNI4" s="231"/>
      <c r="LNJ4" s="231"/>
      <c r="LNK4" s="231"/>
      <c r="LNL4" s="231"/>
      <c r="LNM4" s="231"/>
      <c r="LNN4" s="231"/>
      <c r="LNO4" s="231"/>
      <c r="LNP4" s="231"/>
      <c r="LNQ4" s="231"/>
      <c r="LNR4" s="231"/>
      <c r="LNS4" s="231"/>
      <c r="LNT4" s="231"/>
      <c r="LNU4" s="230"/>
      <c r="LNV4" s="231"/>
      <c r="LNW4" s="231"/>
      <c r="LNX4" s="231"/>
      <c r="LNY4" s="231"/>
      <c r="LNZ4" s="231"/>
      <c r="LOA4" s="231"/>
      <c r="LOB4" s="231"/>
      <c r="LOC4" s="231"/>
      <c r="LOD4" s="231"/>
      <c r="LOE4" s="231"/>
      <c r="LOF4" s="231"/>
      <c r="LOG4" s="231"/>
      <c r="LOH4" s="231"/>
      <c r="LOI4" s="231"/>
      <c r="LOJ4" s="231"/>
      <c r="LOK4" s="230"/>
      <c r="LOL4" s="231"/>
      <c r="LOM4" s="231"/>
      <c r="LON4" s="231"/>
      <c r="LOO4" s="231"/>
      <c r="LOP4" s="231"/>
      <c r="LOQ4" s="231"/>
      <c r="LOR4" s="231"/>
      <c r="LOS4" s="231"/>
      <c r="LOT4" s="231"/>
      <c r="LOU4" s="231"/>
      <c r="LOV4" s="231"/>
      <c r="LOW4" s="231"/>
      <c r="LOX4" s="231"/>
      <c r="LOY4" s="231"/>
      <c r="LOZ4" s="231"/>
      <c r="LPA4" s="230"/>
      <c r="LPB4" s="231"/>
      <c r="LPC4" s="231"/>
      <c r="LPD4" s="231"/>
      <c r="LPE4" s="231"/>
      <c r="LPF4" s="231"/>
      <c r="LPG4" s="231"/>
      <c r="LPH4" s="231"/>
      <c r="LPI4" s="231"/>
      <c r="LPJ4" s="231"/>
      <c r="LPK4" s="231"/>
      <c r="LPL4" s="231"/>
      <c r="LPM4" s="231"/>
      <c r="LPN4" s="231"/>
      <c r="LPO4" s="231"/>
      <c r="LPP4" s="231"/>
      <c r="LPQ4" s="230"/>
      <c r="LPR4" s="231"/>
      <c r="LPS4" s="231"/>
      <c r="LPT4" s="231"/>
      <c r="LPU4" s="231"/>
      <c r="LPV4" s="231"/>
      <c r="LPW4" s="231"/>
      <c r="LPX4" s="231"/>
      <c r="LPY4" s="231"/>
      <c r="LPZ4" s="231"/>
      <c r="LQA4" s="231"/>
      <c r="LQB4" s="231"/>
      <c r="LQC4" s="231"/>
      <c r="LQD4" s="231"/>
      <c r="LQE4" s="231"/>
      <c r="LQF4" s="231"/>
      <c r="LQG4" s="230"/>
      <c r="LQH4" s="231"/>
      <c r="LQI4" s="231"/>
      <c r="LQJ4" s="231"/>
      <c r="LQK4" s="231"/>
      <c r="LQL4" s="231"/>
      <c r="LQM4" s="231"/>
      <c r="LQN4" s="231"/>
      <c r="LQO4" s="231"/>
      <c r="LQP4" s="231"/>
      <c r="LQQ4" s="231"/>
      <c r="LQR4" s="231"/>
      <c r="LQS4" s="231"/>
      <c r="LQT4" s="231"/>
      <c r="LQU4" s="231"/>
      <c r="LQV4" s="231"/>
      <c r="LQW4" s="230"/>
      <c r="LQX4" s="231"/>
      <c r="LQY4" s="231"/>
      <c r="LQZ4" s="231"/>
      <c r="LRA4" s="231"/>
      <c r="LRB4" s="231"/>
      <c r="LRC4" s="231"/>
      <c r="LRD4" s="231"/>
      <c r="LRE4" s="231"/>
      <c r="LRF4" s="231"/>
      <c r="LRG4" s="231"/>
      <c r="LRH4" s="231"/>
      <c r="LRI4" s="231"/>
      <c r="LRJ4" s="231"/>
      <c r="LRK4" s="231"/>
      <c r="LRL4" s="231"/>
      <c r="LRM4" s="230"/>
      <c r="LRN4" s="231"/>
      <c r="LRO4" s="231"/>
      <c r="LRP4" s="231"/>
      <c r="LRQ4" s="231"/>
      <c r="LRR4" s="231"/>
      <c r="LRS4" s="231"/>
      <c r="LRT4" s="231"/>
      <c r="LRU4" s="231"/>
      <c r="LRV4" s="231"/>
      <c r="LRW4" s="231"/>
      <c r="LRX4" s="231"/>
      <c r="LRY4" s="231"/>
      <c r="LRZ4" s="231"/>
      <c r="LSA4" s="231"/>
      <c r="LSB4" s="231"/>
      <c r="LSC4" s="230"/>
      <c r="LSD4" s="231"/>
      <c r="LSE4" s="231"/>
      <c r="LSF4" s="231"/>
      <c r="LSG4" s="231"/>
      <c r="LSH4" s="231"/>
      <c r="LSI4" s="231"/>
      <c r="LSJ4" s="231"/>
      <c r="LSK4" s="231"/>
      <c r="LSL4" s="231"/>
      <c r="LSM4" s="231"/>
      <c r="LSN4" s="231"/>
      <c r="LSO4" s="231"/>
      <c r="LSP4" s="231"/>
      <c r="LSQ4" s="231"/>
      <c r="LSR4" s="231"/>
      <c r="LSS4" s="230"/>
      <c r="LST4" s="231"/>
      <c r="LSU4" s="231"/>
      <c r="LSV4" s="231"/>
      <c r="LSW4" s="231"/>
      <c r="LSX4" s="231"/>
      <c r="LSY4" s="231"/>
      <c r="LSZ4" s="231"/>
      <c r="LTA4" s="231"/>
      <c r="LTB4" s="231"/>
      <c r="LTC4" s="231"/>
      <c r="LTD4" s="231"/>
      <c r="LTE4" s="231"/>
      <c r="LTF4" s="231"/>
      <c r="LTG4" s="231"/>
      <c r="LTH4" s="231"/>
      <c r="LTI4" s="230"/>
      <c r="LTJ4" s="231"/>
      <c r="LTK4" s="231"/>
      <c r="LTL4" s="231"/>
      <c r="LTM4" s="231"/>
      <c r="LTN4" s="231"/>
      <c r="LTO4" s="231"/>
      <c r="LTP4" s="231"/>
      <c r="LTQ4" s="231"/>
      <c r="LTR4" s="231"/>
      <c r="LTS4" s="231"/>
      <c r="LTT4" s="231"/>
      <c r="LTU4" s="231"/>
      <c r="LTV4" s="231"/>
      <c r="LTW4" s="231"/>
      <c r="LTX4" s="231"/>
      <c r="LTY4" s="230"/>
      <c r="LTZ4" s="231"/>
      <c r="LUA4" s="231"/>
      <c r="LUB4" s="231"/>
      <c r="LUC4" s="231"/>
      <c r="LUD4" s="231"/>
      <c r="LUE4" s="231"/>
      <c r="LUF4" s="231"/>
      <c r="LUG4" s="231"/>
      <c r="LUH4" s="231"/>
      <c r="LUI4" s="231"/>
      <c r="LUJ4" s="231"/>
      <c r="LUK4" s="231"/>
      <c r="LUL4" s="231"/>
      <c r="LUM4" s="231"/>
      <c r="LUN4" s="231"/>
      <c r="LUO4" s="230"/>
      <c r="LUP4" s="231"/>
      <c r="LUQ4" s="231"/>
      <c r="LUR4" s="231"/>
      <c r="LUS4" s="231"/>
      <c r="LUT4" s="231"/>
      <c r="LUU4" s="231"/>
      <c r="LUV4" s="231"/>
      <c r="LUW4" s="231"/>
      <c r="LUX4" s="231"/>
      <c r="LUY4" s="231"/>
      <c r="LUZ4" s="231"/>
      <c r="LVA4" s="231"/>
      <c r="LVB4" s="231"/>
      <c r="LVC4" s="231"/>
      <c r="LVD4" s="231"/>
      <c r="LVE4" s="230"/>
      <c r="LVF4" s="231"/>
      <c r="LVG4" s="231"/>
      <c r="LVH4" s="231"/>
      <c r="LVI4" s="231"/>
      <c r="LVJ4" s="231"/>
      <c r="LVK4" s="231"/>
      <c r="LVL4" s="231"/>
      <c r="LVM4" s="231"/>
      <c r="LVN4" s="231"/>
      <c r="LVO4" s="231"/>
      <c r="LVP4" s="231"/>
      <c r="LVQ4" s="231"/>
      <c r="LVR4" s="231"/>
      <c r="LVS4" s="231"/>
      <c r="LVT4" s="231"/>
      <c r="LVU4" s="230"/>
      <c r="LVV4" s="231"/>
      <c r="LVW4" s="231"/>
      <c r="LVX4" s="231"/>
      <c r="LVY4" s="231"/>
      <c r="LVZ4" s="231"/>
      <c r="LWA4" s="231"/>
      <c r="LWB4" s="231"/>
      <c r="LWC4" s="231"/>
      <c r="LWD4" s="231"/>
      <c r="LWE4" s="231"/>
      <c r="LWF4" s="231"/>
      <c r="LWG4" s="231"/>
      <c r="LWH4" s="231"/>
      <c r="LWI4" s="231"/>
      <c r="LWJ4" s="231"/>
      <c r="LWK4" s="230"/>
      <c r="LWL4" s="231"/>
      <c r="LWM4" s="231"/>
      <c r="LWN4" s="231"/>
      <c r="LWO4" s="231"/>
      <c r="LWP4" s="231"/>
      <c r="LWQ4" s="231"/>
      <c r="LWR4" s="231"/>
      <c r="LWS4" s="231"/>
      <c r="LWT4" s="231"/>
      <c r="LWU4" s="231"/>
      <c r="LWV4" s="231"/>
      <c r="LWW4" s="231"/>
      <c r="LWX4" s="231"/>
      <c r="LWY4" s="231"/>
      <c r="LWZ4" s="231"/>
      <c r="LXA4" s="230"/>
      <c r="LXB4" s="231"/>
      <c r="LXC4" s="231"/>
      <c r="LXD4" s="231"/>
      <c r="LXE4" s="231"/>
      <c r="LXF4" s="231"/>
      <c r="LXG4" s="231"/>
      <c r="LXH4" s="231"/>
      <c r="LXI4" s="231"/>
      <c r="LXJ4" s="231"/>
      <c r="LXK4" s="231"/>
      <c r="LXL4" s="231"/>
      <c r="LXM4" s="231"/>
      <c r="LXN4" s="231"/>
      <c r="LXO4" s="231"/>
      <c r="LXP4" s="231"/>
      <c r="LXQ4" s="230"/>
      <c r="LXR4" s="231"/>
      <c r="LXS4" s="231"/>
      <c r="LXT4" s="231"/>
      <c r="LXU4" s="231"/>
      <c r="LXV4" s="231"/>
      <c r="LXW4" s="231"/>
      <c r="LXX4" s="231"/>
      <c r="LXY4" s="231"/>
      <c r="LXZ4" s="231"/>
      <c r="LYA4" s="231"/>
      <c r="LYB4" s="231"/>
      <c r="LYC4" s="231"/>
      <c r="LYD4" s="231"/>
      <c r="LYE4" s="231"/>
      <c r="LYF4" s="231"/>
      <c r="LYG4" s="230"/>
      <c r="LYH4" s="231"/>
      <c r="LYI4" s="231"/>
      <c r="LYJ4" s="231"/>
      <c r="LYK4" s="231"/>
      <c r="LYL4" s="231"/>
      <c r="LYM4" s="231"/>
      <c r="LYN4" s="231"/>
      <c r="LYO4" s="231"/>
      <c r="LYP4" s="231"/>
      <c r="LYQ4" s="231"/>
      <c r="LYR4" s="231"/>
      <c r="LYS4" s="231"/>
      <c r="LYT4" s="231"/>
      <c r="LYU4" s="231"/>
      <c r="LYV4" s="231"/>
      <c r="LYW4" s="230"/>
      <c r="LYX4" s="231"/>
      <c r="LYY4" s="231"/>
      <c r="LYZ4" s="231"/>
      <c r="LZA4" s="231"/>
      <c r="LZB4" s="231"/>
      <c r="LZC4" s="231"/>
      <c r="LZD4" s="231"/>
      <c r="LZE4" s="231"/>
      <c r="LZF4" s="231"/>
      <c r="LZG4" s="231"/>
      <c r="LZH4" s="231"/>
      <c r="LZI4" s="231"/>
      <c r="LZJ4" s="231"/>
      <c r="LZK4" s="231"/>
      <c r="LZL4" s="231"/>
      <c r="LZM4" s="230"/>
      <c r="LZN4" s="231"/>
      <c r="LZO4" s="231"/>
      <c r="LZP4" s="231"/>
      <c r="LZQ4" s="231"/>
      <c r="LZR4" s="231"/>
      <c r="LZS4" s="231"/>
      <c r="LZT4" s="231"/>
      <c r="LZU4" s="231"/>
      <c r="LZV4" s="231"/>
      <c r="LZW4" s="231"/>
      <c r="LZX4" s="231"/>
      <c r="LZY4" s="231"/>
      <c r="LZZ4" s="231"/>
      <c r="MAA4" s="231"/>
      <c r="MAB4" s="231"/>
      <c r="MAC4" s="230"/>
      <c r="MAD4" s="231"/>
      <c r="MAE4" s="231"/>
      <c r="MAF4" s="231"/>
      <c r="MAG4" s="231"/>
      <c r="MAH4" s="231"/>
      <c r="MAI4" s="231"/>
      <c r="MAJ4" s="231"/>
      <c r="MAK4" s="231"/>
      <c r="MAL4" s="231"/>
      <c r="MAM4" s="231"/>
      <c r="MAN4" s="231"/>
      <c r="MAO4" s="231"/>
      <c r="MAP4" s="231"/>
      <c r="MAQ4" s="231"/>
      <c r="MAR4" s="231"/>
      <c r="MAS4" s="230"/>
      <c r="MAT4" s="231"/>
      <c r="MAU4" s="231"/>
      <c r="MAV4" s="231"/>
      <c r="MAW4" s="231"/>
      <c r="MAX4" s="231"/>
      <c r="MAY4" s="231"/>
      <c r="MAZ4" s="231"/>
      <c r="MBA4" s="231"/>
      <c r="MBB4" s="231"/>
      <c r="MBC4" s="231"/>
      <c r="MBD4" s="231"/>
      <c r="MBE4" s="231"/>
      <c r="MBF4" s="231"/>
      <c r="MBG4" s="231"/>
      <c r="MBH4" s="231"/>
      <c r="MBI4" s="230"/>
      <c r="MBJ4" s="231"/>
      <c r="MBK4" s="231"/>
      <c r="MBL4" s="231"/>
      <c r="MBM4" s="231"/>
      <c r="MBN4" s="231"/>
      <c r="MBO4" s="231"/>
      <c r="MBP4" s="231"/>
      <c r="MBQ4" s="231"/>
      <c r="MBR4" s="231"/>
      <c r="MBS4" s="231"/>
      <c r="MBT4" s="231"/>
      <c r="MBU4" s="231"/>
      <c r="MBV4" s="231"/>
      <c r="MBW4" s="231"/>
      <c r="MBX4" s="231"/>
      <c r="MBY4" s="230"/>
      <c r="MBZ4" s="231"/>
      <c r="MCA4" s="231"/>
      <c r="MCB4" s="231"/>
      <c r="MCC4" s="231"/>
      <c r="MCD4" s="231"/>
      <c r="MCE4" s="231"/>
      <c r="MCF4" s="231"/>
      <c r="MCG4" s="231"/>
      <c r="MCH4" s="231"/>
      <c r="MCI4" s="231"/>
      <c r="MCJ4" s="231"/>
      <c r="MCK4" s="231"/>
      <c r="MCL4" s="231"/>
      <c r="MCM4" s="231"/>
      <c r="MCN4" s="231"/>
      <c r="MCO4" s="230"/>
      <c r="MCP4" s="231"/>
      <c r="MCQ4" s="231"/>
      <c r="MCR4" s="231"/>
      <c r="MCS4" s="231"/>
      <c r="MCT4" s="231"/>
      <c r="MCU4" s="231"/>
      <c r="MCV4" s="231"/>
      <c r="MCW4" s="231"/>
      <c r="MCX4" s="231"/>
      <c r="MCY4" s="231"/>
      <c r="MCZ4" s="231"/>
      <c r="MDA4" s="231"/>
      <c r="MDB4" s="231"/>
      <c r="MDC4" s="231"/>
      <c r="MDD4" s="231"/>
      <c r="MDE4" s="230"/>
      <c r="MDF4" s="231"/>
      <c r="MDG4" s="231"/>
      <c r="MDH4" s="231"/>
      <c r="MDI4" s="231"/>
      <c r="MDJ4" s="231"/>
      <c r="MDK4" s="231"/>
      <c r="MDL4" s="231"/>
      <c r="MDM4" s="231"/>
      <c r="MDN4" s="231"/>
      <c r="MDO4" s="231"/>
      <c r="MDP4" s="231"/>
      <c r="MDQ4" s="231"/>
      <c r="MDR4" s="231"/>
      <c r="MDS4" s="231"/>
      <c r="MDT4" s="231"/>
      <c r="MDU4" s="230"/>
      <c r="MDV4" s="231"/>
      <c r="MDW4" s="231"/>
      <c r="MDX4" s="231"/>
      <c r="MDY4" s="231"/>
      <c r="MDZ4" s="231"/>
      <c r="MEA4" s="231"/>
      <c r="MEB4" s="231"/>
      <c r="MEC4" s="231"/>
      <c r="MED4" s="231"/>
      <c r="MEE4" s="231"/>
      <c r="MEF4" s="231"/>
      <c r="MEG4" s="231"/>
      <c r="MEH4" s="231"/>
      <c r="MEI4" s="231"/>
      <c r="MEJ4" s="231"/>
      <c r="MEK4" s="230"/>
      <c r="MEL4" s="231"/>
      <c r="MEM4" s="231"/>
      <c r="MEN4" s="231"/>
      <c r="MEO4" s="231"/>
      <c r="MEP4" s="231"/>
      <c r="MEQ4" s="231"/>
      <c r="MER4" s="231"/>
      <c r="MES4" s="231"/>
      <c r="MET4" s="231"/>
      <c r="MEU4" s="231"/>
      <c r="MEV4" s="231"/>
      <c r="MEW4" s="231"/>
      <c r="MEX4" s="231"/>
      <c r="MEY4" s="231"/>
      <c r="MEZ4" s="231"/>
      <c r="MFA4" s="230"/>
      <c r="MFB4" s="231"/>
      <c r="MFC4" s="231"/>
      <c r="MFD4" s="231"/>
      <c r="MFE4" s="231"/>
      <c r="MFF4" s="231"/>
      <c r="MFG4" s="231"/>
      <c r="MFH4" s="231"/>
      <c r="MFI4" s="231"/>
      <c r="MFJ4" s="231"/>
      <c r="MFK4" s="231"/>
      <c r="MFL4" s="231"/>
      <c r="MFM4" s="231"/>
      <c r="MFN4" s="231"/>
      <c r="MFO4" s="231"/>
      <c r="MFP4" s="231"/>
      <c r="MFQ4" s="230"/>
      <c r="MFR4" s="231"/>
      <c r="MFS4" s="231"/>
      <c r="MFT4" s="231"/>
      <c r="MFU4" s="231"/>
      <c r="MFV4" s="231"/>
      <c r="MFW4" s="231"/>
      <c r="MFX4" s="231"/>
      <c r="MFY4" s="231"/>
      <c r="MFZ4" s="231"/>
      <c r="MGA4" s="231"/>
      <c r="MGB4" s="231"/>
      <c r="MGC4" s="231"/>
      <c r="MGD4" s="231"/>
      <c r="MGE4" s="231"/>
      <c r="MGF4" s="231"/>
      <c r="MGG4" s="230"/>
      <c r="MGH4" s="231"/>
      <c r="MGI4" s="231"/>
      <c r="MGJ4" s="231"/>
      <c r="MGK4" s="231"/>
      <c r="MGL4" s="231"/>
      <c r="MGM4" s="231"/>
      <c r="MGN4" s="231"/>
      <c r="MGO4" s="231"/>
      <c r="MGP4" s="231"/>
      <c r="MGQ4" s="231"/>
      <c r="MGR4" s="231"/>
      <c r="MGS4" s="231"/>
      <c r="MGT4" s="231"/>
      <c r="MGU4" s="231"/>
      <c r="MGV4" s="231"/>
      <c r="MGW4" s="230"/>
      <c r="MGX4" s="231"/>
      <c r="MGY4" s="231"/>
      <c r="MGZ4" s="231"/>
      <c r="MHA4" s="231"/>
      <c r="MHB4" s="231"/>
      <c r="MHC4" s="231"/>
      <c r="MHD4" s="231"/>
      <c r="MHE4" s="231"/>
      <c r="MHF4" s="231"/>
      <c r="MHG4" s="231"/>
      <c r="MHH4" s="231"/>
      <c r="MHI4" s="231"/>
      <c r="MHJ4" s="231"/>
      <c r="MHK4" s="231"/>
      <c r="MHL4" s="231"/>
      <c r="MHM4" s="230"/>
      <c r="MHN4" s="231"/>
      <c r="MHO4" s="231"/>
      <c r="MHP4" s="231"/>
      <c r="MHQ4" s="231"/>
      <c r="MHR4" s="231"/>
      <c r="MHS4" s="231"/>
      <c r="MHT4" s="231"/>
      <c r="MHU4" s="231"/>
      <c r="MHV4" s="231"/>
      <c r="MHW4" s="231"/>
      <c r="MHX4" s="231"/>
      <c r="MHY4" s="231"/>
      <c r="MHZ4" s="231"/>
      <c r="MIA4" s="231"/>
      <c r="MIB4" s="231"/>
      <c r="MIC4" s="230"/>
      <c r="MID4" s="231"/>
      <c r="MIE4" s="231"/>
      <c r="MIF4" s="231"/>
      <c r="MIG4" s="231"/>
      <c r="MIH4" s="231"/>
      <c r="MII4" s="231"/>
      <c r="MIJ4" s="231"/>
      <c r="MIK4" s="231"/>
      <c r="MIL4" s="231"/>
      <c r="MIM4" s="231"/>
      <c r="MIN4" s="231"/>
      <c r="MIO4" s="231"/>
      <c r="MIP4" s="231"/>
      <c r="MIQ4" s="231"/>
      <c r="MIR4" s="231"/>
      <c r="MIS4" s="230"/>
      <c r="MIT4" s="231"/>
      <c r="MIU4" s="231"/>
      <c r="MIV4" s="231"/>
      <c r="MIW4" s="231"/>
      <c r="MIX4" s="231"/>
      <c r="MIY4" s="231"/>
      <c r="MIZ4" s="231"/>
      <c r="MJA4" s="231"/>
      <c r="MJB4" s="231"/>
      <c r="MJC4" s="231"/>
      <c r="MJD4" s="231"/>
      <c r="MJE4" s="231"/>
      <c r="MJF4" s="231"/>
      <c r="MJG4" s="231"/>
      <c r="MJH4" s="231"/>
      <c r="MJI4" s="230"/>
      <c r="MJJ4" s="231"/>
      <c r="MJK4" s="231"/>
      <c r="MJL4" s="231"/>
      <c r="MJM4" s="231"/>
      <c r="MJN4" s="231"/>
      <c r="MJO4" s="231"/>
      <c r="MJP4" s="231"/>
      <c r="MJQ4" s="231"/>
      <c r="MJR4" s="231"/>
      <c r="MJS4" s="231"/>
      <c r="MJT4" s="231"/>
      <c r="MJU4" s="231"/>
      <c r="MJV4" s="231"/>
      <c r="MJW4" s="231"/>
      <c r="MJX4" s="231"/>
      <c r="MJY4" s="230"/>
      <c r="MJZ4" s="231"/>
      <c r="MKA4" s="231"/>
      <c r="MKB4" s="231"/>
      <c r="MKC4" s="231"/>
      <c r="MKD4" s="231"/>
      <c r="MKE4" s="231"/>
      <c r="MKF4" s="231"/>
      <c r="MKG4" s="231"/>
      <c r="MKH4" s="231"/>
      <c r="MKI4" s="231"/>
      <c r="MKJ4" s="231"/>
      <c r="MKK4" s="231"/>
      <c r="MKL4" s="231"/>
      <c r="MKM4" s="231"/>
      <c r="MKN4" s="231"/>
      <c r="MKO4" s="230"/>
      <c r="MKP4" s="231"/>
      <c r="MKQ4" s="231"/>
      <c r="MKR4" s="231"/>
      <c r="MKS4" s="231"/>
      <c r="MKT4" s="231"/>
      <c r="MKU4" s="231"/>
      <c r="MKV4" s="231"/>
      <c r="MKW4" s="231"/>
      <c r="MKX4" s="231"/>
      <c r="MKY4" s="231"/>
      <c r="MKZ4" s="231"/>
      <c r="MLA4" s="231"/>
      <c r="MLB4" s="231"/>
      <c r="MLC4" s="231"/>
      <c r="MLD4" s="231"/>
      <c r="MLE4" s="230"/>
      <c r="MLF4" s="231"/>
      <c r="MLG4" s="231"/>
      <c r="MLH4" s="231"/>
      <c r="MLI4" s="231"/>
      <c r="MLJ4" s="231"/>
      <c r="MLK4" s="231"/>
      <c r="MLL4" s="231"/>
      <c r="MLM4" s="231"/>
      <c r="MLN4" s="231"/>
      <c r="MLO4" s="231"/>
      <c r="MLP4" s="231"/>
      <c r="MLQ4" s="231"/>
      <c r="MLR4" s="231"/>
      <c r="MLS4" s="231"/>
      <c r="MLT4" s="231"/>
      <c r="MLU4" s="230"/>
      <c r="MLV4" s="231"/>
      <c r="MLW4" s="231"/>
      <c r="MLX4" s="231"/>
      <c r="MLY4" s="231"/>
      <c r="MLZ4" s="231"/>
      <c r="MMA4" s="231"/>
      <c r="MMB4" s="231"/>
      <c r="MMC4" s="231"/>
      <c r="MMD4" s="231"/>
      <c r="MME4" s="231"/>
      <c r="MMF4" s="231"/>
      <c r="MMG4" s="231"/>
      <c r="MMH4" s="231"/>
      <c r="MMI4" s="231"/>
      <c r="MMJ4" s="231"/>
      <c r="MMK4" s="230"/>
      <c r="MML4" s="231"/>
      <c r="MMM4" s="231"/>
      <c r="MMN4" s="231"/>
      <c r="MMO4" s="231"/>
      <c r="MMP4" s="231"/>
      <c r="MMQ4" s="231"/>
      <c r="MMR4" s="231"/>
      <c r="MMS4" s="231"/>
      <c r="MMT4" s="231"/>
      <c r="MMU4" s="231"/>
      <c r="MMV4" s="231"/>
      <c r="MMW4" s="231"/>
      <c r="MMX4" s="231"/>
      <c r="MMY4" s="231"/>
      <c r="MMZ4" s="231"/>
      <c r="MNA4" s="230"/>
      <c r="MNB4" s="231"/>
      <c r="MNC4" s="231"/>
      <c r="MND4" s="231"/>
      <c r="MNE4" s="231"/>
      <c r="MNF4" s="231"/>
      <c r="MNG4" s="231"/>
      <c r="MNH4" s="231"/>
      <c r="MNI4" s="231"/>
      <c r="MNJ4" s="231"/>
      <c r="MNK4" s="231"/>
      <c r="MNL4" s="231"/>
      <c r="MNM4" s="231"/>
      <c r="MNN4" s="231"/>
      <c r="MNO4" s="231"/>
      <c r="MNP4" s="231"/>
      <c r="MNQ4" s="230"/>
      <c r="MNR4" s="231"/>
      <c r="MNS4" s="231"/>
      <c r="MNT4" s="231"/>
      <c r="MNU4" s="231"/>
      <c r="MNV4" s="231"/>
      <c r="MNW4" s="231"/>
      <c r="MNX4" s="231"/>
      <c r="MNY4" s="231"/>
      <c r="MNZ4" s="231"/>
      <c r="MOA4" s="231"/>
      <c r="MOB4" s="231"/>
      <c r="MOC4" s="231"/>
      <c r="MOD4" s="231"/>
      <c r="MOE4" s="231"/>
      <c r="MOF4" s="231"/>
      <c r="MOG4" s="230"/>
      <c r="MOH4" s="231"/>
      <c r="MOI4" s="231"/>
      <c r="MOJ4" s="231"/>
      <c r="MOK4" s="231"/>
      <c r="MOL4" s="231"/>
      <c r="MOM4" s="231"/>
      <c r="MON4" s="231"/>
      <c r="MOO4" s="231"/>
      <c r="MOP4" s="231"/>
      <c r="MOQ4" s="231"/>
      <c r="MOR4" s="231"/>
      <c r="MOS4" s="231"/>
      <c r="MOT4" s="231"/>
      <c r="MOU4" s="231"/>
      <c r="MOV4" s="231"/>
      <c r="MOW4" s="230"/>
      <c r="MOX4" s="231"/>
      <c r="MOY4" s="231"/>
      <c r="MOZ4" s="231"/>
      <c r="MPA4" s="231"/>
      <c r="MPB4" s="231"/>
      <c r="MPC4" s="231"/>
      <c r="MPD4" s="231"/>
      <c r="MPE4" s="231"/>
      <c r="MPF4" s="231"/>
      <c r="MPG4" s="231"/>
      <c r="MPH4" s="231"/>
      <c r="MPI4" s="231"/>
      <c r="MPJ4" s="231"/>
      <c r="MPK4" s="231"/>
      <c r="MPL4" s="231"/>
      <c r="MPM4" s="230"/>
      <c r="MPN4" s="231"/>
      <c r="MPO4" s="231"/>
      <c r="MPP4" s="231"/>
      <c r="MPQ4" s="231"/>
      <c r="MPR4" s="231"/>
      <c r="MPS4" s="231"/>
      <c r="MPT4" s="231"/>
      <c r="MPU4" s="231"/>
      <c r="MPV4" s="231"/>
      <c r="MPW4" s="231"/>
      <c r="MPX4" s="231"/>
      <c r="MPY4" s="231"/>
      <c r="MPZ4" s="231"/>
      <c r="MQA4" s="231"/>
      <c r="MQB4" s="231"/>
      <c r="MQC4" s="230"/>
      <c r="MQD4" s="231"/>
      <c r="MQE4" s="231"/>
      <c r="MQF4" s="231"/>
      <c r="MQG4" s="231"/>
      <c r="MQH4" s="231"/>
      <c r="MQI4" s="231"/>
      <c r="MQJ4" s="231"/>
      <c r="MQK4" s="231"/>
      <c r="MQL4" s="231"/>
      <c r="MQM4" s="231"/>
      <c r="MQN4" s="231"/>
      <c r="MQO4" s="231"/>
      <c r="MQP4" s="231"/>
      <c r="MQQ4" s="231"/>
      <c r="MQR4" s="231"/>
      <c r="MQS4" s="230"/>
      <c r="MQT4" s="231"/>
      <c r="MQU4" s="231"/>
      <c r="MQV4" s="231"/>
      <c r="MQW4" s="231"/>
      <c r="MQX4" s="231"/>
      <c r="MQY4" s="231"/>
      <c r="MQZ4" s="231"/>
      <c r="MRA4" s="231"/>
      <c r="MRB4" s="231"/>
      <c r="MRC4" s="231"/>
      <c r="MRD4" s="231"/>
      <c r="MRE4" s="231"/>
      <c r="MRF4" s="231"/>
      <c r="MRG4" s="231"/>
      <c r="MRH4" s="231"/>
      <c r="MRI4" s="230"/>
      <c r="MRJ4" s="231"/>
      <c r="MRK4" s="231"/>
      <c r="MRL4" s="231"/>
      <c r="MRM4" s="231"/>
      <c r="MRN4" s="231"/>
      <c r="MRO4" s="231"/>
      <c r="MRP4" s="231"/>
      <c r="MRQ4" s="231"/>
      <c r="MRR4" s="231"/>
      <c r="MRS4" s="231"/>
      <c r="MRT4" s="231"/>
      <c r="MRU4" s="231"/>
      <c r="MRV4" s="231"/>
      <c r="MRW4" s="231"/>
      <c r="MRX4" s="231"/>
      <c r="MRY4" s="230"/>
      <c r="MRZ4" s="231"/>
      <c r="MSA4" s="231"/>
      <c r="MSB4" s="231"/>
      <c r="MSC4" s="231"/>
      <c r="MSD4" s="231"/>
      <c r="MSE4" s="231"/>
      <c r="MSF4" s="231"/>
      <c r="MSG4" s="231"/>
      <c r="MSH4" s="231"/>
      <c r="MSI4" s="231"/>
      <c r="MSJ4" s="231"/>
      <c r="MSK4" s="231"/>
      <c r="MSL4" s="231"/>
      <c r="MSM4" s="231"/>
      <c r="MSN4" s="231"/>
      <c r="MSO4" s="230"/>
      <c r="MSP4" s="231"/>
      <c r="MSQ4" s="231"/>
      <c r="MSR4" s="231"/>
      <c r="MSS4" s="231"/>
      <c r="MST4" s="231"/>
      <c r="MSU4" s="231"/>
      <c r="MSV4" s="231"/>
      <c r="MSW4" s="231"/>
      <c r="MSX4" s="231"/>
      <c r="MSY4" s="231"/>
      <c r="MSZ4" s="231"/>
      <c r="MTA4" s="231"/>
      <c r="MTB4" s="231"/>
      <c r="MTC4" s="231"/>
      <c r="MTD4" s="231"/>
      <c r="MTE4" s="230"/>
      <c r="MTF4" s="231"/>
      <c r="MTG4" s="231"/>
      <c r="MTH4" s="231"/>
      <c r="MTI4" s="231"/>
      <c r="MTJ4" s="231"/>
      <c r="MTK4" s="231"/>
      <c r="MTL4" s="231"/>
      <c r="MTM4" s="231"/>
      <c r="MTN4" s="231"/>
      <c r="MTO4" s="231"/>
      <c r="MTP4" s="231"/>
      <c r="MTQ4" s="231"/>
      <c r="MTR4" s="231"/>
      <c r="MTS4" s="231"/>
      <c r="MTT4" s="231"/>
      <c r="MTU4" s="230"/>
      <c r="MTV4" s="231"/>
      <c r="MTW4" s="231"/>
      <c r="MTX4" s="231"/>
      <c r="MTY4" s="231"/>
      <c r="MTZ4" s="231"/>
      <c r="MUA4" s="231"/>
      <c r="MUB4" s="231"/>
      <c r="MUC4" s="231"/>
      <c r="MUD4" s="231"/>
      <c r="MUE4" s="231"/>
      <c r="MUF4" s="231"/>
      <c r="MUG4" s="231"/>
      <c r="MUH4" s="231"/>
      <c r="MUI4" s="231"/>
      <c r="MUJ4" s="231"/>
      <c r="MUK4" s="230"/>
      <c r="MUL4" s="231"/>
      <c r="MUM4" s="231"/>
      <c r="MUN4" s="231"/>
      <c r="MUO4" s="231"/>
      <c r="MUP4" s="231"/>
      <c r="MUQ4" s="231"/>
      <c r="MUR4" s="231"/>
      <c r="MUS4" s="231"/>
      <c r="MUT4" s="231"/>
      <c r="MUU4" s="231"/>
      <c r="MUV4" s="231"/>
      <c r="MUW4" s="231"/>
      <c r="MUX4" s="231"/>
      <c r="MUY4" s="231"/>
      <c r="MUZ4" s="231"/>
      <c r="MVA4" s="230"/>
      <c r="MVB4" s="231"/>
      <c r="MVC4" s="231"/>
      <c r="MVD4" s="231"/>
      <c r="MVE4" s="231"/>
      <c r="MVF4" s="231"/>
      <c r="MVG4" s="231"/>
      <c r="MVH4" s="231"/>
      <c r="MVI4" s="231"/>
      <c r="MVJ4" s="231"/>
      <c r="MVK4" s="231"/>
      <c r="MVL4" s="231"/>
      <c r="MVM4" s="231"/>
      <c r="MVN4" s="231"/>
      <c r="MVO4" s="231"/>
      <c r="MVP4" s="231"/>
      <c r="MVQ4" s="230"/>
      <c r="MVR4" s="231"/>
      <c r="MVS4" s="231"/>
      <c r="MVT4" s="231"/>
      <c r="MVU4" s="231"/>
      <c r="MVV4" s="231"/>
      <c r="MVW4" s="231"/>
      <c r="MVX4" s="231"/>
      <c r="MVY4" s="231"/>
      <c r="MVZ4" s="231"/>
      <c r="MWA4" s="231"/>
      <c r="MWB4" s="231"/>
      <c r="MWC4" s="231"/>
      <c r="MWD4" s="231"/>
      <c r="MWE4" s="231"/>
      <c r="MWF4" s="231"/>
      <c r="MWG4" s="230"/>
      <c r="MWH4" s="231"/>
      <c r="MWI4" s="231"/>
      <c r="MWJ4" s="231"/>
      <c r="MWK4" s="231"/>
      <c r="MWL4" s="231"/>
      <c r="MWM4" s="231"/>
      <c r="MWN4" s="231"/>
      <c r="MWO4" s="231"/>
      <c r="MWP4" s="231"/>
      <c r="MWQ4" s="231"/>
      <c r="MWR4" s="231"/>
      <c r="MWS4" s="231"/>
      <c r="MWT4" s="231"/>
      <c r="MWU4" s="231"/>
      <c r="MWV4" s="231"/>
      <c r="MWW4" s="230"/>
      <c r="MWX4" s="231"/>
      <c r="MWY4" s="231"/>
      <c r="MWZ4" s="231"/>
      <c r="MXA4" s="231"/>
      <c r="MXB4" s="231"/>
      <c r="MXC4" s="231"/>
      <c r="MXD4" s="231"/>
      <c r="MXE4" s="231"/>
      <c r="MXF4" s="231"/>
      <c r="MXG4" s="231"/>
      <c r="MXH4" s="231"/>
      <c r="MXI4" s="231"/>
      <c r="MXJ4" s="231"/>
      <c r="MXK4" s="231"/>
      <c r="MXL4" s="231"/>
      <c r="MXM4" s="230"/>
      <c r="MXN4" s="231"/>
      <c r="MXO4" s="231"/>
      <c r="MXP4" s="231"/>
      <c r="MXQ4" s="231"/>
      <c r="MXR4" s="231"/>
      <c r="MXS4" s="231"/>
      <c r="MXT4" s="231"/>
      <c r="MXU4" s="231"/>
      <c r="MXV4" s="231"/>
      <c r="MXW4" s="231"/>
      <c r="MXX4" s="231"/>
      <c r="MXY4" s="231"/>
      <c r="MXZ4" s="231"/>
      <c r="MYA4" s="231"/>
      <c r="MYB4" s="231"/>
      <c r="MYC4" s="230"/>
      <c r="MYD4" s="231"/>
      <c r="MYE4" s="231"/>
      <c r="MYF4" s="231"/>
      <c r="MYG4" s="231"/>
      <c r="MYH4" s="231"/>
      <c r="MYI4" s="231"/>
      <c r="MYJ4" s="231"/>
      <c r="MYK4" s="231"/>
      <c r="MYL4" s="231"/>
      <c r="MYM4" s="231"/>
      <c r="MYN4" s="231"/>
      <c r="MYO4" s="231"/>
      <c r="MYP4" s="231"/>
      <c r="MYQ4" s="231"/>
      <c r="MYR4" s="231"/>
      <c r="MYS4" s="230"/>
      <c r="MYT4" s="231"/>
      <c r="MYU4" s="231"/>
      <c r="MYV4" s="231"/>
      <c r="MYW4" s="231"/>
      <c r="MYX4" s="231"/>
      <c r="MYY4" s="231"/>
      <c r="MYZ4" s="231"/>
      <c r="MZA4" s="231"/>
      <c r="MZB4" s="231"/>
      <c r="MZC4" s="231"/>
      <c r="MZD4" s="231"/>
      <c r="MZE4" s="231"/>
      <c r="MZF4" s="231"/>
      <c r="MZG4" s="231"/>
      <c r="MZH4" s="231"/>
      <c r="MZI4" s="230"/>
      <c r="MZJ4" s="231"/>
      <c r="MZK4" s="231"/>
      <c r="MZL4" s="231"/>
      <c r="MZM4" s="231"/>
      <c r="MZN4" s="231"/>
      <c r="MZO4" s="231"/>
      <c r="MZP4" s="231"/>
      <c r="MZQ4" s="231"/>
      <c r="MZR4" s="231"/>
      <c r="MZS4" s="231"/>
      <c r="MZT4" s="231"/>
      <c r="MZU4" s="231"/>
      <c r="MZV4" s="231"/>
      <c r="MZW4" s="231"/>
      <c r="MZX4" s="231"/>
      <c r="MZY4" s="230"/>
      <c r="MZZ4" s="231"/>
      <c r="NAA4" s="231"/>
      <c r="NAB4" s="231"/>
      <c r="NAC4" s="231"/>
      <c r="NAD4" s="231"/>
      <c r="NAE4" s="231"/>
      <c r="NAF4" s="231"/>
      <c r="NAG4" s="231"/>
      <c r="NAH4" s="231"/>
      <c r="NAI4" s="231"/>
      <c r="NAJ4" s="231"/>
      <c r="NAK4" s="231"/>
      <c r="NAL4" s="231"/>
      <c r="NAM4" s="231"/>
      <c r="NAN4" s="231"/>
      <c r="NAO4" s="230"/>
      <c r="NAP4" s="231"/>
      <c r="NAQ4" s="231"/>
      <c r="NAR4" s="231"/>
      <c r="NAS4" s="231"/>
      <c r="NAT4" s="231"/>
      <c r="NAU4" s="231"/>
      <c r="NAV4" s="231"/>
      <c r="NAW4" s="231"/>
      <c r="NAX4" s="231"/>
      <c r="NAY4" s="231"/>
      <c r="NAZ4" s="231"/>
      <c r="NBA4" s="231"/>
      <c r="NBB4" s="231"/>
      <c r="NBC4" s="231"/>
      <c r="NBD4" s="231"/>
      <c r="NBE4" s="230"/>
      <c r="NBF4" s="231"/>
      <c r="NBG4" s="231"/>
      <c r="NBH4" s="231"/>
      <c r="NBI4" s="231"/>
      <c r="NBJ4" s="231"/>
      <c r="NBK4" s="231"/>
      <c r="NBL4" s="231"/>
      <c r="NBM4" s="231"/>
      <c r="NBN4" s="231"/>
      <c r="NBO4" s="231"/>
      <c r="NBP4" s="231"/>
      <c r="NBQ4" s="231"/>
      <c r="NBR4" s="231"/>
      <c r="NBS4" s="231"/>
      <c r="NBT4" s="231"/>
      <c r="NBU4" s="230"/>
      <c r="NBV4" s="231"/>
      <c r="NBW4" s="231"/>
      <c r="NBX4" s="231"/>
      <c r="NBY4" s="231"/>
      <c r="NBZ4" s="231"/>
      <c r="NCA4" s="231"/>
      <c r="NCB4" s="231"/>
      <c r="NCC4" s="231"/>
      <c r="NCD4" s="231"/>
      <c r="NCE4" s="231"/>
      <c r="NCF4" s="231"/>
      <c r="NCG4" s="231"/>
      <c r="NCH4" s="231"/>
      <c r="NCI4" s="231"/>
      <c r="NCJ4" s="231"/>
      <c r="NCK4" s="230"/>
      <c r="NCL4" s="231"/>
      <c r="NCM4" s="231"/>
      <c r="NCN4" s="231"/>
      <c r="NCO4" s="231"/>
      <c r="NCP4" s="231"/>
      <c r="NCQ4" s="231"/>
      <c r="NCR4" s="231"/>
      <c r="NCS4" s="231"/>
      <c r="NCT4" s="231"/>
      <c r="NCU4" s="231"/>
      <c r="NCV4" s="231"/>
      <c r="NCW4" s="231"/>
      <c r="NCX4" s="231"/>
      <c r="NCY4" s="231"/>
      <c r="NCZ4" s="231"/>
      <c r="NDA4" s="230"/>
      <c r="NDB4" s="231"/>
      <c r="NDC4" s="231"/>
      <c r="NDD4" s="231"/>
      <c r="NDE4" s="231"/>
      <c r="NDF4" s="231"/>
      <c r="NDG4" s="231"/>
      <c r="NDH4" s="231"/>
      <c r="NDI4" s="231"/>
      <c r="NDJ4" s="231"/>
      <c r="NDK4" s="231"/>
      <c r="NDL4" s="231"/>
      <c r="NDM4" s="231"/>
      <c r="NDN4" s="231"/>
      <c r="NDO4" s="231"/>
      <c r="NDP4" s="231"/>
      <c r="NDQ4" s="230"/>
      <c r="NDR4" s="231"/>
      <c r="NDS4" s="231"/>
      <c r="NDT4" s="231"/>
      <c r="NDU4" s="231"/>
      <c r="NDV4" s="231"/>
      <c r="NDW4" s="231"/>
      <c r="NDX4" s="231"/>
      <c r="NDY4" s="231"/>
      <c r="NDZ4" s="231"/>
      <c r="NEA4" s="231"/>
      <c r="NEB4" s="231"/>
      <c r="NEC4" s="231"/>
      <c r="NED4" s="231"/>
      <c r="NEE4" s="231"/>
      <c r="NEF4" s="231"/>
      <c r="NEG4" s="230"/>
      <c r="NEH4" s="231"/>
      <c r="NEI4" s="231"/>
      <c r="NEJ4" s="231"/>
      <c r="NEK4" s="231"/>
      <c r="NEL4" s="231"/>
      <c r="NEM4" s="231"/>
      <c r="NEN4" s="231"/>
      <c r="NEO4" s="231"/>
      <c r="NEP4" s="231"/>
      <c r="NEQ4" s="231"/>
      <c r="NER4" s="231"/>
      <c r="NES4" s="231"/>
      <c r="NET4" s="231"/>
      <c r="NEU4" s="231"/>
      <c r="NEV4" s="231"/>
      <c r="NEW4" s="230"/>
      <c r="NEX4" s="231"/>
      <c r="NEY4" s="231"/>
      <c r="NEZ4" s="231"/>
      <c r="NFA4" s="231"/>
      <c r="NFB4" s="231"/>
      <c r="NFC4" s="231"/>
      <c r="NFD4" s="231"/>
      <c r="NFE4" s="231"/>
      <c r="NFF4" s="231"/>
      <c r="NFG4" s="231"/>
      <c r="NFH4" s="231"/>
      <c r="NFI4" s="231"/>
      <c r="NFJ4" s="231"/>
      <c r="NFK4" s="231"/>
      <c r="NFL4" s="231"/>
      <c r="NFM4" s="230"/>
      <c r="NFN4" s="231"/>
      <c r="NFO4" s="231"/>
      <c r="NFP4" s="231"/>
      <c r="NFQ4" s="231"/>
      <c r="NFR4" s="231"/>
      <c r="NFS4" s="231"/>
      <c r="NFT4" s="231"/>
      <c r="NFU4" s="231"/>
      <c r="NFV4" s="231"/>
      <c r="NFW4" s="231"/>
      <c r="NFX4" s="231"/>
      <c r="NFY4" s="231"/>
      <c r="NFZ4" s="231"/>
      <c r="NGA4" s="231"/>
      <c r="NGB4" s="231"/>
      <c r="NGC4" s="230"/>
      <c r="NGD4" s="231"/>
      <c r="NGE4" s="231"/>
      <c r="NGF4" s="231"/>
      <c r="NGG4" s="231"/>
      <c r="NGH4" s="231"/>
      <c r="NGI4" s="231"/>
      <c r="NGJ4" s="231"/>
      <c r="NGK4" s="231"/>
      <c r="NGL4" s="231"/>
      <c r="NGM4" s="231"/>
      <c r="NGN4" s="231"/>
      <c r="NGO4" s="231"/>
      <c r="NGP4" s="231"/>
      <c r="NGQ4" s="231"/>
      <c r="NGR4" s="231"/>
      <c r="NGS4" s="230"/>
      <c r="NGT4" s="231"/>
      <c r="NGU4" s="231"/>
      <c r="NGV4" s="231"/>
      <c r="NGW4" s="231"/>
      <c r="NGX4" s="231"/>
      <c r="NGY4" s="231"/>
      <c r="NGZ4" s="231"/>
      <c r="NHA4" s="231"/>
      <c r="NHB4" s="231"/>
      <c r="NHC4" s="231"/>
      <c r="NHD4" s="231"/>
      <c r="NHE4" s="231"/>
      <c r="NHF4" s="231"/>
      <c r="NHG4" s="231"/>
      <c r="NHH4" s="231"/>
      <c r="NHI4" s="230"/>
      <c r="NHJ4" s="231"/>
      <c r="NHK4" s="231"/>
      <c r="NHL4" s="231"/>
      <c r="NHM4" s="231"/>
      <c r="NHN4" s="231"/>
      <c r="NHO4" s="231"/>
      <c r="NHP4" s="231"/>
      <c r="NHQ4" s="231"/>
      <c r="NHR4" s="231"/>
      <c r="NHS4" s="231"/>
      <c r="NHT4" s="231"/>
      <c r="NHU4" s="231"/>
      <c r="NHV4" s="231"/>
      <c r="NHW4" s="231"/>
      <c r="NHX4" s="231"/>
      <c r="NHY4" s="230"/>
      <c r="NHZ4" s="231"/>
      <c r="NIA4" s="231"/>
      <c r="NIB4" s="231"/>
      <c r="NIC4" s="231"/>
      <c r="NID4" s="231"/>
      <c r="NIE4" s="231"/>
      <c r="NIF4" s="231"/>
      <c r="NIG4" s="231"/>
      <c r="NIH4" s="231"/>
      <c r="NII4" s="231"/>
      <c r="NIJ4" s="231"/>
      <c r="NIK4" s="231"/>
      <c r="NIL4" s="231"/>
      <c r="NIM4" s="231"/>
      <c r="NIN4" s="231"/>
      <c r="NIO4" s="230"/>
      <c r="NIP4" s="231"/>
      <c r="NIQ4" s="231"/>
      <c r="NIR4" s="231"/>
      <c r="NIS4" s="231"/>
      <c r="NIT4" s="231"/>
      <c r="NIU4" s="231"/>
      <c r="NIV4" s="231"/>
      <c r="NIW4" s="231"/>
      <c r="NIX4" s="231"/>
      <c r="NIY4" s="231"/>
      <c r="NIZ4" s="231"/>
      <c r="NJA4" s="231"/>
      <c r="NJB4" s="231"/>
      <c r="NJC4" s="231"/>
      <c r="NJD4" s="231"/>
      <c r="NJE4" s="230"/>
      <c r="NJF4" s="231"/>
      <c r="NJG4" s="231"/>
      <c r="NJH4" s="231"/>
      <c r="NJI4" s="231"/>
      <c r="NJJ4" s="231"/>
      <c r="NJK4" s="231"/>
      <c r="NJL4" s="231"/>
      <c r="NJM4" s="231"/>
      <c r="NJN4" s="231"/>
      <c r="NJO4" s="231"/>
      <c r="NJP4" s="231"/>
      <c r="NJQ4" s="231"/>
      <c r="NJR4" s="231"/>
      <c r="NJS4" s="231"/>
      <c r="NJT4" s="231"/>
      <c r="NJU4" s="230"/>
      <c r="NJV4" s="231"/>
      <c r="NJW4" s="231"/>
      <c r="NJX4" s="231"/>
      <c r="NJY4" s="231"/>
      <c r="NJZ4" s="231"/>
      <c r="NKA4" s="231"/>
      <c r="NKB4" s="231"/>
      <c r="NKC4" s="231"/>
      <c r="NKD4" s="231"/>
      <c r="NKE4" s="231"/>
      <c r="NKF4" s="231"/>
      <c r="NKG4" s="231"/>
      <c r="NKH4" s="231"/>
      <c r="NKI4" s="231"/>
      <c r="NKJ4" s="231"/>
      <c r="NKK4" s="230"/>
      <c r="NKL4" s="231"/>
      <c r="NKM4" s="231"/>
      <c r="NKN4" s="231"/>
      <c r="NKO4" s="231"/>
      <c r="NKP4" s="231"/>
      <c r="NKQ4" s="231"/>
      <c r="NKR4" s="231"/>
      <c r="NKS4" s="231"/>
      <c r="NKT4" s="231"/>
      <c r="NKU4" s="231"/>
      <c r="NKV4" s="231"/>
      <c r="NKW4" s="231"/>
      <c r="NKX4" s="231"/>
      <c r="NKY4" s="231"/>
      <c r="NKZ4" s="231"/>
      <c r="NLA4" s="230"/>
      <c r="NLB4" s="231"/>
      <c r="NLC4" s="231"/>
      <c r="NLD4" s="231"/>
      <c r="NLE4" s="231"/>
      <c r="NLF4" s="231"/>
      <c r="NLG4" s="231"/>
      <c r="NLH4" s="231"/>
      <c r="NLI4" s="231"/>
      <c r="NLJ4" s="231"/>
      <c r="NLK4" s="231"/>
      <c r="NLL4" s="231"/>
      <c r="NLM4" s="231"/>
      <c r="NLN4" s="231"/>
      <c r="NLO4" s="231"/>
      <c r="NLP4" s="231"/>
      <c r="NLQ4" s="230"/>
      <c r="NLR4" s="231"/>
      <c r="NLS4" s="231"/>
      <c r="NLT4" s="231"/>
      <c r="NLU4" s="231"/>
      <c r="NLV4" s="231"/>
      <c r="NLW4" s="231"/>
      <c r="NLX4" s="231"/>
      <c r="NLY4" s="231"/>
      <c r="NLZ4" s="231"/>
      <c r="NMA4" s="231"/>
      <c r="NMB4" s="231"/>
      <c r="NMC4" s="231"/>
      <c r="NMD4" s="231"/>
      <c r="NME4" s="231"/>
      <c r="NMF4" s="231"/>
      <c r="NMG4" s="230"/>
      <c r="NMH4" s="231"/>
      <c r="NMI4" s="231"/>
      <c r="NMJ4" s="231"/>
      <c r="NMK4" s="231"/>
      <c r="NML4" s="231"/>
      <c r="NMM4" s="231"/>
      <c r="NMN4" s="231"/>
      <c r="NMO4" s="231"/>
      <c r="NMP4" s="231"/>
      <c r="NMQ4" s="231"/>
      <c r="NMR4" s="231"/>
      <c r="NMS4" s="231"/>
      <c r="NMT4" s="231"/>
      <c r="NMU4" s="231"/>
      <c r="NMV4" s="231"/>
      <c r="NMW4" s="230"/>
      <c r="NMX4" s="231"/>
      <c r="NMY4" s="231"/>
      <c r="NMZ4" s="231"/>
      <c r="NNA4" s="231"/>
      <c r="NNB4" s="231"/>
      <c r="NNC4" s="231"/>
      <c r="NND4" s="231"/>
      <c r="NNE4" s="231"/>
      <c r="NNF4" s="231"/>
      <c r="NNG4" s="231"/>
      <c r="NNH4" s="231"/>
      <c r="NNI4" s="231"/>
      <c r="NNJ4" s="231"/>
      <c r="NNK4" s="231"/>
      <c r="NNL4" s="231"/>
      <c r="NNM4" s="230"/>
      <c r="NNN4" s="231"/>
      <c r="NNO4" s="231"/>
      <c r="NNP4" s="231"/>
      <c r="NNQ4" s="231"/>
      <c r="NNR4" s="231"/>
      <c r="NNS4" s="231"/>
      <c r="NNT4" s="231"/>
      <c r="NNU4" s="231"/>
      <c r="NNV4" s="231"/>
      <c r="NNW4" s="231"/>
      <c r="NNX4" s="231"/>
      <c r="NNY4" s="231"/>
      <c r="NNZ4" s="231"/>
      <c r="NOA4" s="231"/>
      <c r="NOB4" s="231"/>
      <c r="NOC4" s="230"/>
      <c r="NOD4" s="231"/>
      <c r="NOE4" s="231"/>
      <c r="NOF4" s="231"/>
      <c r="NOG4" s="231"/>
      <c r="NOH4" s="231"/>
      <c r="NOI4" s="231"/>
      <c r="NOJ4" s="231"/>
      <c r="NOK4" s="231"/>
      <c r="NOL4" s="231"/>
      <c r="NOM4" s="231"/>
      <c r="NON4" s="231"/>
      <c r="NOO4" s="231"/>
      <c r="NOP4" s="231"/>
      <c r="NOQ4" s="231"/>
      <c r="NOR4" s="231"/>
      <c r="NOS4" s="230"/>
      <c r="NOT4" s="231"/>
      <c r="NOU4" s="231"/>
      <c r="NOV4" s="231"/>
      <c r="NOW4" s="231"/>
      <c r="NOX4" s="231"/>
      <c r="NOY4" s="231"/>
      <c r="NOZ4" s="231"/>
      <c r="NPA4" s="231"/>
      <c r="NPB4" s="231"/>
      <c r="NPC4" s="231"/>
      <c r="NPD4" s="231"/>
      <c r="NPE4" s="231"/>
      <c r="NPF4" s="231"/>
      <c r="NPG4" s="231"/>
      <c r="NPH4" s="231"/>
      <c r="NPI4" s="230"/>
      <c r="NPJ4" s="231"/>
      <c r="NPK4" s="231"/>
      <c r="NPL4" s="231"/>
      <c r="NPM4" s="231"/>
      <c r="NPN4" s="231"/>
      <c r="NPO4" s="231"/>
      <c r="NPP4" s="231"/>
      <c r="NPQ4" s="231"/>
      <c r="NPR4" s="231"/>
      <c r="NPS4" s="231"/>
      <c r="NPT4" s="231"/>
      <c r="NPU4" s="231"/>
      <c r="NPV4" s="231"/>
      <c r="NPW4" s="231"/>
      <c r="NPX4" s="231"/>
      <c r="NPY4" s="230"/>
      <c r="NPZ4" s="231"/>
      <c r="NQA4" s="231"/>
      <c r="NQB4" s="231"/>
      <c r="NQC4" s="231"/>
      <c r="NQD4" s="231"/>
      <c r="NQE4" s="231"/>
      <c r="NQF4" s="231"/>
      <c r="NQG4" s="231"/>
      <c r="NQH4" s="231"/>
      <c r="NQI4" s="231"/>
      <c r="NQJ4" s="231"/>
      <c r="NQK4" s="231"/>
      <c r="NQL4" s="231"/>
      <c r="NQM4" s="231"/>
      <c r="NQN4" s="231"/>
      <c r="NQO4" s="230"/>
      <c r="NQP4" s="231"/>
      <c r="NQQ4" s="231"/>
      <c r="NQR4" s="231"/>
      <c r="NQS4" s="231"/>
      <c r="NQT4" s="231"/>
      <c r="NQU4" s="231"/>
      <c r="NQV4" s="231"/>
      <c r="NQW4" s="231"/>
      <c r="NQX4" s="231"/>
      <c r="NQY4" s="231"/>
      <c r="NQZ4" s="231"/>
      <c r="NRA4" s="231"/>
      <c r="NRB4" s="231"/>
      <c r="NRC4" s="231"/>
      <c r="NRD4" s="231"/>
      <c r="NRE4" s="230"/>
      <c r="NRF4" s="231"/>
      <c r="NRG4" s="231"/>
      <c r="NRH4" s="231"/>
      <c r="NRI4" s="231"/>
      <c r="NRJ4" s="231"/>
      <c r="NRK4" s="231"/>
      <c r="NRL4" s="231"/>
      <c r="NRM4" s="231"/>
      <c r="NRN4" s="231"/>
      <c r="NRO4" s="231"/>
      <c r="NRP4" s="231"/>
      <c r="NRQ4" s="231"/>
      <c r="NRR4" s="231"/>
      <c r="NRS4" s="231"/>
      <c r="NRT4" s="231"/>
      <c r="NRU4" s="230"/>
      <c r="NRV4" s="231"/>
      <c r="NRW4" s="231"/>
      <c r="NRX4" s="231"/>
      <c r="NRY4" s="231"/>
      <c r="NRZ4" s="231"/>
      <c r="NSA4" s="231"/>
      <c r="NSB4" s="231"/>
      <c r="NSC4" s="231"/>
      <c r="NSD4" s="231"/>
      <c r="NSE4" s="231"/>
      <c r="NSF4" s="231"/>
      <c r="NSG4" s="231"/>
      <c r="NSH4" s="231"/>
      <c r="NSI4" s="231"/>
      <c r="NSJ4" s="231"/>
      <c r="NSK4" s="230"/>
      <c r="NSL4" s="231"/>
      <c r="NSM4" s="231"/>
      <c r="NSN4" s="231"/>
      <c r="NSO4" s="231"/>
      <c r="NSP4" s="231"/>
      <c r="NSQ4" s="231"/>
      <c r="NSR4" s="231"/>
      <c r="NSS4" s="231"/>
      <c r="NST4" s="231"/>
      <c r="NSU4" s="231"/>
      <c r="NSV4" s="231"/>
      <c r="NSW4" s="231"/>
      <c r="NSX4" s="231"/>
      <c r="NSY4" s="231"/>
      <c r="NSZ4" s="231"/>
      <c r="NTA4" s="230"/>
      <c r="NTB4" s="231"/>
      <c r="NTC4" s="231"/>
      <c r="NTD4" s="231"/>
      <c r="NTE4" s="231"/>
      <c r="NTF4" s="231"/>
      <c r="NTG4" s="231"/>
      <c r="NTH4" s="231"/>
      <c r="NTI4" s="231"/>
      <c r="NTJ4" s="231"/>
      <c r="NTK4" s="231"/>
      <c r="NTL4" s="231"/>
      <c r="NTM4" s="231"/>
      <c r="NTN4" s="231"/>
      <c r="NTO4" s="231"/>
      <c r="NTP4" s="231"/>
      <c r="NTQ4" s="230"/>
      <c r="NTR4" s="231"/>
      <c r="NTS4" s="231"/>
      <c r="NTT4" s="231"/>
      <c r="NTU4" s="231"/>
      <c r="NTV4" s="231"/>
      <c r="NTW4" s="231"/>
      <c r="NTX4" s="231"/>
      <c r="NTY4" s="231"/>
      <c r="NTZ4" s="231"/>
      <c r="NUA4" s="231"/>
      <c r="NUB4" s="231"/>
      <c r="NUC4" s="231"/>
      <c r="NUD4" s="231"/>
      <c r="NUE4" s="231"/>
      <c r="NUF4" s="231"/>
      <c r="NUG4" s="230"/>
      <c r="NUH4" s="231"/>
      <c r="NUI4" s="231"/>
      <c r="NUJ4" s="231"/>
      <c r="NUK4" s="231"/>
      <c r="NUL4" s="231"/>
      <c r="NUM4" s="231"/>
      <c r="NUN4" s="231"/>
      <c r="NUO4" s="231"/>
      <c r="NUP4" s="231"/>
      <c r="NUQ4" s="231"/>
      <c r="NUR4" s="231"/>
      <c r="NUS4" s="231"/>
      <c r="NUT4" s="231"/>
      <c r="NUU4" s="231"/>
      <c r="NUV4" s="231"/>
      <c r="NUW4" s="230"/>
      <c r="NUX4" s="231"/>
      <c r="NUY4" s="231"/>
      <c r="NUZ4" s="231"/>
      <c r="NVA4" s="231"/>
      <c r="NVB4" s="231"/>
      <c r="NVC4" s="231"/>
      <c r="NVD4" s="231"/>
      <c r="NVE4" s="231"/>
      <c r="NVF4" s="231"/>
      <c r="NVG4" s="231"/>
      <c r="NVH4" s="231"/>
      <c r="NVI4" s="231"/>
      <c r="NVJ4" s="231"/>
      <c r="NVK4" s="231"/>
      <c r="NVL4" s="231"/>
      <c r="NVM4" s="230"/>
      <c r="NVN4" s="231"/>
      <c r="NVO4" s="231"/>
      <c r="NVP4" s="231"/>
      <c r="NVQ4" s="231"/>
      <c r="NVR4" s="231"/>
      <c r="NVS4" s="231"/>
      <c r="NVT4" s="231"/>
      <c r="NVU4" s="231"/>
      <c r="NVV4" s="231"/>
      <c r="NVW4" s="231"/>
      <c r="NVX4" s="231"/>
      <c r="NVY4" s="231"/>
      <c r="NVZ4" s="231"/>
      <c r="NWA4" s="231"/>
      <c r="NWB4" s="231"/>
      <c r="NWC4" s="230"/>
      <c r="NWD4" s="231"/>
      <c r="NWE4" s="231"/>
      <c r="NWF4" s="231"/>
      <c r="NWG4" s="231"/>
      <c r="NWH4" s="231"/>
      <c r="NWI4" s="231"/>
      <c r="NWJ4" s="231"/>
      <c r="NWK4" s="231"/>
      <c r="NWL4" s="231"/>
      <c r="NWM4" s="231"/>
      <c r="NWN4" s="231"/>
      <c r="NWO4" s="231"/>
      <c r="NWP4" s="231"/>
      <c r="NWQ4" s="231"/>
      <c r="NWR4" s="231"/>
      <c r="NWS4" s="230"/>
      <c r="NWT4" s="231"/>
      <c r="NWU4" s="231"/>
      <c r="NWV4" s="231"/>
      <c r="NWW4" s="231"/>
      <c r="NWX4" s="231"/>
      <c r="NWY4" s="231"/>
      <c r="NWZ4" s="231"/>
      <c r="NXA4" s="231"/>
      <c r="NXB4" s="231"/>
      <c r="NXC4" s="231"/>
      <c r="NXD4" s="231"/>
      <c r="NXE4" s="231"/>
      <c r="NXF4" s="231"/>
      <c r="NXG4" s="231"/>
      <c r="NXH4" s="231"/>
      <c r="NXI4" s="230"/>
      <c r="NXJ4" s="231"/>
      <c r="NXK4" s="231"/>
      <c r="NXL4" s="231"/>
      <c r="NXM4" s="231"/>
      <c r="NXN4" s="231"/>
      <c r="NXO4" s="231"/>
      <c r="NXP4" s="231"/>
      <c r="NXQ4" s="231"/>
      <c r="NXR4" s="231"/>
      <c r="NXS4" s="231"/>
      <c r="NXT4" s="231"/>
      <c r="NXU4" s="231"/>
      <c r="NXV4" s="231"/>
      <c r="NXW4" s="231"/>
      <c r="NXX4" s="231"/>
      <c r="NXY4" s="230"/>
      <c r="NXZ4" s="231"/>
      <c r="NYA4" s="231"/>
      <c r="NYB4" s="231"/>
      <c r="NYC4" s="231"/>
      <c r="NYD4" s="231"/>
      <c r="NYE4" s="231"/>
      <c r="NYF4" s="231"/>
      <c r="NYG4" s="231"/>
      <c r="NYH4" s="231"/>
      <c r="NYI4" s="231"/>
      <c r="NYJ4" s="231"/>
      <c r="NYK4" s="231"/>
      <c r="NYL4" s="231"/>
      <c r="NYM4" s="231"/>
      <c r="NYN4" s="231"/>
      <c r="NYO4" s="230"/>
      <c r="NYP4" s="231"/>
      <c r="NYQ4" s="231"/>
      <c r="NYR4" s="231"/>
      <c r="NYS4" s="231"/>
      <c r="NYT4" s="231"/>
      <c r="NYU4" s="231"/>
      <c r="NYV4" s="231"/>
      <c r="NYW4" s="231"/>
      <c r="NYX4" s="231"/>
      <c r="NYY4" s="231"/>
      <c r="NYZ4" s="231"/>
      <c r="NZA4" s="231"/>
      <c r="NZB4" s="231"/>
      <c r="NZC4" s="231"/>
      <c r="NZD4" s="231"/>
      <c r="NZE4" s="230"/>
      <c r="NZF4" s="231"/>
      <c r="NZG4" s="231"/>
      <c r="NZH4" s="231"/>
      <c r="NZI4" s="231"/>
      <c r="NZJ4" s="231"/>
      <c r="NZK4" s="231"/>
      <c r="NZL4" s="231"/>
      <c r="NZM4" s="231"/>
      <c r="NZN4" s="231"/>
      <c r="NZO4" s="231"/>
      <c r="NZP4" s="231"/>
      <c r="NZQ4" s="231"/>
      <c r="NZR4" s="231"/>
      <c r="NZS4" s="231"/>
      <c r="NZT4" s="231"/>
      <c r="NZU4" s="230"/>
      <c r="NZV4" s="231"/>
      <c r="NZW4" s="231"/>
      <c r="NZX4" s="231"/>
      <c r="NZY4" s="231"/>
      <c r="NZZ4" s="231"/>
      <c r="OAA4" s="231"/>
      <c r="OAB4" s="231"/>
      <c r="OAC4" s="231"/>
      <c r="OAD4" s="231"/>
      <c r="OAE4" s="231"/>
      <c r="OAF4" s="231"/>
      <c r="OAG4" s="231"/>
      <c r="OAH4" s="231"/>
      <c r="OAI4" s="231"/>
      <c r="OAJ4" s="231"/>
      <c r="OAK4" s="230"/>
      <c r="OAL4" s="231"/>
      <c r="OAM4" s="231"/>
      <c r="OAN4" s="231"/>
      <c r="OAO4" s="231"/>
      <c r="OAP4" s="231"/>
      <c r="OAQ4" s="231"/>
      <c r="OAR4" s="231"/>
      <c r="OAS4" s="231"/>
      <c r="OAT4" s="231"/>
      <c r="OAU4" s="231"/>
      <c r="OAV4" s="231"/>
      <c r="OAW4" s="231"/>
      <c r="OAX4" s="231"/>
      <c r="OAY4" s="231"/>
      <c r="OAZ4" s="231"/>
      <c r="OBA4" s="230"/>
      <c r="OBB4" s="231"/>
      <c r="OBC4" s="231"/>
      <c r="OBD4" s="231"/>
      <c r="OBE4" s="231"/>
      <c r="OBF4" s="231"/>
      <c r="OBG4" s="231"/>
      <c r="OBH4" s="231"/>
      <c r="OBI4" s="231"/>
      <c r="OBJ4" s="231"/>
      <c r="OBK4" s="231"/>
      <c r="OBL4" s="231"/>
      <c r="OBM4" s="231"/>
      <c r="OBN4" s="231"/>
      <c r="OBO4" s="231"/>
      <c r="OBP4" s="231"/>
      <c r="OBQ4" s="230"/>
      <c r="OBR4" s="231"/>
      <c r="OBS4" s="231"/>
      <c r="OBT4" s="231"/>
      <c r="OBU4" s="231"/>
      <c r="OBV4" s="231"/>
      <c r="OBW4" s="231"/>
      <c r="OBX4" s="231"/>
      <c r="OBY4" s="231"/>
      <c r="OBZ4" s="231"/>
      <c r="OCA4" s="231"/>
      <c r="OCB4" s="231"/>
      <c r="OCC4" s="231"/>
      <c r="OCD4" s="231"/>
      <c r="OCE4" s="231"/>
      <c r="OCF4" s="231"/>
      <c r="OCG4" s="230"/>
      <c r="OCH4" s="231"/>
      <c r="OCI4" s="231"/>
      <c r="OCJ4" s="231"/>
      <c r="OCK4" s="231"/>
      <c r="OCL4" s="231"/>
      <c r="OCM4" s="231"/>
      <c r="OCN4" s="231"/>
      <c r="OCO4" s="231"/>
      <c r="OCP4" s="231"/>
      <c r="OCQ4" s="231"/>
      <c r="OCR4" s="231"/>
      <c r="OCS4" s="231"/>
      <c r="OCT4" s="231"/>
      <c r="OCU4" s="231"/>
      <c r="OCV4" s="231"/>
      <c r="OCW4" s="230"/>
      <c r="OCX4" s="231"/>
      <c r="OCY4" s="231"/>
      <c r="OCZ4" s="231"/>
      <c r="ODA4" s="231"/>
      <c r="ODB4" s="231"/>
      <c r="ODC4" s="231"/>
      <c r="ODD4" s="231"/>
      <c r="ODE4" s="231"/>
      <c r="ODF4" s="231"/>
      <c r="ODG4" s="231"/>
      <c r="ODH4" s="231"/>
      <c r="ODI4" s="231"/>
      <c r="ODJ4" s="231"/>
      <c r="ODK4" s="231"/>
      <c r="ODL4" s="231"/>
      <c r="ODM4" s="230"/>
      <c r="ODN4" s="231"/>
      <c r="ODO4" s="231"/>
      <c r="ODP4" s="231"/>
      <c r="ODQ4" s="231"/>
      <c r="ODR4" s="231"/>
      <c r="ODS4" s="231"/>
      <c r="ODT4" s="231"/>
      <c r="ODU4" s="231"/>
      <c r="ODV4" s="231"/>
      <c r="ODW4" s="231"/>
      <c r="ODX4" s="231"/>
      <c r="ODY4" s="231"/>
      <c r="ODZ4" s="231"/>
      <c r="OEA4" s="231"/>
      <c r="OEB4" s="231"/>
      <c r="OEC4" s="230"/>
      <c r="OED4" s="231"/>
      <c r="OEE4" s="231"/>
      <c r="OEF4" s="231"/>
      <c r="OEG4" s="231"/>
      <c r="OEH4" s="231"/>
      <c r="OEI4" s="231"/>
      <c r="OEJ4" s="231"/>
      <c r="OEK4" s="231"/>
      <c r="OEL4" s="231"/>
      <c r="OEM4" s="231"/>
      <c r="OEN4" s="231"/>
      <c r="OEO4" s="231"/>
      <c r="OEP4" s="231"/>
      <c r="OEQ4" s="231"/>
      <c r="OER4" s="231"/>
      <c r="OES4" s="230"/>
      <c r="OET4" s="231"/>
      <c r="OEU4" s="231"/>
      <c r="OEV4" s="231"/>
      <c r="OEW4" s="231"/>
      <c r="OEX4" s="231"/>
      <c r="OEY4" s="231"/>
      <c r="OEZ4" s="231"/>
      <c r="OFA4" s="231"/>
      <c r="OFB4" s="231"/>
      <c r="OFC4" s="231"/>
      <c r="OFD4" s="231"/>
      <c r="OFE4" s="231"/>
      <c r="OFF4" s="231"/>
      <c r="OFG4" s="231"/>
      <c r="OFH4" s="231"/>
      <c r="OFI4" s="230"/>
      <c r="OFJ4" s="231"/>
      <c r="OFK4" s="231"/>
      <c r="OFL4" s="231"/>
      <c r="OFM4" s="231"/>
      <c r="OFN4" s="231"/>
      <c r="OFO4" s="231"/>
      <c r="OFP4" s="231"/>
      <c r="OFQ4" s="231"/>
      <c r="OFR4" s="231"/>
      <c r="OFS4" s="231"/>
      <c r="OFT4" s="231"/>
      <c r="OFU4" s="231"/>
      <c r="OFV4" s="231"/>
      <c r="OFW4" s="231"/>
      <c r="OFX4" s="231"/>
      <c r="OFY4" s="230"/>
      <c r="OFZ4" s="231"/>
      <c r="OGA4" s="231"/>
      <c r="OGB4" s="231"/>
      <c r="OGC4" s="231"/>
      <c r="OGD4" s="231"/>
      <c r="OGE4" s="231"/>
      <c r="OGF4" s="231"/>
      <c r="OGG4" s="231"/>
      <c r="OGH4" s="231"/>
      <c r="OGI4" s="231"/>
      <c r="OGJ4" s="231"/>
      <c r="OGK4" s="231"/>
      <c r="OGL4" s="231"/>
      <c r="OGM4" s="231"/>
      <c r="OGN4" s="231"/>
      <c r="OGO4" s="230"/>
      <c r="OGP4" s="231"/>
      <c r="OGQ4" s="231"/>
      <c r="OGR4" s="231"/>
      <c r="OGS4" s="231"/>
      <c r="OGT4" s="231"/>
      <c r="OGU4" s="231"/>
      <c r="OGV4" s="231"/>
      <c r="OGW4" s="231"/>
      <c r="OGX4" s="231"/>
      <c r="OGY4" s="231"/>
      <c r="OGZ4" s="231"/>
      <c r="OHA4" s="231"/>
      <c r="OHB4" s="231"/>
      <c r="OHC4" s="231"/>
      <c r="OHD4" s="231"/>
      <c r="OHE4" s="230"/>
      <c r="OHF4" s="231"/>
      <c r="OHG4" s="231"/>
      <c r="OHH4" s="231"/>
      <c r="OHI4" s="231"/>
      <c r="OHJ4" s="231"/>
      <c r="OHK4" s="231"/>
      <c r="OHL4" s="231"/>
      <c r="OHM4" s="231"/>
      <c r="OHN4" s="231"/>
      <c r="OHO4" s="231"/>
      <c r="OHP4" s="231"/>
      <c r="OHQ4" s="231"/>
      <c r="OHR4" s="231"/>
      <c r="OHS4" s="231"/>
      <c r="OHT4" s="231"/>
      <c r="OHU4" s="230"/>
      <c r="OHV4" s="231"/>
      <c r="OHW4" s="231"/>
      <c r="OHX4" s="231"/>
      <c r="OHY4" s="231"/>
      <c r="OHZ4" s="231"/>
      <c r="OIA4" s="231"/>
      <c r="OIB4" s="231"/>
      <c r="OIC4" s="231"/>
      <c r="OID4" s="231"/>
      <c r="OIE4" s="231"/>
      <c r="OIF4" s="231"/>
      <c r="OIG4" s="231"/>
      <c r="OIH4" s="231"/>
      <c r="OII4" s="231"/>
      <c r="OIJ4" s="231"/>
      <c r="OIK4" s="230"/>
      <c r="OIL4" s="231"/>
      <c r="OIM4" s="231"/>
      <c r="OIN4" s="231"/>
      <c r="OIO4" s="231"/>
      <c r="OIP4" s="231"/>
      <c r="OIQ4" s="231"/>
      <c r="OIR4" s="231"/>
      <c r="OIS4" s="231"/>
      <c r="OIT4" s="231"/>
      <c r="OIU4" s="231"/>
      <c r="OIV4" s="231"/>
      <c r="OIW4" s="231"/>
      <c r="OIX4" s="231"/>
      <c r="OIY4" s="231"/>
      <c r="OIZ4" s="231"/>
      <c r="OJA4" s="230"/>
      <c r="OJB4" s="231"/>
      <c r="OJC4" s="231"/>
      <c r="OJD4" s="231"/>
      <c r="OJE4" s="231"/>
      <c r="OJF4" s="231"/>
      <c r="OJG4" s="231"/>
      <c r="OJH4" s="231"/>
      <c r="OJI4" s="231"/>
      <c r="OJJ4" s="231"/>
      <c r="OJK4" s="231"/>
      <c r="OJL4" s="231"/>
      <c r="OJM4" s="231"/>
      <c r="OJN4" s="231"/>
      <c r="OJO4" s="231"/>
      <c r="OJP4" s="231"/>
      <c r="OJQ4" s="230"/>
      <c r="OJR4" s="231"/>
      <c r="OJS4" s="231"/>
      <c r="OJT4" s="231"/>
      <c r="OJU4" s="231"/>
      <c r="OJV4" s="231"/>
      <c r="OJW4" s="231"/>
      <c r="OJX4" s="231"/>
      <c r="OJY4" s="231"/>
      <c r="OJZ4" s="231"/>
      <c r="OKA4" s="231"/>
      <c r="OKB4" s="231"/>
      <c r="OKC4" s="231"/>
      <c r="OKD4" s="231"/>
      <c r="OKE4" s="231"/>
      <c r="OKF4" s="231"/>
      <c r="OKG4" s="230"/>
      <c r="OKH4" s="231"/>
      <c r="OKI4" s="231"/>
      <c r="OKJ4" s="231"/>
      <c r="OKK4" s="231"/>
      <c r="OKL4" s="231"/>
      <c r="OKM4" s="231"/>
      <c r="OKN4" s="231"/>
      <c r="OKO4" s="231"/>
      <c r="OKP4" s="231"/>
      <c r="OKQ4" s="231"/>
      <c r="OKR4" s="231"/>
      <c r="OKS4" s="231"/>
      <c r="OKT4" s="231"/>
      <c r="OKU4" s="231"/>
      <c r="OKV4" s="231"/>
      <c r="OKW4" s="230"/>
      <c r="OKX4" s="231"/>
      <c r="OKY4" s="231"/>
      <c r="OKZ4" s="231"/>
      <c r="OLA4" s="231"/>
      <c r="OLB4" s="231"/>
      <c r="OLC4" s="231"/>
      <c r="OLD4" s="231"/>
      <c r="OLE4" s="231"/>
      <c r="OLF4" s="231"/>
      <c r="OLG4" s="231"/>
      <c r="OLH4" s="231"/>
      <c r="OLI4" s="231"/>
      <c r="OLJ4" s="231"/>
      <c r="OLK4" s="231"/>
      <c r="OLL4" s="231"/>
      <c r="OLM4" s="230"/>
      <c r="OLN4" s="231"/>
      <c r="OLO4" s="231"/>
      <c r="OLP4" s="231"/>
      <c r="OLQ4" s="231"/>
      <c r="OLR4" s="231"/>
      <c r="OLS4" s="231"/>
      <c r="OLT4" s="231"/>
      <c r="OLU4" s="231"/>
      <c r="OLV4" s="231"/>
      <c r="OLW4" s="231"/>
      <c r="OLX4" s="231"/>
      <c r="OLY4" s="231"/>
      <c r="OLZ4" s="231"/>
      <c r="OMA4" s="231"/>
      <c r="OMB4" s="231"/>
      <c r="OMC4" s="230"/>
      <c r="OMD4" s="231"/>
      <c r="OME4" s="231"/>
      <c r="OMF4" s="231"/>
      <c r="OMG4" s="231"/>
      <c r="OMH4" s="231"/>
      <c r="OMI4" s="231"/>
      <c r="OMJ4" s="231"/>
      <c r="OMK4" s="231"/>
      <c r="OML4" s="231"/>
      <c r="OMM4" s="231"/>
      <c r="OMN4" s="231"/>
      <c r="OMO4" s="231"/>
      <c r="OMP4" s="231"/>
      <c r="OMQ4" s="231"/>
      <c r="OMR4" s="231"/>
      <c r="OMS4" s="230"/>
      <c r="OMT4" s="231"/>
      <c r="OMU4" s="231"/>
      <c r="OMV4" s="231"/>
      <c r="OMW4" s="231"/>
      <c r="OMX4" s="231"/>
      <c r="OMY4" s="231"/>
      <c r="OMZ4" s="231"/>
      <c r="ONA4" s="231"/>
      <c r="ONB4" s="231"/>
      <c r="ONC4" s="231"/>
      <c r="OND4" s="231"/>
      <c r="ONE4" s="231"/>
      <c r="ONF4" s="231"/>
      <c r="ONG4" s="231"/>
      <c r="ONH4" s="231"/>
      <c r="ONI4" s="230"/>
      <c r="ONJ4" s="231"/>
      <c r="ONK4" s="231"/>
      <c r="ONL4" s="231"/>
      <c r="ONM4" s="231"/>
      <c r="ONN4" s="231"/>
      <c r="ONO4" s="231"/>
      <c r="ONP4" s="231"/>
      <c r="ONQ4" s="231"/>
      <c r="ONR4" s="231"/>
      <c r="ONS4" s="231"/>
      <c r="ONT4" s="231"/>
      <c r="ONU4" s="231"/>
      <c r="ONV4" s="231"/>
      <c r="ONW4" s="231"/>
      <c r="ONX4" s="231"/>
      <c r="ONY4" s="230"/>
      <c r="ONZ4" s="231"/>
      <c r="OOA4" s="231"/>
      <c r="OOB4" s="231"/>
      <c r="OOC4" s="231"/>
      <c r="OOD4" s="231"/>
      <c r="OOE4" s="231"/>
      <c r="OOF4" s="231"/>
      <c r="OOG4" s="231"/>
      <c r="OOH4" s="231"/>
      <c r="OOI4" s="231"/>
      <c r="OOJ4" s="231"/>
      <c r="OOK4" s="231"/>
      <c r="OOL4" s="231"/>
      <c r="OOM4" s="231"/>
      <c r="OON4" s="231"/>
      <c r="OOO4" s="230"/>
      <c r="OOP4" s="231"/>
      <c r="OOQ4" s="231"/>
      <c r="OOR4" s="231"/>
      <c r="OOS4" s="231"/>
      <c r="OOT4" s="231"/>
      <c r="OOU4" s="231"/>
      <c r="OOV4" s="231"/>
      <c r="OOW4" s="231"/>
      <c r="OOX4" s="231"/>
      <c r="OOY4" s="231"/>
      <c r="OOZ4" s="231"/>
      <c r="OPA4" s="231"/>
      <c r="OPB4" s="231"/>
      <c r="OPC4" s="231"/>
      <c r="OPD4" s="231"/>
      <c r="OPE4" s="230"/>
      <c r="OPF4" s="231"/>
      <c r="OPG4" s="231"/>
      <c r="OPH4" s="231"/>
      <c r="OPI4" s="231"/>
      <c r="OPJ4" s="231"/>
      <c r="OPK4" s="231"/>
      <c r="OPL4" s="231"/>
      <c r="OPM4" s="231"/>
      <c r="OPN4" s="231"/>
      <c r="OPO4" s="231"/>
      <c r="OPP4" s="231"/>
      <c r="OPQ4" s="231"/>
      <c r="OPR4" s="231"/>
      <c r="OPS4" s="231"/>
      <c r="OPT4" s="231"/>
      <c r="OPU4" s="230"/>
      <c r="OPV4" s="231"/>
      <c r="OPW4" s="231"/>
      <c r="OPX4" s="231"/>
      <c r="OPY4" s="231"/>
      <c r="OPZ4" s="231"/>
      <c r="OQA4" s="231"/>
      <c r="OQB4" s="231"/>
      <c r="OQC4" s="231"/>
      <c r="OQD4" s="231"/>
      <c r="OQE4" s="231"/>
      <c r="OQF4" s="231"/>
      <c r="OQG4" s="231"/>
      <c r="OQH4" s="231"/>
      <c r="OQI4" s="231"/>
      <c r="OQJ4" s="231"/>
      <c r="OQK4" s="230"/>
      <c r="OQL4" s="231"/>
      <c r="OQM4" s="231"/>
      <c r="OQN4" s="231"/>
      <c r="OQO4" s="231"/>
      <c r="OQP4" s="231"/>
      <c r="OQQ4" s="231"/>
      <c r="OQR4" s="231"/>
      <c r="OQS4" s="231"/>
      <c r="OQT4" s="231"/>
      <c r="OQU4" s="231"/>
      <c r="OQV4" s="231"/>
      <c r="OQW4" s="231"/>
      <c r="OQX4" s="231"/>
      <c r="OQY4" s="231"/>
      <c r="OQZ4" s="231"/>
      <c r="ORA4" s="230"/>
      <c r="ORB4" s="231"/>
      <c r="ORC4" s="231"/>
      <c r="ORD4" s="231"/>
      <c r="ORE4" s="231"/>
      <c r="ORF4" s="231"/>
      <c r="ORG4" s="231"/>
      <c r="ORH4" s="231"/>
      <c r="ORI4" s="231"/>
      <c r="ORJ4" s="231"/>
      <c r="ORK4" s="231"/>
      <c r="ORL4" s="231"/>
      <c r="ORM4" s="231"/>
      <c r="ORN4" s="231"/>
      <c r="ORO4" s="231"/>
      <c r="ORP4" s="231"/>
      <c r="ORQ4" s="230"/>
      <c r="ORR4" s="231"/>
      <c r="ORS4" s="231"/>
      <c r="ORT4" s="231"/>
      <c r="ORU4" s="231"/>
      <c r="ORV4" s="231"/>
      <c r="ORW4" s="231"/>
      <c r="ORX4" s="231"/>
      <c r="ORY4" s="231"/>
      <c r="ORZ4" s="231"/>
      <c r="OSA4" s="231"/>
      <c r="OSB4" s="231"/>
      <c r="OSC4" s="231"/>
      <c r="OSD4" s="231"/>
      <c r="OSE4" s="231"/>
      <c r="OSF4" s="231"/>
      <c r="OSG4" s="230"/>
      <c r="OSH4" s="231"/>
      <c r="OSI4" s="231"/>
      <c r="OSJ4" s="231"/>
      <c r="OSK4" s="231"/>
      <c r="OSL4" s="231"/>
      <c r="OSM4" s="231"/>
      <c r="OSN4" s="231"/>
      <c r="OSO4" s="231"/>
      <c r="OSP4" s="231"/>
      <c r="OSQ4" s="231"/>
      <c r="OSR4" s="231"/>
      <c r="OSS4" s="231"/>
      <c r="OST4" s="231"/>
      <c r="OSU4" s="231"/>
      <c r="OSV4" s="231"/>
      <c r="OSW4" s="230"/>
      <c r="OSX4" s="231"/>
      <c r="OSY4" s="231"/>
      <c r="OSZ4" s="231"/>
      <c r="OTA4" s="231"/>
      <c r="OTB4" s="231"/>
      <c r="OTC4" s="231"/>
      <c r="OTD4" s="231"/>
      <c r="OTE4" s="231"/>
      <c r="OTF4" s="231"/>
      <c r="OTG4" s="231"/>
      <c r="OTH4" s="231"/>
      <c r="OTI4" s="231"/>
      <c r="OTJ4" s="231"/>
      <c r="OTK4" s="231"/>
      <c r="OTL4" s="231"/>
      <c r="OTM4" s="230"/>
      <c r="OTN4" s="231"/>
      <c r="OTO4" s="231"/>
      <c r="OTP4" s="231"/>
      <c r="OTQ4" s="231"/>
      <c r="OTR4" s="231"/>
      <c r="OTS4" s="231"/>
      <c r="OTT4" s="231"/>
      <c r="OTU4" s="231"/>
      <c r="OTV4" s="231"/>
      <c r="OTW4" s="231"/>
      <c r="OTX4" s="231"/>
      <c r="OTY4" s="231"/>
      <c r="OTZ4" s="231"/>
      <c r="OUA4" s="231"/>
      <c r="OUB4" s="231"/>
      <c r="OUC4" s="230"/>
      <c r="OUD4" s="231"/>
      <c r="OUE4" s="231"/>
      <c r="OUF4" s="231"/>
      <c r="OUG4" s="231"/>
      <c r="OUH4" s="231"/>
      <c r="OUI4" s="231"/>
      <c r="OUJ4" s="231"/>
      <c r="OUK4" s="231"/>
      <c r="OUL4" s="231"/>
      <c r="OUM4" s="231"/>
      <c r="OUN4" s="231"/>
      <c r="OUO4" s="231"/>
      <c r="OUP4" s="231"/>
      <c r="OUQ4" s="231"/>
      <c r="OUR4" s="231"/>
      <c r="OUS4" s="230"/>
      <c r="OUT4" s="231"/>
      <c r="OUU4" s="231"/>
      <c r="OUV4" s="231"/>
      <c r="OUW4" s="231"/>
      <c r="OUX4" s="231"/>
      <c r="OUY4" s="231"/>
      <c r="OUZ4" s="231"/>
      <c r="OVA4" s="231"/>
      <c r="OVB4" s="231"/>
      <c r="OVC4" s="231"/>
      <c r="OVD4" s="231"/>
      <c r="OVE4" s="231"/>
      <c r="OVF4" s="231"/>
      <c r="OVG4" s="231"/>
      <c r="OVH4" s="231"/>
      <c r="OVI4" s="230"/>
      <c r="OVJ4" s="231"/>
      <c r="OVK4" s="231"/>
      <c r="OVL4" s="231"/>
      <c r="OVM4" s="231"/>
      <c r="OVN4" s="231"/>
      <c r="OVO4" s="231"/>
      <c r="OVP4" s="231"/>
      <c r="OVQ4" s="231"/>
      <c r="OVR4" s="231"/>
      <c r="OVS4" s="231"/>
      <c r="OVT4" s="231"/>
      <c r="OVU4" s="231"/>
      <c r="OVV4" s="231"/>
      <c r="OVW4" s="231"/>
      <c r="OVX4" s="231"/>
      <c r="OVY4" s="230"/>
      <c r="OVZ4" s="231"/>
      <c r="OWA4" s="231"/>
      <c r="OWB4" s="231"/>
      <c r="OWC4" s="231"/>
      <c r="OWD4" s="231"/>
      <c r="OWE4" s="231"/>
      <c r="OWF4" s="231"/>
      <c r="OWG4" s="231"/>
      <c r="OWH4" s="231"/>
      <c r="OWI4" s="231"/>
      <c r="OWJ4" s="231"/>
      <c r="OWK4" s="231"/>
      <c r="OWL4" s="231"/>
      <c r="OWM4" s="231"/>
      <c r="OWN4" s="231"/>
      <c r="OWO4" s="230"/>
      <c r="OWP4" s="231"/>
      <c r="OWQ4" s="231"/>
      <c r="OWR4" s="231"/>
      <c r="OWS4" s="231"/>
      <c r="OWT4" s="231"/>
      <c r="OWU4" s="231"/>
      <c r="OWV4" s="231"/>
      <c r="OWW4" s="231"/>
      <c r="OWX4" s="231"/>
      <c r="OWY4" s="231"/>
      <c r="OWZ4" s="231"/>
      <c r="OXA4" s="231"/>
      <c r="OXB4" s="231"/>
      <c r="OXC4" s="231"/>
      <c r="OXD4" s="231"/>
      <c r="OXE4" s="230"/>
      <c r="OXF4" s="231"/>
      <c r="OXG4" s="231"/>
      <c r="OXH4" s="231"/>
      <c r="OXI4" s="231"/>
      <c r="OXJ4" s="231"/>
      <c r="OXK4" s="231"/>
      <c r="OXL4" s="231"/>
      <c r="OXM4" s="231"/>
      <c r="OXN4" s="231"/>
      <c r="OXO4" s="231"/>
      <c r="OXP4" s="231"/>
      <c r="OXQ4" s="231"/>
      <c r="OXR4" s="231"/>
      <c r="OXS4" s="231"/>
      <c r="OXT4" s="231"/>
      <c r="OXU4" s="230"/>
      <c r="OXV4" s="231"/>
      <c r="OXW4" s="231"/>
      <c r="OXX4" s="231"/>
      <c r="OXY4" s="231"/>
      <c r="OXZ4" s="231"/>
      <c r="OYA4" s="231"/>
      <c r="OYB4" s="231"/>
      <c r="OYC4" s="231"/>
      <c r="OYD4" s="231"/>
      <c r="OYE4" s="231"/>
      <c r="OYF4" s="231"/>
      <c r="OYG4" s="231"/>
      <c r="OYH4" s="231"/>
      <c r="OYI4" s="231"/>
      <c r="OYJ4" s="231"/>
      <c r="OYK4" s="230"/>
      <c r="OYL4" s="231"/>
      <c r="OYM4" s="231"/>
      <c r="OYN4" s="231"/>
      <c r="OYO4" s="231"/>
      <c r="OYP4" s="231"/>
      <c r="OYQ4" s="231"/>
      <c r="OYR4" s="231"/>
      <c r="OYS4" s="231"/>
      <c r="OYT4" s="231"/>
      <c r="OYU4" s="231"/>
      <c r="OYV4" s="231"/>
      <c r="OYW4" s="231"/>
      <c r="OYX4" s="231"/>
      <c r="OYY4" s="231"/>
      <c r="OYZ4" s="231"/>
      <c r="OZA4" s="230"/>
      <c r="OZB4" s="231"/>
      <c r="OZC4" s="231"/>
      <c r="OZD4" s="231"/>
      <c r="OZE4" s="231"/>
      <c r="OZF4" s="231"/>
      <c r="OZG4" s="231"/>
      <c r="OZH4" s="231"/>
      <c r="OZI4" s="231"/>
      <c r="OZJ4" s="231"/>
      <c r="OZK4" s="231"/>
      <c r="OZL4" s="231"/>
      <c r="OZM4" s="231"/>
      <c r="OZN4" s="231"/>
      <c r="OZO4" s="231"/>
      <c r="OZP4" s="231"/>
      <c r="OZQ4" s="230"/>
      <c r="OZR4" s="231"/>
      <c r="OZS4" s="231"/>
      <c r="OZT4" s="231"/>
      <c r="OZU4" s="231"/>
      <c r="OZV4" s="231"/>
      <c r="OZW4" s="231"/>
      <c r="OZX4" s="231"/>
      <c r="OZY4" s="231"/>
      <c r="OZZ4" s="231"/>
      <c r="PAA4" s="231"/>
      <c r="PAB4" s="231"/>
      <c r="PAC4" s="231"/>
      <c r="PAD4" s="231"/>
      <c r="PAE4" s="231"/>
      <c r="PAF4" s="231"/>
      <c r="PAG4" s="230"/>
      <c r="PAH4" s="231"/>
      <c r="PAI4" s="231"/>
      <c r="PAJ4" s="231"/>
      <c r="PAK4" s="231"/>
      <c r="PAL4" s="231"/>
      <c r="PAM4" s="231"/>
      <c r="PAN4" s="231"/>
      <c r="PAO4" s="231"/>
      <c r="PAP4" s="231"/>
      <c r="PAQ4" s="231"/>
      <c r="PAR4" s="231"/>
      <c r="PAS4" s="231"/>
      <c r="PAT4" s="231"/>
      <c r="PAU4" s="231"/>
      <c r="PAV4" s="231"/>
      <c r="PAW4" s="230"/>
      <c r="PAX4" s="231"/>
      <c r="PAY4" s="231"/>
      <c r="PAZ4" s="231"/>
      <c r="PBA4" s="231"/>
      <c r="PBB4" s="231"/>
      <c r="PBC4" s="231"/>
      <c r="PBD4" s="231"/>
      <c r="PBE4" s="231"/>
      <c r="PBF4" s="231"/>
      <c r="PBG4" s="231"/>
      <c r="PBH4" s="231"/>
      <c r="PBI4" s="231"/>
      <c r="PBJ4" s="231"/>
      <c r="PBK4" s="231"/>
      <c r="PBL4" s="231"/>
      <c r="PBM4" s="230"/>
      <c r="PBN4" s="231"/>
      <c r="PBO4" s="231"/>
      <c r="PBP4" s="231"/>
      <c r="PBQ4" s="231"/>
      <c r="PBR4" s="231"/>
      <c r="PBS4" s="231"/>
      <c r="PBT4" s="231"/>
      <c r="PBU4" s="231"/>
      <c r="PBV4" s="231"/>
      <c r="PBW4" s="231"/>
      <c r="PBX4" s="231"/>
      <c r="PBY4" s="231"/>
      <c r="PBZ4" s="231"/>
      <c r="PCA4" s="231"/>
      <c r="PCB4" s="231"/>
      <c r="PCC4" s="230"/>
      <c r="PCD4" s="231"/>
      <c r="PCE4" s="231"/>
      <c r="PCF4" s="231"/>
      <c r="PCG4" s="231"/>
      <c r="PCH4" s="231"/>
      <c r="PCI4" s="231"/>
      <c r="PCJ4" s="231"/>
      <c r="PCK4" s="231"/>
      <c r="PCL4" s="231"/>
      <c r="PCM4" s="231"/>
      <c r="PCN4" s="231"/>
      <c r="PCO4" s="231"/>
      <c r="PCP4" s="231"/>
      <c r="PCQ4" s="231"/>
      <c r="PCR4" s="231"/>
      <c r="PCS4" s="230"/>
      <c r="PCT4" s="231"/>
      <c r="PCU4" s="231"/>
      <c r="PCV4" s="231"/>
      <c r="PCW4" s="231"/>
      <c r="PCX4" s="231"/>
      <c r="PCY4" s="231"/>
      <c r="PCZ4" s="231"/>
      <c r="PDA4" s="231"/>
      <c r="PDB4" s="231"/>
      <c r="PDC4" s="231"/>
      <c r="PDD4" s="231"/>
      <c r="PDE4" s="231"/>
      <c r="PDF4" s="231"/>
      <c r="PDG4" s="231"/>
      <c r="PDH4" s="231"/>
      <c r="PDI4" s="230"/>
      <c r="PDJ4" s="231"/>
      <c r="PDK4" s="231"/>
      <c r="PDL4" s="231"/>
      <c r="PDM4" s="231"/>
      <c r="PDN4" s="231"/>
      <c r="PDO4" s="231"/>
      <c r="PDP4" s="231"/>
      <c r="PDQ4" s="231"/>
      <c r="PDR4" s="231"/>
      <c r="PDS4" s="231"/>
      <c r="PDT4" s="231"/>
      <c r="PDU4" s="231"/>
      <c r="PDV4" s="231"/>
      <c r="PDW4" s="231"/>
      <c r="PDX4" s="231"/>
      <c r="PDY4" s="230"/>
      <c r="PDZ4" s="231"/>
      <c r="PEA4" s="231"/>
      <c r="PEB4" s="231"/>
      <c r="PEC4" s="231"/>
      <c r="PED4" s="231"/>
      <c r="PEE4" s="231"/>
      <c r="PEF4" s="231"/>
      <c r="PEG4" s="231"/>
      <c r="PEH4" s="231"/>
      <c r="PEI4" s="231"/>
      <c r="PEJ4" s="231"/>
      <c r="PEK4" s="231"/>
      <c r="PEL4" s="231"/>
      <c r="PEM4" s="231"/>
      <c r="PEN4" s="231"/>
      <c r="PEO4" s="230"/>
      <c r="PEP4" s="231"/>
      <c r="PEQ4" s="231"/>
      <c r="PER4" s="231"/>
      <c r="PES4" s="231"/>
      <c r="PET4" s="231"/>
      <c r="PEU4" s="231"/>
      <c r="PEV4" s="231"/>
      <c r="PEW4" s="231"/>
      <c r="PEX4" s="231"/>
      <c r="PEY4" s="231"/>
      <c r="PEZ4" s="231"/>
      <c r="PFA4" s="231"/>
      <c r="PFB4" s="231"/>
      <c r="PFC4" s="231"/>
      <c r="PFD4" s="231"/>
      <c r="PFE4" s="230"/>
      <c r="PFF4" s="231"/>
      <c r="PFG4" s="231"/>
      <c r="PFH4" s="231"/>
      <c r="PFI4" s="231"/>
      <c r="PFJ4" s="231"/>
      <c r="PFK4" s="231"/>
      <c r="PFL4" s="231"/>
      <c r="PFM4" s="231"/>
      <c r="PFN4" s="231"/>
      <c r="PFO4" s="231"/>
      <c r="PFP4" s="231"/>
      <c r="PFQ4" s="231"/>
      <c r="PFR4" s="231"/>
      <c r="PFS4" s="231"/>
      <c r="PFT4" s="231"/>
      <c r="PFU4" s="230"/>
      <c r="PFV4" s="231"/>
      <c r="PFW4" s="231"/>
      <c r="PFX4" s="231"/>
      <c r="PFY4" s="231"/>
      <c r="PFZ4" s="231"/>
      <c r="PGA4" s="231"/>
      <c r="PGB4" s="231"/>
      <c r="PGC4" s="231"/>
      <c r="PGD4" s="231"/>
      <c r="PGE4" s="231"/>
      <c r="PGF4" s="231"/>
      <c r="PGG4" s="231"/>
      <c r="PGH4" s="231"/>
      <c r="PGI4" s="231"/>
      <c r="PGJ4" s="231"/>
      <c r="PGK4" s="230"/>
      <c r="PGL4" s="231"/>
      <c r="PGM4" s="231"/>
      <c r="PGN4" s="231"/>
      <c r="PGO4" s="231"/>
      <c r="PGP4" s="231"/>
      <c r="PGQ4" s="231"/>
      <c r="PGR4" s="231"/>
      <c r="PGS4" s="231"/>
      <c r="PGT4" s="231"/>
      <c r="PGU4" s="231"/>
      <c r="PGV4" s="231"/>
      <c r="PGW4" s="231"/>
      <c r="PGX4" s="231"/>
      <c r="PGY4" s="231"/>
      <c r="PGZ4" s="231"/>
      <c r="PHA4" s="230"/>
      <c r="PHB4" s="231"/>
      <c r="PHC4" s="231"/>
      <c r="PHD4" s="231"/>
      <c r="PHE4" s="231"/>
      <c r="PHF4" s="231"/>
      <c r="PHG4" s="231"/>
      <c r="PHH4" s="231"/>
      <c r="PHI4" s="231"/>
      <c r="PHJ4" s="231"/>
      <c r="PHK4" s="231"/>
      <c r="PHL4" s="231"/>
      <c r="PHM4" s="231"/>
      <c r="PHN4" s="231"/>
      <c r="PHO4" s="231"/>
      <c r="PHP4" s="231"/>
      <c r="PHQ4" s="230"/>
      <c r="PHR4" s="231"/>
      <c r="PHS4" s="231"/>
      <c r="PHT4" s="231"/>
      <c r="PHU4" s="231"/>
      <c r="PHV4" s="231"/>
      <c r="PHW4" s="231"/>
      <c r="PHX4" s="231"/>
      <c r="PHY4" s="231"/>
      <c r="PHZ4" s="231"/>
      <c r="PIA4" s="231"/>
      <c r="PIB4" s="231"/>
      <c r="PIC4" s="231"/>
      <c r="PID4" s="231"/>
      <c r="PIE4" s="231"/>
      <c r="PIF4" s="231"/>
      <c r="PIG4" s="230"/>
      <c r="PIH4" s="231"/>
      <c r="PII4" s="231"/>
      <c r="PIJ4" s="231"/>
      <c r="PIK4" s="231"/>
      <c r="PIL4" s="231"/>
      <c r="PIM4" s="231"/>
      <c r="PIN4" s="231"/>
      <c r="PIO4" s="231"/>
      <c r="PIP4" s="231"/>
      <c r="PIQ4" s="231"/>
      <c r="PIR4" s="231"/>
      <c r="PIS4" s="231"/>
      <c r="PIT4" s="231"/>
      <c r="PIU4" s="231"/>
      <c r="PIV4" s="231"/>
      <c r="PIW4" s="230"/>
      <c r="PIX4" s="231"/>
      <c r="PIY4" s="231"/>
      <c r="PIZ4" s="231"/>
      <c r="PJA4" s="231"/>
      <c r="PJB4" s="231"/>
      <c r="PJC4" s="231"/>
      <c r="PJD4" s="231"/>
      <c r="PJE4" s="231"/>
      <c r="PJF4" s="231"/>
      <c r="PJG4" s="231"/>
      <c r="PJH4" s="231"/>
      <c r="PJI4" s="231"/>
      <c r="PJJ4" s="231"/>
      <c r="PJK4" s="231"/>
      <c r="PJL4" s="231"/>
      <c r="PJM4" s="230"/>
      <c r="PJN4" s="231"/>
      <c r="PJO4" s="231"/>
      <c r="PJP4" s="231"/>
      <c r="PJQ4" s="231"/>
      <c r="PJR4" s="231"/>
      <c r="PJS4" s="231"/>
      <c r="PJT4" s="231"/>
      <c r="PJU4" s="231"/>
      <c r="PJV4" s="231"/>
      <c r="PJW4" s="231"/>
      <c r="PJX4" s="231"/>
      <c r="PJY4" s="231"/>
      <c r="PJZ4" s="231"/>
      <c r="PKA4" s="231"/>
      <c r="PKB4" s="231"/>
      <c r="PKC4" s="230"/>
      <c r="PKD4" s="231"/>
      <c r="PKE4" s="231"/>
      <c r="PKF4" s="231"/>
      <c r="PKG4" s="231"/>
      <c r="PKH4" s="231"/>
      <c r="PKI4" s="231"/>
      <c r="PKJ4" s="231"/>
      <c r="PKK4" s="231"/>
      <c r="PKL4" s="231"/>
      <c r="PKM4" s="231"/>
      <c r="PKN4" s="231"/>
      <c r="PKO4" s="231"/>
      <c r="PKP4" s="231"/>
      <c r="PKQ4" s="231"/>
      <c r="PKR4" s="231"/>
      <c r="PKS4" s="230"/>
      <c r="PKT4" s="231"/>
      <c r="PKU4" s="231"/>
      <c r="PKV4" s="231"/>
      <c r="PKW4" s="231"/>
      <c r="PKX4" s="231"/>
      <c r="PKY4" s="231"/>
      <c r="PKZ4" s="231"/>
      <c r="PLA4" s="231"/>
      <c r="PLB4" s="231"/>
      <c r="PLC4" s="231"/>
      <c r="PLD4" s="231"/>
      <c r="PLE4" s="231"/>
      <c r="PLF4" s="231"/>
      <c r="PLG4" s="231"/>
      <c r="PLH4" s="231"/>
      <c r="PLI4" s="230"/>
      <c r="PLJ4" s="231"/>
      <c r="PLK4" s="231"/>
      <c r="PLL4" s="231"/>
      <c r="PLM4" s="231"/>
      <c r="PLN4" s="231"/>
      <c r="PLO4" s="231"/>
      <c r="PLP4" s="231"/>
      <c r="PLQ4" s="231"/>
      <c r="PLR4" s="231"/>
      <c r="PLS4" s="231"/>
      <c r="PLT4" s="231"/>
      <c r="PLU4" s="231"/>
      <c r="PLV4" s="231"/>
      <c r="PLW4" s="231"/>
      <c r="PLX4" s="231"/>
      <c r="PLY4" s="230"/>
      <c r="PLZ4" s="231"/>
      <c r="PMA4" s="231"/>
      <c r="PMB4" s="231"/>
      <c r="PMC4" s="231"/>
      <c r="PMD4" s="231"/>
      <c r="PME4" s="231"/>
      <c r="PMF4" s="231"/>
      <c r="PMG4" s="231"/>
      <c r="PMH4" s="231"/>
      <c r="PMI4" s="231"/>
      <c r="PMJ4" s="231"/>
      <c r="PMK4" s="231"/>
      <c r="PML4" s="231"/>
      <c r="PMM4" s="231"/>
      <c r="PMN4" s="231"/>
      <c r="PMO4" s="230"/>
      <c r="PMP4" s="231"/>
      <c r="PMQ4" s="231"/>
      <c r="PMR4" s="231"/>
      <c r="PMS4" s="231"/>
      <c r="PMT4" s="231"/>
      <c r="PMU4" s="231"/>
      <c r="PMV4" s="231"/>
      <c r="PMW4" s="231"/>
      <c r="PMX4" s="231"/>
      <c r="PMY4" s="231"/>
      <c r="PMZ4" s="231"/>
      <c r="PNA4" s="231"/>
      <c r="PNB4" s="231"/>
      <c r="PNC4" s="231"/>
      <c r="PND4" s="231"/>
      <c r="PNE4" s="230"/>
      <c r="PNF4" s="231"/>
      <c r="PNG4" s="231"/>
      <c r="PNH4" s="231"/>
      <c r="PNI4" s="231"/>
      <c r="PNJ4" s="231"/>
      <c r="PNK4" s="231"/>
      <c r="PNL4" s="231"/>
      <c r="PNM4" s="231"/>
      <c r="PNN4" s="231"/>
      <c r="PNO4" s="231"/>
      <c r="PNP4" s="231"/>
      <c r="PNQ4" s="231"/>
      <c r="PNR4" s="231"/>
      <c r="PNS4" s="231"/>
      <c r="PNT4" s="231"/>
      <c r="PNU4" s="230"/>
      <c r="PNV4" s="231"/>
      <c r="PNW4" s="231"/>
      <c r="PNX4" s="231"/>
      <c r="PNY4" s="231"/>
      <c r="PNZ4" s="231"/>
      <c r="POA4" s="231"/>
      <c r="POB4" s="231"/>
      <c r="POC4" s="231"/>
      <c r="POD4" s="231"/>
      <c r="POE4" s="231"/>
      <c r="POF4" s="231"/>
      <c r="POG4" s="231"/>
      <c r="POH4" s="231"/>
      <c r="POI4" s="231"/>
      <c r="POJ4" s="231"/>
      <c r="POK4" s="230"/>
      <c r="POL4" s="231"/>
      <c r="POM4" s="231"/>
      <c r="PON4" s="231"/>
      <c r="POO4" s="231"/>
      <c r="POP4" s="231"/>
      <c r="POQ4" s="231"/>
      <c r="POR4" s="231"/>
      <c r="POS4" s="231"/>
      <c r="POT4" s="231"/>
      <c r="POU4" s="231"/>
      <c r="POV4" s="231"/>
      <c r="POW4" s="231"/>
      <c r="POX4" s="231"/>
      <c r="POY4" s="231"/>
      <c r="POZ4" s="231"/>
      <c r="PPA4" s="230"/>
      <c r="PPB4" s="231"/>
      <c r="PPC4" s="231"/>
      <c r="PPD4" s="231"/>
      <c r="PPE4" s="231"/>
      <c r="PPF4" s="231"/>
      <c r="PPG4" s="231"/>
      <c r="PPH4" s="231"/>
      <c r="PPI4" s="231"/>
      <c r="PPJ4" s="231"/>
      <c r="PPK4" s="231"/>
      <c r="PPL4" s="231"/>
      <c r="PPM4" s="231"/>
      <c r="PPN4" s="231"/>
      <c r="PPO4" s="231"/>
      <c r="PPP4" s="231"/>
      <c r="PPQ4" s="230"/>
      <c r="PPR4" s="231"/>
      <c r="PPS4" s="231"/>
      <c r="PPT4" s="231"/>
      <c r="PPU4" s="231"/>
      <c r="PPV4" s="231"/>
      <c r="PPW4" s="231"/>
      <c r="PPX4" s="231"/>
      <c r="PPY4" s="231"/>
      <c r="PPZ4" s="231"/>
      <c r="PQA4" s="231"/>
      <c r="PQB4" s="231"/>
      <c r="PQC4" s="231"/>
      <c r="PQD4" s="231"/>
      <c r="PQE4" s="231"/>
      <c r="PQF4" s="231"/>
      <c r="PQG4" s="230"/>
      <c r="PQH4" s="231"/>
      <c r="PQI4" s="231"/>
      <c r="PQJ4" s="231"/>
      <c r="PQK4" s="231"/>
      <c r="PQL4" s="231"/>
      <c r="PQM4" s="231"/>
      <c r="PQN4" s="231"/>
      <c r="PQO4" s="231"/>
      <c r="PQP4" s="231"/>
      <c r="PQQ4" s="231"/>
      <c r="PQR4" s="231"/>
      <c r="PQS4" s="231"/>
      <c r="PQT4" s="231"/>
      <c r="PQU4" s="231"/>
      <c r="PQV4" s="231"/>
      <c r="PQW4" s="230"/>
      <c r="PQX4" s="231"/>
      <c r="PQY4" s="231"/>
      <c r="PQZ4" s="231"/>
      <c r="PRA4" s="231"/>
      <c r="PRB4" s="231"/>
      <c r="PRC4" s="231"/>
      <c r="PRD4" s="231"/>
      <c r="PRE4" s="231"/>
      <c r="PRF4" s="231"/>
      <c r="PRG4" s="231"/>
      <c r="PRH4" s="231"/>
      <c r="PRI4" s="231"/>
      <c r="PRJ4" s="231"/>
      <c r="PRK4" s="231"/>
      <c r="PRL4" s="231"/>
      <c r="PRM4" s="230"/>
      <c r="PRN4" s="231"/>
      <c r="PRO4" s="231"/>
      <c r="PRP4" s="231"/>
      <c r="PRQ4" s="231"/>
      <c r="PRR4" s="231"/>
      <c r="PRS4" s="231"/>
      <c r="PRT4" s="231"/>
      <c r="PRU4" s="231"/>
      <c r="PRV4" s="231"/>
      <c r="PRW4" s="231"/>
      <c r="PRX4" s="231"/>
      <c r="PRY4" s="231"/>
      <c r="PRZ4" s="231"/>
      <c r="PSA4" s="231"/>
      <c r="PSB4" s="231"/>
      <c r="PSC4" s="230"/>
      <c r="PSD4" s="231"/>
      <c r="PSE4" s="231"/>
      <c r="PSF4" s="231"/>
      <c r="PSG4" s="231"/>
      <c r="PSH4" s="231"/>
      <c r="PSI4" s="231"/>
      <c r="PSJ4" s="231"/>
      <c r="PSK4" s="231"/>
      <c r="PSL4" s="231"/>
      <c r="PSM4" s="231"/>
      <c r="PSN4" s="231"/>
      <c r="PSO4" s="231"/>
      <c r="PSP4" s="231"/>
      <c r="PSQ4" s="231"/>
      <c r="PSR4" s="231"/>
      <c r="PSS4" s="230"/>
      <c r="PST4" s="231"/>
      <c r="PSU4" s="231"/>
      <c r="PSV4" s="231"/>
      <c r="PSW4" s="231"/>
      <c r="PSX4" s="231"/>
      <c r="PSY4" s="231"/>
      <c r="PSZ4" s="231"/>
      <c r="PTA4" s="231"/>
      <c r="PTB4" s="231"/>
      <c r="PTC4" s="231"/>
      <c r="PTD4" s="231"/>
      <c r="PTE4" s="231"/>
      <c r="PTF4" s="231"/>
      <c r="PTG4" s="231"/>
      <c r="PTH4" s="231"/>
      <c r="PTI4" s="230"/>
      <c r="PTJ4" s="231"/>
      <c r="PTK4" s="231"/>
      <c r="PTL4" s="231"/>
      <c r="PTM4" s="231"/>
      <c r="PTN4" s="231"/>
      <c r="PTO4" s="231"/>
      <c r="PTP4" s="231"/>
      <c r="PTQ4" s="231"/>
      <c r="PTR4" s="231"/>
      <c r="PTS4" s="231"/>
      <c r="PTT4" s="231"/>
      <c r="PTU4" s="231"/>
      <c r="PTV4" s="231"/>
      <c r="PTW4" s="231"/>
      <c r="PTX4" s="231"/>
      <c r="PTY4" s="230"/>
      <c r="PTZ4" s="231"/>
      <c r="PUA4" s="231"/>
      <c r="PUB4" s="231"/>
      <c r="PUC4" s="231"/>
      <c r="PUD4" s="231"/>
      <c r="PUE4" s="231"/>
      <c r="PUF4" s="231"/>
      <c r="PUG4" s="231"/>
      <c r="PUH4" s="231"/>
      <c r="PUI4" s="231"/>
      <c r="PUJ4" s="231"/>
      <c r="PUK4" s="231"/>
      <c r="PUL4" s="231"/>
      <c r="PUM4" s="231"/>
      <c r="PUN4" s="231"/>
      <c r="PUO4" s="230"/>
      <c r="PUP4" s="231"/>
      <c r="PUQ4" s="231"/>
      <c r="PUR4" s="231"/>
      <c r="PUS4" s="231"/>
      <c r="PUT4" s="231"/>
      <c r="PUU4" s="231"/>
      <c r="PUV4" s="231"/>
      <c r="PUW4" s="231"/>
      <c r="PUX4" s="231"/>
      <c r="PUY4" s="231"/>
      <c r="PUZ4" s="231"/>
      <c r="PVA4" s="231"/>
      <c r="PVB4" s="231"/>
      <c r="PVC4" s="231"/>
      <c r="PVD4" s="231"/>
      <c r="PVE4" s="230"/>
      <c r="PVF4" s="231"/>
      <c r="PVG4" s="231"/>
      <c r="PVH4" s="231"/>
      <c r="PVI4" s="231"/>
      <c r="PVJ4" s="231"/>
      <c r="PVK4" s="231"/>
      <c r="PVL4" s="231"/>
      <c r="PVM4" s="231"/>
      <c r="PVN4" s="231"/>
      <c r="PVO4" s="231"/>
      <c r="PVP4" s="231"/>
      <c r="PVQ4" s="231"/>
      <c r="PVR4" s="231"/>
      <c r="PVS4" s="231"/>
      <c r="PVT4" s="231"/>
      <c r="PVU4" s="230"/>
      <c r="PVV4" s="231"/>
      <c r="PVW4" s="231"/>
      <c r="PVX4" s="231"/>
      <c r="PVY4" s="231"/>
      <c r="PVZ4" s="231"/>
      <c r="PWA4" s="231"/>
      <c r="PWB4" s="231"/>
      <c r="PWC4" s="231"/>
      <c r="PWD4" s="231"/>
      <c r="PWE4" s="231"/>
      <c r="PWF4" s="231"/>
      <c r="PWG4" s="231"/>
      <c r="PWH4" s="231"/>
      <c r="PWI4" s="231"/>
      <c r="PWJ4" s="231"/>
      <c r="PWK4" s="230"/>
      <c r="PWL4" s="231"/>
      <c r="PWM4" s="231"/>
      <c r="PWN4" s="231"/>
      <c r="PWO4" s="231"/>
      <c r="PWP4" s="231"/>
      <c r="PWQ4" s="231"/>
      <c r="PWR4" s="231"/>
      <c r="PWS4" s="231"/>
      <c r="PWT4" s="231"/>
      <c r="PWU4" s="231"/>
      <c r="PWV4" s="231"/>
      <c r="PWW4" s="231"/>
      <c r="PWX4" s="231"/>
      <c r="PWY4" s="231"/>
      <c r="PWZ4" s="231"/>
      <c r="PXA4" s="230"/>
      <c r="PXB4" s="231"/>
      <c r="PXC4" s="231"/>
      <c r="PXD4" s="231"/>
      <c r="PXE4" s="231"/>
      <c r="PXF4" s="231"/>
      <c r="PXG4" s="231"/>
      <c r="PXH4" s="231"/>
      <c r="PXI4" s="231"/>
      <c r="PXJ4" s="231"/>
      <c r="PXK4" s="231"/>
      <c r="PXL4" s="231"/>
      <c r="PXM4" s="231"/>
      <c r="PXN4" s="231"/>
      <c r="PXO4" s="231"/>
      <c r="PXP4" s="231"/>
      <c r="PXQ4" s="230"/>
      <c r="PXR4" s="231"/>
      <c r="PXS4" s="231"/>
      <c r="PXT4" s="231"/>
      <c r="PXU4" s="231"/>
      <c r="PXV4" s="231"/>
      <c r="PXW4" s="231"/>
      <c r="PXX4" s="231"/>
      <c r="PXY4" s="231"/>
      <c r="PXZ4" s="231"/>
      <c r="PYA4" s="231"/>
      <c r="PYB4" s="231"/>
      <c r="PYC4" s="231"/>
      <c r="PYD4" s="231"/>
      <c r="PYE4" s="231"/>
      <c r="PYF4" s="231"/>
      <c r="PYG4" s="230"/>
      <c r="PYH4" s="231"/>
      <c r="PYI4" s="231"/>
      <c r="PYJ4" s="231"/>
      <c r="PYK4" s="231"/>
      <c r="PYL4" s="231"/>
      <c r="PYM4" s="231"/>
      <c r="PYN4" s="231"/>
      <c r="PYO4" s="231"/>
      <c r="PYP4" s="231"/>
      <c r="PYQ4" s="231"/>
      <c r="PYR4" s="231"/>
      <c r="PYS4" s="231"/>
      <c r="PYT4" s="231"/>
      <c r="PYU4" s="231"/>
      <c r="PYV4" s="231"/>
      <c r="PYW4" s="230"/>
      <c r="PYX4" s="231"/>
      <c r="PYY4" s="231"/>
      <c r="PYZ4" s="231"/>
      <c r="PZA4" s="231"/>
      <c r="PZB4" s="231"/>
      <c r="PZC4" s="231"/>
      <c r="PZD4" s="231"/>
      <c r="PZE4" s="231"/>
      <c r="PZF4" s="231"/>
      <c r="PZG4" s="231"/>
      <c r="PZH4" s="231"/>
      <c r="PZI4" s="231"/>
      <c r="PZJ4" s="231"/>
      <c r="PZK4" s="231"/>
      <c r="PZL4" s="231"/>
      <c r="PZM4" s="230"/>
      <c r="PZN4" s="231"/>
      <c r="PZO4" s="231"/>
      <c r="PZP4" s="231"/>
      <c r="PZQ4" s="231"/>
      <c r="PZR4" s="231"/>
      <c r="PZS4" s="231"/>
      <c r="PZT4" s="231"/>
      <c r="PZU4" s="231"/>
      <c r="PZV4" s="231"/>
      <c r="PZW4" s="231"/>
      <c r="PZX4" s="231"/>
      <c r="PZY4" s="231"/>
      <c r="PZZ4" s="231"/>
      <c r="QAA4" s="231"/>
      <c r="QAB4" s="231"/>
      <c r="QAC4" s="230"/>
      <c r="QAD4" s="231"/>
      <c r="QAE4" s="231"/>
      <c r="QAF4" s="231"/>
      <c r="QAG4" s="231"/>
      <c r="QAH4" s="231"/>
      <c r="QAI4" s="231"/>
      <c r="QAJ4" s="231"/>
      <c r="QAK4" s="231"/>
      <c r="QAL4" s="231"/>
      <c r="QAM4" s="231"/>
      <c r="QAN4" s="231"/>
      <c r="QAO4" s="231"/>
      <c r="QAP4" s="231"/>
      <c r="QAQ4" s="231"/>
      <c r="QAR4" s="231"/>
      <c r="QAS4" s="230"/>
      <c r="QAT4" s="231"/>
      <c r="QAU4" s="231"/>
      <c r="QAV4" s="231"/>
      <c r="QAW4" s="231"/>
      <c r="QAX4" s="231"/>
      <c r="QAY4" s="231"/>
      <c r="QAZ4" s="231"/>
      <c r="QBA4" s="231"/>
      <c r="QBB4" s="231"/>
      <c r="QBC4" s="231"/>
      <c r="QBD4" s="231"/>
      <c r="QBE4" s="231"/>
      <c r="QBF4" s="231"/>
      <c r="QBG4" s="231"/>
      <c r="QBH4" s="231"/>
      <c r="QBI4" s="230"/>
      <c r="QBJ4" s="231"/>
      <c r="QBK4" s="231"/>
      <c r="QBL4" s="231"/>
      <c r="QBM4" s="231"/>
      <c r="QBN4" s="231"/>
      <c r="QBO4" s="231"/>
      <c r="QBP4" s="231"/>
      <c r="QBQ4" s="231"/>
      <c r="QBR4" s="231"/>
      <c r="QBS4" s="231"/>
      <c r="QBT4" s="231"/>
      <c r="QBU4" s="231"/>
      <c r="QBV4" s="231"/>
      <c r="QBW4" s="231"/>
      <c r="QBX4" s="231"/>
      <c r="QBY4" s="230"/>
      <c r="QBZ4" s="231"/>
      <c r="QCA4" s="231"/>
      <c r="QCB4" s="231"/>
      <c r="QCC4" s="231"/>
      <c r="QCD4" s="231"/>
      <c r="QCE4" s="231"/>
      <c r="QCF4" s="231"/>
      <c r="QCG4" s="231"/>
      <c r="QCH4" s="231"/>
      <c r="QCI4" s="231"/>
      <c r="QCJ4" s="231"/>
      <c r="QCK4" s="231"/>
      <c r="QCL4" s="231"/>
      <c r="QCM4" s="231"/>
      <c r="QCN4" s="231"/>
      <c r="QCO4" s="230"/>
      <c r="QCP4" s="231"/>
      <c r="QCQ4" s="231"/>
      <c r="QCR4" s="231"/>
      <c r="QCS4" s="231"/>
      <c r="QCT4" s="231"/>
      <c r="QCU4" s="231"/>
      <c r="QCV4" s="231"/>
      <c r="QCW4" s="231"/>
      <c r="QCX4" s="231"/>
      <c r="QCY4" s="231"/>
      <c r="QCZ4" s="231"/>
      <c r="QDA4" s="231"/>
      <c r="QDB4" s="231"/>
      <c r="QDC4" s="231"/>
      <c r="QDD4" s="231"/>
      <c r="QDE4" s="230"/>
      <c r="QDF4" s="231"/>
      <c r="QDG4" s="231"/>
      <c r="QDH4" s="231"/>
      <c r="QDI4" s="231"/>
      <c r="QDJ4" s="231"/>
      <c r="QDK4" s="231"/>
      <c r="QDL4" s="231"/>
      <c r="QDM4" s="231"/>
      <c r="QDN4" s="231"/>
      <c r="QDO4" s="231"/>
      <c r="QDP4" s="231"/>
      <c r="QDQ4" s="231"/>
      <c r="QDR4" s="231"/>
      <c r="QDS4" s="231"/>
      <c r="QDT4" s="231"/>
      <c r="QDU4" s="230"/>
      <c r="QDV4" s="231"/>
      <c r="QDW4" s="231"/>
      <c r="QDX4" s="231"/>
      <c r="QDY4" s="231"/>
      <c r="QDZ4" s="231"/>
      <c r="QEA4" s="231"/>
      <c r="QEB4" s="231"/>
      <c r="QEC4" s="231"/>
      <c r="QED4" s="231"/>
      <c r="QEE4" s="231"/>
      <c r="QEF4" s="231"/>
      <c r="QEG4" s="231"/>
      <c r="QEH4" s="231"/>
      <c r="QEI4" s="231"/>
      <c r="QEJ4" s="231"/>
      <c r="QEK4" s="230"/>
      <c r="QEL4" s="231"/>
      <c r="QEM4" s="231"/>
      <c r="QEN4" s="231"/>
      <c r="QEO4" s="231"/>
      <c r="QEP4" s="231"/>
      <c r="QEQ4" s="231"/>
      <c r="QER4" s="231"/>
      <c r="QES4" s="231"/>
      <c r="QET4" s="231"/>
      <c r="QEU4" s="231"/>
      <c r="QEV4" s="231"/>
      <c r="QEW4" s="231"/>
      <c r="QEX4" s="231"/>
      <c r="QEY4" s="231"/>
      <c r="QEZ4" s="231"/>
      <c r="QFA4" s="230"/>
      <c r="QFB4" s="231"/>
      <c r="QFC4" s="231"/>
      <c r="QFD4" s="231"/>
      <c r="QFE4" s="231"/>
      <c r="QFF4" s="231"/>
      <c r="QFG4" s="231"/>
      <c r="QFH4" s="231"/>
      <c r="QFI4" s="231"/>
      <c r="QFJ4" s="231"/>
      <c r="QFK4" s="231"/>
      <c r="QFL4" s="231"/>
      <c r="QFM4" s="231"/>
      <c r="QFN4" s="231"/>
      <c r="QFO4" s="231"/>
      <c r="QFP4" s="231"/>
      <c r="QFQ4" s="230"/>
      <c r="QFR4" s="231"/>
      <c r="QFS4" s="231"/>
      <c r="QFT4" s="231"/>
      <c r="QFU4" s="231"/>
      <c r="QFV4" s="231"/>
      <c r="QFW4" s="231"/>
      <c r="QFX4" s="231"/>
      <c r="QFY4" s="231"/>
      <c r="QFZ4" s="231"/>
      <c r="QGA4" s="231"/>
      <c r="QGB4" s="231"/>
      <c r="QGC4" s="231"/>
      <c r="QGD4" s="231"/>
      <c r="QGE4" s="231"/>
      <c r="QGF4" s="231"/>
      <c r="QGG4" s="230"/>
      <c r="QGH4" s="231"/>
      <c r="QGI4" s="231"/>
      <c r="QGJ4" s="231"/>
      <c r="QGK4" s="231"/>
      <c r="QGL4" s="231"/>
      <c r="QGM4" s="231"/>
      <c r="QGN4" s="231"/>
      <c r="QGO4" s="231"/>
      <c r="QGP4" s="231"/>
      <c r="QGQ4" s="231"/>
      <c r="QGR4" s="231"/>
      <c r="QGS4" s="231"/>
      <c r="QGT4" s="231"/>
      <c r="QGU4" s="231"/>
      <c r="QGV4" s="231"/>
      <c r="QGW4" s="230"/>
      <c r="QGX4" s="231"/>
      <c r="QGY4" s="231"/>
      <c r="QGZ4" s="231"/>
      <c r="QHA4" s="231"/>
      <c r="QHB4" s="231"/>
      <c r="QHC4" s="231"/>
      <c r="QHD4" s="231"/>
      <c r="QHE4" s="231"/>
      <c r="QHF4" s="231"/>
      <c r="QHG4" s="231"/>
      <c r="QHH4" s="231"/>
      <c r="QHI4" s="231"/>
      <c r="QHJ4" s="231"/>
      <c r="QHK4" s="231"/>
      <c r="QHL4" s="231"/>
      <c r="QHM4" s="230"/>
      <c r="QHN4" s="231"/>
      <c r="QHO4" s="231"/>
      <c r="QHP4" s="231"/>
      <c r="QHQ4" s="231"/>
      <c r="QHR4" s="231"/>
      <c r="QHS4" s="231"/>
      <c r="QHT4" s="231"/>
      <c r="QHU4" s="231"/>
      <c r="QHV4" s="231"/>
      <c r="QHW4" s="231"/>
      <c r="QHX4" s="231"/>
      <c r="QHY4" s="231"/>
      <c r="QHZ4" s="231"/>
      <c r="QIA4" s="231"/>
      <c r="QIB4" s="231"/>
      <c r="QIC4" s="230"/>
      <c r="QID4" s="231"/>
      <c r="QIE4" s="231"/>
      <c r="QIF4" s="231"/>
      <c r="QIG4" s="231"/>
      <c r="QIH4" s="231"/>
      <c r="QII4" s="231"/>
      <c r="QIJ4" s="231"/>
      <c r="QIK4" s="231"/>
      <c r="QIL4" s="231"/>
      <c r="QIM4" s="231"/>
      <c r="QIN4" s="231"/>
      <c r="QIO4" s="231"/>
      <c r="QIP4" s="231"/>
      <c r="QIQ4" s="231"/>
      <c r="QIR4" s="231"/>
      <c r="QIS4" s="230"/>
      <c r="QIT4" s="231"/>
      <c r="QIU4" s="231"/>
      <c r="QIV4" s="231"/>
      <c r="QIW4" s="231"/>
      <c r="QIX4" s="231"/>
      <c r="QIY4" s="231"/>
      <c r="QIZ4" s="231"/>
      <c r="QJA4" s="231"/>
      <c r="QJB4" s="231"/>
      <c r="QJC4" s="231"/>
      <c r="QJD4" s="231"/>
      <c r="QJE4" s="231"/>
      <c r="QJF4" s="231"/>
      <c r="QJG4" s="231"/>
      <c r="QJH4" s="231"/>
      <c r="QJI4" s="230"/>
      <c r="QJJ4" s="231"/>
      <c r="QJK4" s="231"/>
      <c r="QJL4" s="231"/>
      <c r="QJM4" s="231"/>
      <c r="QJN4" s="231"/>
      <c r="QJO4" s="231"/>
      <c r="QJP4" s="231"/>
      <c r="QJQ4" s="231"/>
      <c r="QJR4" s="231"/>
      <c r="QJS4" s="231"/>
      <c r="QJT4" s="231"/>
      <c r="QJU4" s="231"/>
      <c r="QJV4" s="231"/>
      <c r="QJW4" s="231"/>
      <c r="QJX4" s="231"/>
      <c r="QJY4" s="230"/>
      <c r="QJZ4" s="231"/>
      <c r="QKA4" s="231"/>
      <c r="QKB4" s="231"/>
      <c r="QKC4" s="231"/>
      <c r="QKD4" s="231"/>
      <c r="QKE4" s="231"/>
      <c r="QKF4" s="231"/>
      <c r="QKG4" s="231"/>
      <c r="QKH4" s="231"/>
      <c r="QKI4" s="231"/>
      <c r="QKJ4" s="231"/>
      <c r="QKK4" s="231"/>
      <c r="QKL4" s="231"/>
      <c r="QKM4" s="231"/>
      <c r="QKN4" s="231"/>
      <c r="QKO4" s="230"/>
      <c r="QKP4" s="231"/>
      <c r="QKQ4" s="231"/>
      <c r="QKR4" s="231"/>
      <c r="QKS4" s="231"/>
      <c r="QKT4" s="231"/>
      <c r="QKU4" s="231"/>
      <c r="QKV4" s="231"/>
      <c r="QKW4" s="231"/>
      <c r="QKX4" s="231"/>
      <c r="QKY4" s="231"/>
      <c r="QKZ4" s="231"/>
      <c r="QLA4" s="231"/>
      <c r="QLB4" s="231"/>
      <c r="QLC4" s="231"/>
      <c r="QLD4" s="231"/>
      <c r="QLE4" s="230"/>
      <c r="QLF4" s="231"/>
      <c r="QLG4" s="231"/>
      <c r="QLH4" s="231"/>
      <c r="QLI4" s="231"/>
      <c r="QLJ4" s="231"/>
      <c r="QLK4" s="231"/>
      <c r="QLL4" s="231"/>
      <c r="QLM4" s="231"/>
      <c r="QLN4" s="231"/>
      <c r="QLO4" s="231"/>
      <c r="QLP4" s="231"/>
      <c r="QLQ4" s="231"/>
      <c r="QLR4" s="231"/>
      <c r="QLS4" s="231"/>
      <c r="QLT4" s="231"/>
      <c r="QLU4" s="230"/>
      <c r="QLV4" s="231"/>
      <c r="QLW4" s="231"/>
      <c r="QLX4" s="231"/>
      <c r="QLY4" s="231"/>
      <c r="QLZ4" s="231"/>
      <c r="QMA4" s="231"/>
      <c r="QMB4" s="231"/>
      <c r="QMC4" s="231"/>
      <c r="QMD4" s="231"/>
      <c r="QME4" s="231"/>
      <c r="QMF4" s="231"/>
      <c r="QMG4" s="231"/>
      <c r="QMH4" s="231"/>
      <c r="QMI4" s="231"/>
      <c r="QMJ4" s="231"/>
      <c r="QMK4" s="230"/>
      <c r="QML4" s="231"/>
      <c r="QMM4" s="231"/>
      <c r="QMN4" s="231"/>
      <c r="QMO4" s="231"/>
      <c r="QMP4" s="231"/>
      <c r="QMQ4" s="231"/>
      <c r="QMR4" s="231"/>
      <c r="QMS4" s="231"/>
      <c r="QMT4" s="231"/>
      <c r="QMU4" s="231"/>
      <c r="QMV4" s="231"/>
      <c r="QMW4" s="231"/>
      <c r="QMX4" s="231"/>
      <c r="QMY4" s="231"/>
      <c r="QMZ4" s="231"/>
      <c r="QNA4" s="230"/>
      <c r="QNB4" s="231"/>
      <c r="QNC4" s="231"/>
      <c r="QND4" s="231"/>
      <c r="QNE4" s="231"/>
      <c r="QNF4" s="231"/>
      <c r="QNG4" s="231"/>
      <c r="QNH4" s="231"/>
      <c r="QNI4" s="231"/>
      <c r="QNJ4" s="231"/>
      <c r="QNK4" s="231"/>
      <c r="QNL4" s="231"/>
      <c r="QNM4" s="231"/>
      <c r="QNN4" s="231"/>
      <c r="QNO4" s="231"/>
      <c r="QNP4" s="231"/>
      <c r="QNQ4" s="230"/>
      <c r="QNR4" s="231"/>
      <c r="QNS4" s="231"/>
      <c r="QNT4" s="231"/>
      <c r="QNU4" s="231"/>
      <c r="QNV4" s="231"/>
      <c r="QNW4" s="231"/>
      <c r="QNX4" s="231"/>
      <c r="QNY4" s="231"/>
      <c r="QNZ4" s="231"/>
      <c r="QOA4" s="231"/>
      <c r="QOB4" s="231"/>
      <c r="QOC4" s="231"/>
      <c r="QOD4" s="231"/>
      <c r="QOE4" s="231"/>
      <c r="QOF4" s="231"/>
      <c r="QOG4" s="230"/>
      <c r="QOH4" s="231"/>
      <c r="QOI4" s="231"/>
      <c r="QOJ4" s="231"/>
      <c r="QOK4" s="231"/>
      <c r="QOL4" s="231"/>
      <c r="QOM4" s="231"/>
      <c r="QON4" s="231"/>
      <c r="QOO4" s="231"/>
      <c r="QOP4" s="231"/>
      <c r="QOQ4" s="231"/>
      <c r="QOR4" s="231"/>
      <c r="QOS4" s="231"/>
      <c r="QOT4" s="231"/>
      <c r="QOU4" s="231"/>
      <c r="QOV4" s="231"/>
      <c r="QOW4" s="230"/>
      <c r="QOX4" s="231"/>
      <c r="QOY4" s="231"/>
      <c r="QOZ4" s="231"/>
      <c r="QPA4" s="231"/>
      <c r="QPB4" s="231"/>
      <c r="QPC4" s="231"/>
      <c r="QPD4" s="231"/>
      <c r="QPE4" s="231"/>
      <c r="QPF4" s="231"/>
      <c r="QPG4" s="231"/>
      <c r="QPH4" s="231"/>
      <c r="QPI4" s="231"/>
      <c r="QPJ4" s="231"/>
      <c r="QPK4" s="231"/>
      <c r="QPL4" s="231"/>
      <c r="QPM4" s="230"/>
      <c r="QPN4" s="231"/>
      <c r="QPO4" s="231"/>
      <c r="QPP4" s="231"/>
      <c r="QPQ4" s="231"/>
      <c r="QPR4" s="231"/>
      <c r="QPS4" s="231"/>
      <c r="QPT4" s="231"/>
      <c r="QPU4" s="231"/>
      <c r="QPV4" s="231"/>
      <c r="QPW4" s="231"/>
      <c r="QPX4" s="231"/>
      <c r="QPY4" s="231"/>
      <c r="QPZ4" s="231"/>
      <c r="QQA4" s="231"/>
      <c r="QQB4" s="231"/>
      <c r="QQC4" s="230"/>
      <c r="QQD4" s="231"/>
      <c r="QQE4" s="231"/>
      <c r="QQF4" s="231"/>
      <c r="QQG4" s="231"/>
      <c r="QQH4" s="231"/>
      <c r="QQI4" s="231"/>
      <c r="QQJ4" s="231"/>
      <c r="QQK4" s="231"/>
      <c r="QQL4" s="231"/>
      <c r="QQM4" s="231"/>
      <c r="QQN4" s="231"/>
      <c r="QQO4" s="231"/>
      <c r="QQP4" s="231"/>
      <c r="QQQ4" s="231"/>
      <c r="QQR4" s="231"/>
      <c r="QQS4" s="230"/>
      <c r="QQT4" s="231"/>
      <c r="QQU4" s="231"/>
      <c r="QQV4" s="231"/>
      <c r="QQW4" s="231"/>
      <c r="QQX4" s="231"/>
      <c r="QQY4" s="231"/>
      <c r="QQZ4" s="231"/>
      <c r="QRA4" s="231"/>
      <c r="QRB4" s="231"/>
      <c r="QRC4" s="231"/>
      <c r="QRD4" s="231"/>
      <c r="QRE4" s="231"/>
      <c r="QRF4" s="231"/>
      <c r="QRG4" s="231"/>
      <c r="QRH4" s="231"/>
      <c r="QRI4" s="230"/>
      <c r="QRJ4" s="231"/>
      <c r="QRK4" s="231"/>
      <c r="QRL4" s="231"/>
      <c r="QRM4" s="231"/>
      <c r="QRN4" s="231"/>
      <c r="QRO4" s="231"/>
      <c r="QRP4" s="231"/>
      <c r="QRQ4" s="231"/>
      <c r="QRR4" s="231"/>
      <c r="QRS4" s="231"/>
      <c r="QRT4" s="231"/>
      <c r="QRU4" s="231"/>
      <c r="QRV4" s="231"/>
      <c r="QRW4" s="231"/>
      <c r="QRX4" s="231"/>
      <c r="QRY4" s="230"/>
      <c r="QRZ4" s="231"/>
      <c r="QSA4" s="231"/>
      <c r="QSB4" s="231"/>
      <c r="QSC4" s="231"/>
      <c r="QSD4" s="231"/>
      <c r="QSE4" s="231"/>
      <c r="QSF4" s="231"/>
      <c r="QSG4" s="231"/>
      <c r="QSH4" s="231"/>
      <c r="QSI4" s="231"/>
      <c r="QSJ4" s="231"/>
      <c r="QSK4" s="231"/>
      <c r="QSL4" s="231"/>
      <c r="QSM4" s="231"/>
      <c r="QSN4" s="231"/>
      <c r="QSO4" s="230"/>
      <c r="QSP4" s="231"/>
      <c r="QSQ4" s="231"/>
      <c r="QSR4" s="231"/>
      <c r="QSS4" s="231"/>
      <c r="QST4" s="231"/>
      <c r="QSU4" s="231"/>
      <c r="QSV4" s="231"/>
      <c r="QSW4" s="231"/>
      <c r="QSX4" s="231"/>
      <c r="QSY4" s="231"/>
      <c r="QSZ4" s="231"/>
      <c r="QTA4" s="231"/>
      <c r="QTB4" s="231"/>
      <c r="QTC4" s="231"/>
      <c r="QTD4" s="231"/>
      <c r="QTE4" s="230"/>
      <c r="QTF4" s="231"/>
      <c r="QTG4" s="231"/>
      <c r="QTH4" s="231"/>
      <c r="QTI4" s="231"/>
      <c r="QTJ4" s="231"/>
      <c r="QTK4" s="231"/>
      <c r="QTL4" s="231"/>
      <c r="QTM4" s="231"/>
      <c r="QTN4" s="231"/>
      <c r="QTO4" s="231"/>
      <c r="QTP4" s="231"/>
      <c r="QTQ4" s="231"/>
      <c r="QTR4" s="231"/>
      <c r="QTS4" s="231"/>
      <c r="QTT4" s="231"/>
      <c r="QTU4" s="230"/>
      <c r="QTV4" s="231"/>
      <c r="QTW4" s="231"/>
      <c r="QTX4" s="231"/>
      <c r="QTY4" s="231"/>
      <c r="QTZ4" s="231"/>
      <c r="QUA4" s="231"/>
      <c r="QUB4" s="231"/>
      <c r="QUC4" s="231"/>
      <c r="QUD4" s="231"/>
      <c r="QUE4" s="231"/>
      <c r="QUF4" s="231"/>
      <c r="QUG4" s="231"/>
      <c r="QUH4" s="231"/>
      <c r="QUI4" s="231"/>
      <c r="QUJ4" s="231"/>
      <c r="QUK4" s="230"/>
      <c r="QUL4" s="231"/>
      <c r="QUM4" s="231"/>
      <c r="QUN4" s="231"/>
      <c r="QUO4" s="231"/>
      <c r="QUP4" s="231"/>
      <c r="QUQ4" s="231"/>
      <c r="QUR4" s="231"/>
      <c r="QUS4" s="231"/>
      <c r="QUT4" s="231"/>
      <c r="QUU4" s="231"/>
      <c r="QUV4" s="231"/>
      <c r="QUW4" s="231"/>
      <c r="QUX4" s="231"/>
      <c r="QUY4" s="231"/>
      <c r="QUZ4" s="231"/>
      <c r="QVA4" s="230"/>
      <c r="QVB4" s="231"/>
      <c r="QVC4" s="231"/>
      <c r="QVD4" s="231"/>
      <c r="QVE4" s="231"/>
      <c r="QVF4" s="231"/>
      <c r="QVG4" s="231"/>
      <c r="QVH4" s="231"/>
      <c r="QVI4" s="231"/>
      <c r="QVJ4" s="231"/>
      <c r="QVK4" s="231"/>
      <c r="QVL4" s="231"/>
      <c r="QVM4" s="231"/>
      <c r="QVN4" s="231"/>
      <c r="QVO4" s="231"/>
      <c r="QVP4" s="231"/>
      <c r="QVQ4" s="230"/>
      <c r="QVR4" s="231"/>
      <c r="QVS4" s="231"/>
      <c r="QVT4" s="231"/>
      <c r="QVU4" s="231"/>
      <c r="QVV4" s="231"/>
      <c r="QVW4" s="231"/>
      <c r="QVX4" s="231"/>
      <c r="QVY4" s="231"/>
      <c r="QVZ4" s="231"/>
      <c r="QWA4" s="231"/>
      <c r="QWB4" s="231"/>
      <c r="QWC4" s="231"/>
      <c r="QWD4" s="231"/>
      <c r="QWE4" s="231"/>
      <c r="QWF4" s="231"/>
      <c r="QWG4" s="230"/>
      <c r="QWH4" s="231"/>
      <c r="QWI4" s="231"/>
      <c r="QWJ4" s="231"/>
      <c r="QWK4" s="231"/>
      <c r="QWL4" s="231"/>
      <c r="QWM4" s="231"/>
      <c r="QWN4" s="231"/>
      <c r="QWO4" s="231"/>
      <c r="QWP4" s="231"/>
      <c r="QWQ4" s="231"/>
      <c r="QWR4" s="231"/>
      <c r="QWS4" s="231"/>
      <c r="QWT4" s="231"/>
      <c r="QWU4" s="231"/>
      <c r="QWV4" s="231"/>
      <c r="QWW4" s="230"/>
      <c r="QWX4" s="231"/>
      <c r="QWY4" s="231"/>
      <c r="QWZ4" s="231"/>
      <c r="QXA4" s="231"/>
      <c r="QXB4" s="231"/>
      <c r="QXC4" s="231"/>
      <c r="QXD4" s="231"/>
      <c r="QXE4" s="231"/>
      <c r="QXF4" s="231"/>
      <c r="QXG4" s="231"/>
      <c r="QXH4" s="231"/>
      <c r="QXI4" s="231"/>
      <c r="QXJ4" s="231"/>
      <c r="QXK4" s="231"/>
      <c r="QXL4" s="231"/>
      <c r="QXM4" s="230"/>
      <c r="QXN4" s="231"/>
      <c r="QXO4" s="231"/>
      <c r="QXP4" s="231"/>
      <c r="QXQ4" s="231"/>
      <c r="QXR4" s="231"/>
      <c r="QXS4" s="231"/>
      <c r="QXT4" s="231"/>
      <c r="QXU4" s="231"/>
      <c r="QXV4" s="231"/>
      <c r="QXW4" s="231"/>
      <c r="QXX4" s="231"/>
      <c r="QXY4" s="231"/>
      <c r="QXZ4" s="231"/>
      <c r="QYA4" s="231"/>
      <c r="QYB4" s="231"/>
      <c r="QYC4" s="230"/>
      <c r="QYD4" s="231"/>
      <c r="QYE4" s="231"/>
      <c r="QYF4" s="231"/>
      <c r="QYG4" s="231"/>
      <c r="QYH4" s="231"/>
      <c r="QYI4" s="231"/>
      <c r="QYJ4" s="231"/>
      <c r="QYK4" s="231"/>
      <c r="QYL4" s="231"/>
      <c r="QYM4" s="231"/>
      <c r="QYN4" s="231"/>
      <c r="QYO4" s="231"/>
      <c r="QYP4" s="231"/>
      <c r="QYQ4" s="231"/>
      <c r="QYR4" s="231"/>
      <c r="QYS4" s="230"/>
      <c r="QYT4" s="231"/>
      <c r="QYU4" s="231"/>
      <c r="QYV4" s="231"/>
      <c r="QYW4" s="231"/>
      <c r="QYX4" s="231"/>
      <c r="QYY4" s="231"/>
      <c r="QYZ4" s="231"/>
      <c r="QZA4" s="231"/>
      <c r="QZB4" s="231"/>
      <c r="QZC4" s="231"/>
      <c r="QZD4" s="231"/>
      <c r="QZE4" s="231"/>
      <c r="QZF4" s="231"/>
      <c r="QZG4" s="231"/>
      <c r="QZH4" s="231"/>
      <c r="QZI4" s="230"/>
      <c r="QZJ4" s="231"/>
      <c r="QZK4" s="231"/>
      <c r="QZL4" s="231"/>
      <c r="QZM4" s="231"/>
      <c r="QZN4" s="231"/>
      <c r="QZO4" s="231"/>
      <c r="QZP4" s="231"/>
      <c r="QZQ4" s="231"/>
      <c r="QZR4" s="231"/>
      <c r="QZS4" s="231"/>
      <c r="QZT4" s="231"/>
      <c r="QZU4" s="231"/>
      <c r="QZV4" s="231"/>
      <c r="QZW4" s="231"/>
      <c r="QZX4" s="231"/>
      <c r="QZY4" s="230"/>
      <c r="QZZ4" s="231"/>
      <c r="RAA4" s="231"/>
      <c r="RAB4" s="231"/>
      <c r="RAC4" s="231"/>
      <c r="RAD4" s="231"/>
      <c r="RAE4" s="231"/>
      <c r="RAF4" s="231"/>
      <c r="RAG4" s="231"/>
      <c r="RAH4" s="231"/>
      <c r="RAI4" s="231"/>
      <c r="RAJ4" s="231"/>
      <c r="RAK4" s="231"/>
      <c r="RAL4" s="231"/>
      <c r="RAM4" s="231"/>
      <c r="RAN4" s="231"/>
      <c r="RAO4" s="230"/>
      <c r="RAP4" s="231"/>
      <c r="RAQ4" s="231"/>
      <c r="RAR4" s="231"/>
      <c r="RAS4" s="231"/>
      <c r="RAT4" s="231"/>
      <c r="RAU4" s="231"/>
      <c r="RAV4" s="231"/>
      <c r="RAW4" s="231"/>
      <c r="RAX4" s="231"/>
      <c r="RAY4" s="231"/>
      <c r="RAZ4" s="231"/>
      <c r="RBA4" s="231"/>
      <c r="RBB4" s="231"/>
      <c r="RBC4" s="231"/>
      <c r="RBD4" s="231"/>
      <c r="RBE4" s="230"/>
      <c r="RBF4" s="231"/>
      <c r="RBG4" s="231"/>
      <c r="RBH4" s="231"/>
      <c r="RBI4" s="231"/>
      <c r="RBJ4" s="231"/>
      <c r="RBK4" s="231"/>
      <c r="RBL4" s="231"/>
      <c r="RBM4" s="231"/>
      <c r="RBN4" s="231"/>
      <c r="RBO4" s="231"/>
      <c r="RBP4" s="231"/>
      <c r="RBQ4" s="231"/>
      <c r="RBR4" s="231"/>
      <c r="RBS4" s="231"/>
      <c r="RBT4" s="231"/>
      <c r="RBU4" s="230"/>
      <c r="RBV4" s="231"/>
      <c r="RBW4" s="231"/>
      <c r="RBX4" s="231"/>
      <c r="RBY4" s="231"/>
      <c r="RBZ4" s="231"/>
      <c r="RCA4" s="231"/>
      <c r="RCB4" s="231"/>
      <c r="RCC4" s="231"/>
      <c r="RCD4" s="231"/>
      <c r="RCE4" s="231"/>
      <c r="RCF4" s="231"/>
      <c r="RCG4" s="231"/>
      <c r="RCH4" s="231"/>
      <c r="RCI4" s="231"/>
      <c r="RCJ4" s="231"/>
      <c r="RCK4" s="230"/>
      <c r="RCL4" s="231"/>
      <c r="RCM4" s="231"/>
      <c r="RCN4" s="231"/>
      <c r="RCO4" s="231"/>
      <c r="RCP4" s="231"/>
      <c r="RCQ4" s="231"/>
      <c r="RCR4" s="231"/>
      <c r="RCS4" s="231"/>
      <c r="RCT4" s="231"/>
      <c r="RCU4" s="231"/>
      <c r="RCV4" s="231"/>
      <c r="RCW4" s="231"/>
      <c r="RCX4" s="231"/>
      <c r="RCY4" s="231"/>
      <c r="RCZ4" s="231"/>
      <c r="RDA4" s="230"/>
      <c r="RDB4" s="231"/>
      <c r="RDC4" s="231"/>
      <c r="RDD4" s="231"/>
      <c r="RDE4" s="231"/>
      <c r="RDF4" s="231"/>
      <c r="RDG4" s="231"/>
      <c r="RDH4" s="231"/>
      <c r="RDI4" s="231"/>
      <c r="RDJ4" s="231"/>
      <c r="RDK4" s="231"/>
      <c r="RDL4" s="231"/>
      <c r="RDM4" s="231"/>
      <c r="RDN4" s="231"/>
      <c r="RDO4" s="231"/>
      <c r="RDP4" s="231"/>
      <c r="RDQ4" s="230"/>
      <c r="RDR4" s="231"/>
      <c r="RDS4" s="231"/>
      <c r="RDT4" s="231"/>
      <c r="RDU4" s="231"/>
      <c r="RDV4" s="231"/>
      <c r="RDW4" s="231"/>
      <c r="RDX4" s="231"/>
      <c r="RDY4" s="231"/>
      <c r="RDZ4" s="231"/>
      <c r="REA4" s="231"/>
      <c r="REB4" s="231"/>
      <c r="REC4" s="231"/>
      <c r="RED4" s="231"/>
      <c r="REE4" s="231"/>
      <c r="REF4" s="231"/>
      <c r="REG4" s="230"/>
      <c r="REH4" s="231"/>
      <c r="REI4" s="231"/>
      <c r="REJ4" s="231"/>
      <c r="REK4" s="231"/>
      <c r="REL4" s="231"/>
      <c r="REM4" s="231"/>
      <c r="REN4" s="231"/>
      <c r="REO4" s="231"/>
      <c r="REP4" s="231"/>
      <c r="REQ4" s="231"/>
      <c r="RER4" s="231"/>
      <c r="RES4" s="231"/>
      <c r="RET4" s="231"/>
      <c r="REU4" s="231"/>
      <c r="REV4" s="231"/>
      <c r="REW4" s="230"/>
      <c r="REX4" s="231"/>
      <c r="REY4" s="231"/>
      <c r="REZ4" s="231"/>
      <c r="RFA4" s="231"/>
      <c r="RFB4" s="231"/>
      <c r="RFC4" s="231"/>
      <c r="RFD4" s="231"/>
      <c r="RFE4" s="231"/>
      <c r="RFF4" s="231"/>
      <c r="RFG4" s="231"/>
      <c r="RFH4" s="231"/>
      <c r="RFI4" s="231"/>
      <c r="RFJ4" s="231"/>
      <c r="RFK4" s="231"/>
      <c r="RFL4" s="231"/>
      <c r="RFM4" s="230"/>
      <c r="RFN4" s="231"/>
      <c r="RFO4" s="231"/>
      <c r="RFP4" s="231"/>
      <c r="RFQ4" s="231"/>
      <c r="RFR4" s="231"/>
      <c r="RFS4" s="231"/>
      <c r="RFT4" s="231"/>
      <c r="RFU4" s="231"/>
      <c r="RFV4" s="231"/>
      <c r="RFW4" s="231"/>
      <c r="RFX4" s="231"/>
      <c r="RFY4" s="231"/>
      <c r="RFZ4" s="231"/>
      <c r="RGA4" s="231"/>
      <c r="RGB4" s="231"/>
      <c r="RGC4" s="230"/>
      <c r="RGD4" s="231"/>
      <c r="RGE4" s="231"/>
      <c r="RGF4" s="231"/>
      <c r="RGG4" s="231"/>
      <c r="RGH4" s="231"/>
      <c r="RGI4" s="231"/>
      <c r="RGJ4" s="231"/>
      <c r="RGK4" s="231"/>
      <c r="RGL4" s="231"/>
      <c r="RGM4" s="231"/>
      <c r="RGN4" s="231"/>
      <c r="RGO4" s="231"/>
      <c r="RGP4" s="231"/>
      <c r="RGQ4" s="231"/>
      <c r="RGR4" s="231"/>
      <c r="RGS4" s="230"/>
      <c r="RGT4" s="231"/>
      <c r="RGU4" s="231"/>
      <c r="RGV4" s="231"/>
      <c r="RGW4" s="231"/>
      <c r="RGX4" s="231"/>
      <c r="RGY4" s="231"/>
      <c r="RGZ4" s="231"/>
      <c r="RHA4" s="231"/>
      <c r="RHB4" s="231"/>
      <c r="RHC4" s="231"/>
      <c r="RHD4" s="231"/>
      <c r="RHE4" s="231"/>
      <c r="RHF4" s="231"/>
      <c r="RHG4" s="231"/>
      <c r="RHH4" s="231"/>
      <c r="RHI4" s="230"/>
      <c r="RHJ4" s="231"/>
      <c r="RHK4" s="231"/>
      <c r="RHL4" s="231"/>
      <c r="RHM4" s="231"/>
      <c r="RHN4" s="231"/>
      <c r="RHO4" s="231"/>
      <c r="RHP4" s="231"/>
      <c r="RHQ4" s="231"/>
      <c r="RHR4" s="231"/>
      <c r="RHS4" s="231"/>
      <c r="RHT4" s="231"/>
      <c r="RHU4" s="231"/>
      <c r="RHV4" s="231"/>
      <c r="RHW4" s="231"/>
      <c r="RHX4" s="231"/>
      <c r="RHY4" s="230"/>
      <c r="RHZ4" s="231"/>
      <c r="RIA4" s="231"/>
      <c r="RIB4" s="231"/>
      <c r="RIC4" s="231"/>
      <c r="RID4" s="231"/>
      <c r="RIE4" s="231"/>
      <c r="RIF4" s="231"/>
      <c r="RIG4" s="231"/>
      <c r="RIH4" s="231"/>
      <c r="RII4" s="231"/>
      <c r="RIJ4" s="231"/>
      <c r="RIK4" s="231"/>
      <c r="RIL4" s="231"/>
      <c r="RIM4" s="231"/>
      <c r="RIN4" s="231"/>
      <c r="RIO4" s="230"/>
      <c r="RIP4" s="231"/>
      <c r="RIQ4" s="231"/>
      <c r="RIR4" s="231"/>
      <c r="RIS4" s="231"/>
      <c r="RIT4" s="231"/>
      <c r="RIU4" s="231"/>
      <c r="RIV4" s="231"/>
      <c r="RIW4" s="231"/>
      <c r="RIX4" s="231"/>
      <c r="RIY4" s="231"/>
      <c r="RIZ4" s="231"/>
      <c r="RJA4" s="231"/>
      <c r="RJB4" s="231"/>
      <c r="RJC4" s="231"/>
      <c r="RJD4" s="231"/>
      <c r="RJE4" s="230"/>
      <c r="RJF4" s="231"/>
      <c r="RJG4" s="231"/>
      <c r="RJH4" s="231"/>
      <c r="RJI4" s="231"/>
      <c r="RJJ4" s="231"/>
      <c r="RJK4" s="231"/>
      <c r="RJL4" s="231"/>
      <c r="RJM4" s="231"/>
      <c r="RJN4" s="231"/>
      <c r="RJO4" s="231"/>
      <c r="RJP4" s="231"/>
      <c r="RJQ4" s="231"/>
      <c r="RJR4" s="231"/>
      <c r="RJS4" s="231"/>
      <c r="RJT4" s="231"/>
      <c r="RJU4" s="230"/>
      <c r="RJV4" s="231"/>
      <c r="RJW4" s="231"/>
      <c r="RJX4" s="231"/>
      <c r="RJY4" s="231"/>
      <c r="RJZ4" s="231"/>
      <c r="RKA4" s="231"/>
      <c r="RKB4" s="231"/>
      <c r="RKC4" s="231"/>
      <c r="RKD4" s="231"/>
      <c r="RKE4" s="231"/>
      <c r="RKF4" s="231"/>
      <c r="RKG4" s="231"/>
      <c r="RKH4" s="231"/>
      <c r="RKI4" s="231"/>
      <c r="RKJ4" s="231"/>
      <c r="RKK4" s="230"/>
      <c r="RKL4" s="231"/>
      <c r="RKM4" s="231"/>
      <c r="RKN4" s="231"/>
      <c r="RKO4" s="231"/>
      <c r="RKP4" s="231"/>
      <c r="RKQ4" s="231"/>
      <c r="RKR4" s="231"/>
      <c r="RKS4" s="231"/>
      <c r="RKT4" s="231"/>
      <c r="RKU4" s="231"/>
      <c r="RKV4" s="231"/>
      <c r="RKW4" s="231"/>
      <c r="RKX4" s="231"/>
      <c r="RKY4" s="231"/>
      <c r="RKZ4" s="231"/>
      <c r="RLA4" s="230"/>
      <c r="RLB4" s="231"/>
      <c r="RLC4" s="231"/>
      <c r="RLD4" s="231"/>
      <c r="RLE4" s="231"/>
      <c r="RLF4" s="231"/>
      <c r="RLG4" s="231"/>
      <c r="RLH4" s="231"/>
      <c r="RLI4" s="231"/>
      <c r="RLJ4" s="231"/>
      <c r="RLK4" s="231"/>
      <c r="RLL4" s="231"/>
      <c r="RLM4" s="231"/>
      <c r="RLN4" s="231"/>
      <c r="RLO4" s="231"/>
      <c r="RLP4" s="231"/>
      <c r="RLQ4" s="230"/>
      <c r="RLR4" s="231"/>
      <c r="RLS4" s="231"/>
      <c r="RLT4" s="231"/>
      <c r="RLU4" s="231"/>
      <c r="RLV4" s="231"/>
      <c r="RLW4" s="231"/>
      <c r="RLX4" s="231"/>
      <c r="RLY4" s="231"/>
      <c r="RLZ4" s="231"/>
      <c r="RMA4" s="231"/>
      <c r="RMB4" s="231"/>
      <c r="RMC4" s="231"/>
      <c r="RMD4" s="231"/>
      <c r="RME4" s="231"/>
      <c r="RMF4" s="231"/>
      <c r="RMG4" s="230"/>
      <c r="RMH4" s="231"/>
      <c r="RMI4" s="231"/>
      <c r="RMJ4" s="231"/>
      <c r="RMK4" s="231"/>
      <c r="RML4" s="231"/>
      <c r="RMM4" s="231"/>
      <c r="RMN4" s="231"/>
      <c r="RMO4" s="231"/>
      <c r="RMP4" s="231"/>
      <c r="RMQ4" s="231"/>
      <c r="RMR4" s="231"/>
      <c r="RMS4" s="231"/>
      <c r="RMT4" s="231"/>
      <c r="RMU4" s="231"/>
      <c r="RMV4" s="231"/>
      <c r="RMW4" s="230"/>
      <c r="RMX4" s="231"/>
      <c r="RMY4" s="231"/>
      <c r="RMZ4" s="231"/>
      <c r="RNA4" s="231"/>
      <c r="RNB4" s="231"/>
      <c r="RNC4" s="231"/>
      <c r="RND4" s="231"/>
      <c r="RNE4" s="231"/>
      <c r="RNF4" s="231"/>
      <c r="RNG4" s="231"/>
      <c r="RNH4" s="231"/>
      <c r="RNI4" s="231"/>
      <c r="RNJ4" s="231"/>
      <c r="RNK4" s="231"/>
      <c r="RNL4" s="231"/>
      <c r="RNM4" s="230"/>
      <c r="RNN4" s="231"/>
      <c r="RNO4" s="231"/>
      <c r="RNP4" s="231"/>
      <c r="RNQ4" s="231"/>
      <c r="RNR4" s="231"/>
      <c r="RNS4" s="231"/>
      <c r="RNT4" s="231"/>
      <c r="RNU4" s="231"/>
      <c r="RNV4" s="231"/>
      <c r="RNW4" s="231"/>
      <c r="RNX4" s="231"/>
      <c r="RNY4" s="231"/>
      <c r="RNZ4" s="231"/>
      <c r="ROA4" s="231"/>
      <c r="ROB4" s="231"/>
      <c r="ROC4" s="230"/>
      <c r="ROD4" s="231"/>
      <c r="ROE4" s="231"/>
      <c r="ROF4" s="231"/>
      <c r="ROG4" s="231"/>
      <c r="ROH4" s="231"/>
      <c r="ROI4" s="231"/>
      <c r="ROJ4" s="231"/>
      <c r="ROK4" s="231"/>
      <c r="ROL4" s="231"/>
      <c r="ROM4" s="231"/>
      <c r="RON4" s="231"/>
      <c r="ROO4" s="231"/>
      <c r="ROP4" s="231"/>
      <c r="ROQ4" s="231"/>
      <c r="ROR4" s="231"/>
      <c r="ROS4" s="230"/>
      <c r="ROT4" s="231"/>
      <c r="ROU4" s="231"/>
      <c r="ROV4" s="231"/>
      <c r="ROW4" s="231"/>
      <c r="ROX4" s="231"/>
      <c r="ROY4" s="231"/>
      <c r="ROZ4" s="231"/>
      <c r="RPA4" s="231"/>
      <c r="RPB4" s="231"/>
      <c r="RPC4" s="231"/>
      <c r="RPD4" s="231"/>
      <c r="RPE4" s="231"/>
      <c r="RPF4" s="231"/>
      <c r="RPG4" s="231"/>
      <c r="RPH4" s="231"/>
      <c r="RPI4" s="230"/>
      <c r="RPJ4" s="231"/>
      <c r="RPK4" s="231"/>
      <c r="RPL4" s="231"/>
      <c r="RPM4" s="231"/>
      <c r="RPN4" s="231"/>
      <c r="RPO4" s="231"/>
      <c r="RPP4" s="231"/>
      <c r="RPQ4" s="231"/>
      <c r="RPR4" s="231"/>
      <c r="RPS4" s="231"/>
      <c r="RPT4" s="231"/>
      <c r="RPU4" s="231"/>
      <c r="RPV4" s="231"/>
      <c r="RPW4" s="231"/>
      <c r="RPX4" s="231"/>
      <c r="RPY4" s="230"/>
      <c r="RPZ4" s="231"/>
      <c r="RQA4" s="231"/>
      <c r="RQB4" s="231"/>
      <c r="RQC4" s="231"/>
      <c r="RQD4" s="231"/>
      <c r="RQE4" s="231"/>
      <c r="RQF4" s="231"/>
      <c r="RQG4" s="231"/>
      <c r="RQH4" s="231"/>
      <c r="RQI4" s="231"/>
      <c r="RQJ4" s="231"/>
      <c r="RQK4" s="231"/>
      <c r="RQL4" s="231"/>
      <c r="RQM4" s="231"/>
      <c r="RQN4" s="231"/>
      <c r="RQO4" s="230"/>
      <c r="RQP4" s="231"/>
      <c r="RQQ4" s="231"/>
      <c r="RQR4" s="231"/>
      <c r="RQS4" s="231"/>
      <c r="RQT4" s="231"/>
      <c r="RQU4" s="231"/>
      <c r="RQV4" s="231"/>
      <c r="RQW4" s="231"/>
      <c r="RQX4" s="231"/>
      <c r="RQY4" s="231"/>
      <c r="RQZ4" s="231"/>
      <c r="RRA4" s="231"/>
      <c r="RRB4" s="231"/>
      <c r="RRC4" s="231"/>
      <c r="RRD4" s="231"/>
      <c r="RRE4" s="230"/>
      <c r="RRF4" s="231"/>
      <c r="RRG4" s="231"/>
      <c r="RRH4" s="231"/>
      <c r="RRI4" s="231"/>
      <c r="RRJ4" s="231"/>
      <c r="RRK4" s="231"/>
      <c r="RRL4" s="231"/>
      <c r="RRM4" s="231"/>
      <c r="RRN4" s="231"/>
      <c r="RRO4" s="231"/>
      <c r="RRP4" s="231"/>
      <c r="RRQ4" s="231"/>
      <c r="RRR4" s="231"/>
      <c r="RRS4" s="231"/>
      <c r="RRT4" s="231"/>
      <c r="RRU4" s="230"/>
      <c r="RRV4" s="231"/>
      <c r="RRW4" s="231"/>
      <c r="RRX4" s="231"/>
      <c r="RRY4" s="231"/>
      <c r="RRZ4" s="231"/>
      <c r="RSA4" s="231"/>
      <c r="RSB4" s="231"/>
      <c r="RSC4" s="231"/>
      <c r="RSD4" s="231"/>
      <c r="RSE4" s="231"/>
      <c r="RSF4" s="231"/>
      <c r="RSG4" s="231"/>
      <c r="RSH4" s="231"/>
      <c r="RSI4" s="231"/>
      <c r="RSJ4" s="231"/>
      <c r="RSK4" s="230"/>
      <c r="RSL4" s="231"/>
      <c r="RSM4" s="231"/>
      <c r="RSN4" s="231"/>
      <c r="RSO4" s="231"/>
      <c r="RSP4" s="231"/>
      <c r="RSQ4" s="231"/>
      <c r="RSR4" s="231"/>
      <c r="RSS4" s="231"/>
      <c r="RST4" s="231"/>
      <c r="RSU4" s="231"/>
      <c r="RSV4" s="231"/>
      <c r="RSW4" s="231"/>
      <c r="RSX4" s="231"/>
      <c r="RSY4" s="231"/>
      <c r="RSZ4" s="231"/>
      <c r="RTA4" s="230"/>
      <c r="RTB4" s="231"/>
      <c r="RTC4" s="231"/>
      <c r="RTD4" s="231"/>
      <c r="RTE4" s="231"/>
      <c r="RTF4" s="231"/>
      <c r="RTG4" s="231"/>
      <c r="RTH4" s="231"/>
      <c r="RTI4" s="231"/>
      <c r="RTJ4" s="231"/>
      <c r="RTK4" s="231"/>
      <c r="RTL4" s="231"/>
      <c r="RTM4" s="231"/>
      <c r="RTN4" s="231"/>
      <c r="RTO4" s="231"/>
      <c r="RTP4" s="231"/>
      <c r="RTQ4" s="230"/>
      <c r="RTR4" s="231"/>
      <c r="RTS4" s="231"/>
      <c r="RTT4" s="231"/>
      <c r="RTU4" s="231"/>
      <c r="RTV4" s="231"/>
      <c r="RTW4" s="231"/>
      <c r="RTX4" s="231"/>
      <c r="RTY4" s="231"/>
      <c r="RTZ4" s="231"/>
      <c r="RUA4" s="231"/>
      <c r="RUB4" s="231"/>
      <c r="RUC4" s="231"/>
      <c r="RUD4" s="231"/>
      <c r="RUE4" s="231"/>
      <c r="RUF4" s="231"/>
      <c r="RUG4" s="230"/>
      <c r="RUH4" s="231"/>
      <c r="RUI4" s="231"/>
      <c r="RUJ4" s="231"/>
      <c r="RUK4" s="231"/>
      <c r="RUL4" s="231"/>
      <c r="RUM4" s="231"/>
      <c r="RUN4" s="231"/>
      <c r="RUO4" s="231"/>
      <c r="RUP4" s="231"/>
      <c r="RUQ4" s="231"/>
      <c r="RUR4" s="231"/>
      <c r="RUS4" s="231"/>
      <c r="RUT4" s="231"/>
      <c r="RUU4" s="231"/>
      <c r="RUV4" s="231"/>
      <c r="RUW4" s="230"/>
      <c r="RUX4" s="231"/>
      <c r="RUY4" s="231"/>
      <c r="RUZ4" s="231"/>
      <c r="RVA4" s="231"/>
      <c r="RVB4" s="231"/>
      <c r="RVC4" s="231"/>
      <c r="RVD4" s="231"/>
      <c r="RVE4" s="231"/>
      <c r="RVF4" s="231"/>
      <c r="RVG4" s="231"/>
      <c r="RVH4" s="231"/>
      <c r="RVI4" s="231"/>
      <c r="RVJ4" s="231"/>
      <c r="RVK4" s="231"/>
      <c r="RVL4" s="231"/>
      <c r="RVM4" s="230"/>
      <c r="RVN4" s="231"/>
      <c r="RVO4" s="231"/>
      <c r="RVP4" s="231"/>
      <c r="RVQ4" s="231"/>
      <c r="RVR4" s="231"/>
      <c r="RVS4" s="231"/>
      <c r="RVT4" s="231"/>
      <c r="RVU4" s="231"/>
      <c r="RVV4" s="231"/>
      <c r="RVW4" s="231"/>
      <c r="RVX4" s="231"/>
      <c r="RVY4" s="231"/>
      <c r="RVZ4" s="231"/>
      <c r="RWA4" s="231"/>
      <c r="RWB4" s="231"/>
      <c r="RWC4" s="230"/>
      <c r="RWD4" s="231"/>
      <c r="RWE4" s="231"/>
      <c r="RWF4" s="231"/>
      <c r="RWG4" s="231"/>
      <c r="RWH4" s="231"/>
      <c r="RWI4" s="231"/>
      <c r="RWJ4" s="231"/>
      <c r="RWK4" s="231"/>
      <c r="RWL4" s="231"/>
      <c r="RWM4" s="231"/>
      <c r="RWN4" s="231"/>
      <c r="RWO4" s="231"/>
      <c r="RWP4" s="231"/>
      <c r="RWQ4" s="231"/>
      <c r="RWR4" s="231"/>
      <c r="RWS4" s="230"/>
      <c r="RWT4" s="231"/>
      <c r="RWU4" s="231"/>
      <c r="RWV4" s="231"/>
      <c r="RWW4" s="231"/>
      <c r="RWX4" s="231"/>
      <c r="RWY4" s="231"/>
      <c r="RWZ4" s="231"/>
      <c r="RXA4" s="231"/>
      <c r="RXB4" s="231"/>
      <c r="RXC4" s="231"/>
      <c r="RXD4" s="231"/>
      <c r="RXE4" s="231"/>
      <c r="RXF4" s="231"/>
      <c r="RXG4" s="231"/>
      <c r="RXH4" s="231"/>
      <c r="RXI4" s="230"/>
      <c r="RXJ4" s="231"/>
      <c r="RXK4" s="231"/>
      <c r="RXL4" s="231"/>
      <c r="RXM4" s="231"/>
      <c r="RXN4" s="231"/>
      <c r="RXO4" s="231"/>
      <c r="RXP4" s="231"/>
      <c r="RXQ4" s="231"/>
      <c r="RXR4" s="231"/>
      <c r="RXS4" s="231"/>
      <c r="RXT4" s="231"/>
      <c r="RXU4" s="231"/>
      <c r="RXV4" s="231"/>
      <c r="RXW4" s="231"/>
      <c r="RXX4" s="231"/>
      <c r="RXY4" s="230"/>
      <c r="RXZ4" s="231"/>
      <c r="RYA4" s="231"/>
      <c r="RYB4" s="231"/>
      <c r="RYC4" s="231"/>
      <c r="RYD4" s="231"/>
      <c r="RYE4" s="231"/>
      <c r="RYF4" s="231"/>
      <c r="RYG4" s="231"/>
      <c r="RYH4" s="231"/>
      <c r="RYI4" s="231"/>
      <c r="RYJ4" s="231"/>
      <c r="RYK4" s="231"/>
      <c r="RYL4" s="231"/>
      <c r="RYM4" s="231"/>
      <c r="RYN4" s="231"/>
      <c r="RYO4" s="230"/>
      <c r="RYP4" s="231"/>
      <c r="RYQ4" s="231"/>
      <c r="RYR4" s="231"/>
      <c r="RYS4" s="231"/>
      <c r="RYT4" s="231"/>
      <c r="RYU4" s="231"/>
      <c r="RYV4" s="231"/>
      <c r="RYW4" s="231"/>
      <c r="RYX4" s="231"/>
      <c r="RYY4" s="231"/>
      <c r="RYZ4" s="231"/>
      <c r="RZA4" s="231"/>
      <c r="RZB4" s="231"/>
      <c r="RZC4" s="231"/>
      <c r="RZD4" s="231"/>
      <c r="RZE4" s="230"/>
      <c r="RZF4" s="231"/>
      <c r="RZG4" s="231"/>
      <c r="RZH4" s="231"/>
      <c r="RZI4" s="231"/>
      <c r="RZJ4" s="231"/>
      <c r="RZK4" s="231"/>
      <c r="RZL4" s="231"/>
      <c r="RZM4" s="231"/>
      <c r="RZN4" s="231"/>
      <c r="RZO4" s="231"/>
      <c r="RZP4" s="231"/>
      <c r="RZQ4" s="231"/>
      <c r="RZR4" s="231"/>
      <c r="RZS4" s="231"/>
      <c r="RZT4" s="231"/>
      <c r="RZU4" s="230"/>
      <c r="RZV4" s="231"/>
      <c r="RZW4" s="231"/>
      <c r="RZX4" s="231"/>
      <c r="RZY4" s="231"/>
      <c r="RZZ4" s="231"/>
      <c r="SAA4" s="231"/>
      <c r="SAB4" s="231"/>
      <c r="SAC4" s="231"/>
      <c r="SAD4" s="231"/>
      <c r="SAE4" s="231"/>
      <c r="SAF4" s="231"/>
      <c r="SAG4" s="231"/>
      <c r="SAH4" s="231"/>
      <c r="SAI4" s="231"/>
      <c r="SAJ4" s="231"/>
      <c r="SAK4" s="230"/>
      <c r="SAL4" s="231"/>
      <c r="SAM4" s="231"/>
      <c r="SAN4" s="231"/>
      <c r="SAO4" s="231"/>
      <c r="SAP4" s="231"/>
      <c r="SAQ4" s="231"/>
      <c r="SAR4" s="231"/>
      <c r="SAS4" s="231"/>
      <c r="SAT4" s="231"/>
      <c r="SAU4" s="231"/>
      <c r="SAV4" s="231"/>
      <c r="SAW4" s="231"/>
      <c r="SAX4" s="231"/>
      <c r="SAY4" s="231"/>
      <c r="SAZ4" s="231"/>
      <c r="SBA4" s="230"/>
      <c r="SBB4" s="231"/>
      <c r="SBC4" s="231"/>
      <c r="SBD4" s="231"/>
      <c r="SBE4" s="231"/>
      <c r="SBF4" s="231"/>
      <c r="SBG4" s="231"/>
      <c r="SBH4" s="231"/>
      <c r="SBI4" s="231"/>
      <c r="SBJ4" s="231"/>
      <c r="SBK4" s="231"/>
      <c r="SBL4" s="231"/>
      <c r="SBM4" s="231"/>
      <c r="SBN4" s="231"/>
      <c r="SBO4" s="231"/>
      <c r="SBP4" s="231"/>
      <c r="SBQ4" s="230"/>
      <c r="SBR4" s="231"/>
      <c r="SBS4" s="231"/>
      <c r="SBT4" s="231"/>
      <c r="SBU4" s="231"/>
      <c r="SBV4" s="231"/>
      <c r="SBW4" s="231"/>
      <c r="SBX4" s="231"/>
      <c r="SBY4" s="231"/>
      <c r="SBZ4" s="231"/>
      <c r="SCA4" s="231"/>
      <c r="SCB4" s="231"/>
      <c r="SCC4" s="231"/>
      <c r="SCD4" s="231"/>
      <c r="SCE4" s="231"/>
      <c r="SCF4" s="231"/>
      <c r="SCG4" s="230"/>
      <c r="SCH4" s="231"/>
      <c r="SCI4" s="231"/>
      <c r="SCJ4" s="231"/>
      <c r="SCK4" s="231"/>
      <c r="SCL4" s="231"/>
      <c r="SCM4" s="231"/>
      <c r="SCN4" s="231"/>
      <c r="SCO4" s="231"/>
      <c r="SCP4" s="231"/>
      <c r="SCQ4" s="231"/>
      <c r="SCR4" s="231"/>
      <c r="SCS4" s="231"/>
      <c r="SCT4" s="231"/>
      <c r="SCU4" s="231"/>
      <c r="SCV4" s="231"/>
      <c r="SCW4" s="230"/>
      <c r="SCX4" s="231"/>
      <c r="SCY4" s="231"/>
      <c r="SCZ4" s="231"/>
      <c r="SDA4" s="231"/>
      <c r="SDB4" s="231"/>
      <c r="SDC4" s="231"/>
      <c r="SDD4" s="231"/>
      <c r="SDE4" s="231"/>
      <c r="SDF4" s="231"/>
      <c r="SDG4" s="231"/>
      <c r="SDH4" s="231"/>
      <c r="SDI4" s="231"/>
      <c r="SDJ4" s="231"/>
      <c r="SDK4" s="231"/>
      <c r="SDL4" s="231"/>
      <c r="SDM4" s="230"/>
      <c r="SDN4" s="231"/>
      <c r="SDO4" s="231"/>
      <c r="SDP4" s="231"/>
      <c r="SDQ4" s="231"/>
      <c r="SDR4" s="231"/>
      <c r="SDS4" s="231"/>
      <c r="SDT4" s="231"/>
      <c r="SDU4" s="231"/>
      <c r="SDV4" s="231"/>
      <c r="SDW4" s="231"/>
      <c r="SDX4" s="231"/>
      <c r="SDY4" s="231"/>
      <c r="SDZ4" s="231"/>
      <c r="SEA4" s="231"/>
      <c r="SEB4" s="231"/>
      <c r="SEC4" s="230"/>
      <c r="SED4" s="231"/>
      <c r="SEE4" s="231"/>
      <c r="SEF4" s="231"/>
      <c r="SEG4" s="231"/>
      <c r="SEH4" s="231"/>
      <c r="SEI4" s="231"/>
      <c r="SEJ4" s="231"/>
      <c r="SEK4" s="231"/>
      <c r="SEL4" s="231"/>
      <c r="SEM4" s="231"/>
      <c r="SEN4" s="231"/>
      <c r="SEO4" s="231"/>
      <c r="SEP4" s="231"/>
      <c r="SEQ4" s="231"/>
      <c r="SER4" s="231"/>
      <c r="SES4" s="230"/>
      <c r="SET4" s="231"/>
      <c r="SEU4" s="231"/>
      <c r="SEV4" s="231"/>
      <c r="SEW4" s="231"/>
      <c r="SEX4" s="231"/>
      <c r="SEY4" s="231"/>
      <c r="SEZ4" s="231"/>
      <c r="SFA4" s="231"/>
      <c r="SFB4" s="231"/>
      <c r="SFC4" s="231"/>
      <c r="SFD4" s="231"/>
      <c r="SFE4" s="231"/>
      <c r="SFF4" s="231"/>
      <c r="SFG4" s="231"/>
      <c r="SFH4" s="231"/>
      <c r="SFI4" s="230"/>
      <c r="SFJ4" s="231"/>
      <c r="SFK4" s="231"/>
      <c r="SFL4" s="231"/>
      <c r="SFM4" s="231"/>
      <c r="SFN4" s="231"/>
      <c r="SFO4" s="231"/>
      <c r="SFP4" s="231"/>
      <c r="SFQ4" s="231"/>
      <c r="SFR4" s="231"/>
      <c r="SFS4" s="231"/>
      <c r="SFT4" s="231"/>
      <c r="SFU4" s="231"/>
      <c r="SFV4" s="231"/>
      <c r="SFW4" s="231"/>
      <c r="SFX4" s="231"/>
      <c r="SFY4" s="230"/>
      <c r="SFZ4" s="231"/>
      <c r="SGA4" s="231"/>
      <c r="SGB4" s="231"/>
      <c r="SGC4" s="231"/>
      <c r="SGD4" s="231"/>
      <c r="SGE4" s="231"/>
      <c r="SGF4" s="231"/>
      <c r="SGG4" s="231"/>
      <c r="SGH4" s="231"/>
      <c r="SGI4" s="231"/>
      <c r="SGJ4" s="231"/>
      <c r="SGK4" s="231"/>
      <c r="SGL4" s="231"/>
      <c r="SGM4" s="231"/>
      <c r="SGN4" s="231"/>
      <c r="SGO4" s="230"/>
      <c r="SGP4" s="231"/>
      <c r="SGQ4" s="231"/>
      <c r="SGR4" s="231"/>
      <c r="SGS4" s="231"/>
      <c r="SGT4" s="231"/>
      <c r="SGU4" s="231"/>
      <c r="SGV4" s="231"/>
      <c r="SGW4" s="231"/>
      <c r="SGX4" s="231"/>
      <c r="SGY4" s="231"/>
      <c r="SGZ4" s="231"/>
      <c r="SHA4" s="231"/>
      <c r="SHB4" s="231"/>
      <c r="SHC4" s="231"/>
      <c r="SHD4" s="231"/>
      <c r="SHE4" s="230"/>
      <c r="SHF4" s="231"/>
      <c r="SHG4" s="231"/>
      <c r="SHH4" s="231"/>
      <c r="SHI4" s="231"/>
      <c r="SHJ4" s="231"/>
      <c r="SHK4" s="231"/>
      <c r="SHL4" s="231"/>
      <c r="SHM4" s="231"/>
      <c r="SHN4" s="231"/>
      <c r="SHO4" s="231"/>
      <c r="SHP4" s="231"/>
      <c r="SHQ4" s="231"/>
      <c r="SHR4" s="231"/>
      <c r="SHS4" s="231"/>
      <c r="SHT4" s="231"/>
      <c r="SHU4" s="230"/>
      <c r="SHV4" s="231"/>
      <c r="SHW4" s="231"/>
      <c r="SHX4" s="231"/>
      <c r="SHY4" s="231"/>
      <c r="SHZ4" s="231"/>
      <c r="SIA4" s="231"/>
      <c r="SIB4" s="231"/>
      <c r="SIC4" s="231"/>
      <c r="SID4" s="231"/>
      <c r="SIE4" s="231"/>
      <c r="SIF4" s="231"/>
      <c r="SIG4" s="231"/>
      <c r="SIH4" s="231"/>
      <c r="SII4" s="231"/>
      <c r="SIJ4" s="231"/>
      <c r="SIK4" s="230"/>
      <c r="SIL4" s="231"/>
      <c r="SIM4" s="231"/>
      <c r="SIN4" s="231"/>
      <c r="SIO4" s="231"/>
      <c r="SIP4" s="231"/>
      <c r="SIQ4" s="231"/>
      <c r="SIR4" s="231"/>
      <c r="SIS4" s="231"/>
      <c r="SIT4" s="231"/>
      <c r="SIU4" s="231"/>
      <c r="SIV4" s="231"/>
      <c r="SIW4" s="231"/>
      <c r="SIX4" s="231"/>
      <c r="SIY4" s="231"/>
      <c r="SIZ4" s="231"/>
      <c r="SJA4" s="230"/>
      <c r="SJB4" s="231"/>
      <c r="SJC4" s="231"/>
      <c r="SJD4" s="231"/>
      <c r="SJE4" s="231"/>
      <c r="SJF4" s="231"/>
      <c r="SJG4" s="231"/>
      <c r="SJH4" s="231"/>
      <c r="SJI4" s="231"/>
      <c r="SJJ4" s="231"/>
      <c r="SJK4" s="231"/>
      <c r="SJL4" s="231"/>
      <c r="SJM4" s="231"/>
      <c r="SJN4" s="231"/>
      <c r="SJO4" s="231"/>
      <c r="SJP4" s="231"/>
      <c r="SJQ4" s="230"/>
      <c r="SJR4" s="231"/>
      <c r="SJS4" s="231"/>
      <c r="SJT4" s="231"/>
      <c r="SJU4" s="231"/>
      <c r="SJV4" s="231"/>
      <c r="SJW4" s="231"/>
      <c r="SJX4" s="231"/>
      <c r="SJY4" s="231"/>
      <c r="SJZ4" s="231"/>
      <c r="SKA4" s="231"/>
      <c r="SKB4" s="231"/>
      <c r="SKC4" s="231"/>
      <c r="SKD4" s="231"/>
      <c r="SKE4" s="231"/>
      <c r="SKF4" s="231"/>
      <c r="SKG4" s="230"/>
      <c r="SKH4" s="231"/>
      <c r="SKI4" s="231"/>
      <c r="SKJ4" s="231"/>
      <c r="SKK4" s="231"/>
      <c r="SKL4" s="231"/>
      <c r="SKM4" s="231"/>
      <c r="SKN4" s="231"/>
      <c r="SKO4" s="231"/>
      <c r="SKP4" s="231"/>
      <c r="SKQ4" s="231"/>
      <c r="SKR4" s="231"/>
      <c r="SKS4" s="231"/>
      <c r="SKT4" s="231"/>
      <c r="SKU4" s="231"/>
      <c r="SKV4" s="231"/>
      <c r="SKW4" s="230"/>
      <c r="SKX4" s="231"/>
      <c r="SKY4" s="231"/>
      <c r="SKZ4" s="231"/>
      <c r="SLA4" s="231"/>
      <c r="SLB4" s="231"/>
      <c r="SLC4" s="231"/>
      <c r="SLD4" s="231"/>
      <c r="SLE4" s="231"/>
      <c r="SLF4" s="231"/>
      <c r="SLG4" s="231"/>
      <c r="SLH4" s="231"/>
      <c r="SLI4" s="231"/>
      <c r="SLJ4" s="231"/>
      <c r="SLK4" s="231"/>
      <c r="SLL4" s="231"/>
      <c r="SLM4" s="230"/>
      <c r="SLN4" s="231"/>
      <c r="SLO4" s="231"/>
      <c r="SLP4" s="231"/>
      <c r="SLQ4" s="231"/>
      <c r="SLR4" s="231"/>
      <c r="SLS4" s="231"/>
      <c r="SLT4" s="231"/>
      <c r="SLU4" s="231"/>
      <c r="SLV4" s="231"/>
      <c r="SLW4" s="231"/>
      <c r="SLX4" s="231"/>
      <c r="SLY4" s="231"/>
      <c r="SLZ4" s="231"/>
      <c r="SMA4" s="231"/>
      <c r="SMB4" s="231"/>
      <c r="SMC4" s="230"/>
      <c r="SMD4" s="231"/>
      <c r="SME4" s="231"/>
      <c r="SMF4" s="231"/>
      <c r="SMG4" s="231"/>
      <c r="SMH4" s="231"/>
      <c r="SMI4" s="231"/>
      <c r="SMJ4" s="231"/>
      <c r="SMK4" s="231"/>
      <c r="SML4" s="231"/>
      <c r="SMM4" s="231"/>
      <c r="SMN4" s="231"/>
      <c r="SMO4" s="231"/>
      <c r="SMP4" s="231"/>
      <c r="SMQ4" s="231"/>
      <c r="SMR4" s="231"/>
      <c r="SMS4" s="230"/>
      <c r="SMT4" s="231"/>
      <c r="SMU4" s="231"/>
      <c r="SMV4" s="231"/>
      <c r="SMW4" s="231"/>
      <c r="SMX4" s="231"/>
      <c r="SMY4" s="231"/>
      <c r="SMZ4" s="231"/>
      <c r="SNA4" s="231"/>
      <c r="SNB4" s="231"/>
      <c r="SNC4" s="231"/>
      <c r="SND4" s="231"/>
      <c r="SNE4" s="231"/>
      <c r="SNF4" s="231"/>
      <c r="SNG4" s="231"/>
      <c r="SNH4" s="231"/>
      <c r="SNI4" s="230"/>
      <c r="SNJ4" s="231"/>
      <c r="SNK4" s="231"/>
      <c r="SNL4" s="231"/>
      <c r="SNM4" s="231"/>
      <c r="SNN4" s="231"/>
      <c r="SNO4" s="231"/>
      <c r="SNP4" s="231"/>
      <c r="SNQ4" s="231"/>
      <c r="SNR4" s="231"/>
      <c r="SNS4" s="231"/>
      <c r="SNT4" s="231"/>
      <c r="SNU4" s="231"/>
      <c r="SNV4" s="231"/>
      <c r="SNW4" s="231"/>
      <c r="SNX4" s="231"/>
      <c r="SNY4" s="230"/>
      <c r="SNZ4" s="231"/>
      <c r="SOA4" s="231"/>
      <c r="SOB4" s="231"/>
      <c r="SOC4" s="231"/>
      <c r="SOD4" s="231"/>
      <c r="SOE4" s="231"/>
      <c r="SOF4" s="231"/>
      <c r="SOG4" s="231"/>
      <c r="SOH4" s="231"/>
      <c r="SOI4" s="231"/>
      <c r="SOJ4" s="231"/>
      <c r="SOK4" s="231"/>
      <c r="SOL4" s="231"/>
      <c r="SOM4" s="231"/>
      <c r="SON4" s="231"/>
      <c r="SOO4" s="230"/>
      <c r="SOP4" s="231"/>
      <c r="SOQ4" s="231"/>
      <c r="SOR4" s="231"/>
      <c r="SOS4" s="231"/>
      <c r="SOT4" s="231"/>
      <c r="SOU4" s="231"/>
      <c r="SOV4" s="231"/>
      <c r="SOW4" s="231"/>
      <c r="SOX4" s="231"/>
      <c r="SOY4" s="231"/>
      <c r="SOZ4" s="231"/>
      <c r="SPA4" s="231"/>
      <c r="SPB4" s="231"/>
      <c r="SPC4" s="231"/>
      <c r="SPD4" s="231"/>
      <c r="SPE4" s="230"/>
      <c r="SPF4" s="231"/>
      <c r="SPG4" s="231"/>
      <c r="SPH4" s="231"/>
      <c r="SPI4" s="231"/>
      <c r="SPJ4" s="231"/>
      <c r="SPK4" s="231"/>
      <c r="SPL4" s="231"/>
      <c r="SPM4" s="231"/>
      <c r="SPN4" s="231"/>
      <c r="SPO4" s="231"/>
      <c r="SPP4" s="231"/>
      <c r="SPQ4" s="231"/>
      <c r="SPR4" s="231"/>
      <c r="SPS4" s="231"/>
      <c r="SPT4" s="231"/>
      <c r="SPU4" s="230"/>
      <c r="SPV4" s="231"/>
      <c r="SPW4" s="231"/>
      <c r="SPX4" s="231"/>
      <c r="SPY4" s="231"/>
      <c r="SPZ4" s="231"/>
      <c r="SQA4" s="231"/>
      <c r="SQB4" s="231"/>
      <c r="SQC4" s="231"/>
      <c r="SQD4" s="231"/>
      <c r="SQE4" s="231"/>
      <c r="SQF4" s="231"/>
      <c r="SQG4" s="231"/>
      <c r="SQH4" s="231"/>
      <c r="SQI4" s="231"/>
      <c r="SQJ4" s="231"/>
      <c r="SQK4" s="230"/>
      <c r="SQL4" s="231"/>
      <c r="SQM4" s="231"/>
      <c r="SQN4" s="231"/>
      <c r="SQO4" s="231"/>
      <c r="SQP4" s="231"/>
      <c r="SQQ4" s="231"/>
      <c r="SQR4" s="231"/>
      <c r="SQS4" s="231"/>
      <c r="SQT4" s="231"/>
      <c r="SQU4" s="231"/>
      <c r="SQV4" s="231"/>
      <c r="SQW4" s="231"/>
      <c r="SQX4" s="231"/>
      <c r="SQY4" s="231"/>
      <c r="SQZ4" s="231"/>
      <c r="SRA4" s="230"/>
      <c r="SRB4" s="231"/>
      <c r="SRC4" s="231"/>
      <c r="SRD4" s="231"/>
      <c r="SRE4" s="231"/>
      <c r="SRF4" s="231"/>
      <c r="SRG4" s="231"/>
      <c r="SRH4" s="231"/>
      <c r="SRI4" s="231"/>
      <c r="SRJ4" s="231"/>
      <c r="SRK4" s="231"/>
      <c r="SRL4" s="231"/>
      <c r="SRM4" s="231"/>
      <c r="SRN4" s="231"/>
      <c r="SRO4" s="231"/>
      <c r="SRP4" s="231"/>
      <c r="SRQ4" s="230"/>
      <c r="SRR4" s="231"/>
      <c r="SRS4" s="231"/>
      <c r="SRT4" s="231"/>
      <c r="SRU4" s="231"/>
      <c r="SRV4" s="231"/>
      <c r="SRW4" s="231"/>
      <c r="SRX4" s="231"/>
      <c r="SRY4" s="231"/>
      <c r="SRZ4" s="231"/>
      <c r="SSA4" s="231"/>
      <c r="SSB4" s="231"/>
      <c r="SSC4" s="231"/>
      <c r="SSD4" s="231"/>
      <c r="SSE4" s="231"/>
      <c r="SSF4" s="231"/>
      <c r="SSG4" s="230"/>
      <c r="SSH4" s="231"/>
      <c r="SSI4" s="231"/>
      <c r="SSJ4" s="231"/>
      <c r="SSK4" s="231"/>
      <c r="SSL4" s="231"/>
      <c r="SSM4" s="231"/>
      <c r="SSN4" s="231"/>
      <c r="SSO4" s="231"/>
      <c r="SSP4" s="231"/>
      <c r="SSQ4" s="231"/>
      <c r="SSR4" s="231"/>
      <c r="SSS4" s="231"/>
      <c r="SST4" s="231"/>
      <c r="SSU4" s="231"/>
      <c r="SSV4" s="231"/>
      <c r="SSW4" s="230"/>
      <c r="SSX4" s="231"/>
      <c r="SSY4" s="231"/>
      <c r="SSZ4" s="231"/>
      <c r="STA4" s="231"/>
      <c r="STB4" s="231"/>
      <c r="STC4" s="231"/>
      <c r="STD4" s="231"/>
      <c r="STE4" s="231"/>
      <c r="STF4" s="231"/>
      <c r="STG4" s="231"/>
      <c r="STH4" s="231"/>
      <c r="STI4" s="231"/>
      <c r="STJ4" s="231"/>
      <c r="STK4" s="231"/>
      <c r="STL4" s="231"/>
      <c r="STM4" s="230"/>
      <c r="STN4" s="231"/>
      <c r="STO4" s="231"/>
      <c r="STP4" s="231"/>
      <c r="STQ4" s="231"/>
      <c r="STR4" s="231"/>
      <c r="STS4" s="231"/>
      <c r="STT4" s="231"/>
      <c r="STU4" s="231"/>
      <c r="STV4" s="231"/>
      <c r="STW4" s="231"/>
      <c r="STX4" s="231"/>
      <c r="STY4" s="231"/>
      <c r="STZ4" s="231"/>
      <c r="SUA4" s="231"/>
      <c r="SUB4" s="231"/>
      <c r="SUC4" s="230"/>
      <c r="SUD4" s="231"/>
      <c r="SUE4" s="231"/>
      <c r="SUF4" s="231"/>
      <c r="SUG4" s="231"/>
      <c r="SUH4" s="231"/>
      <c r="SUI4" s="231"/>
      <c r="SUJ4" s="231"/>
      <c r="SUK4" s="231"/>
      <c r="SUL4" s="231"/>
      <c r="SUM4" s="231"/>
      <c r="SUN4" s="231"/>
      <c r="SUO4" s="231"/>
      <c r="SUP4" s="231"/>
      <c r="SUQ4" s="231"/>
      <c r="SUR4" s="231"/>
      <c r="SUS4" s="230"/>
      <c r="SUT4" s="231"/>
      <c r="SUU4" s="231"/>
      <c r="SUV4" s="231"/>
      <c r="SUW4" s="231"/>
      <c r="SUX4" s="231"/>
      <c r="SUY4" s="231"/>
      <c r="SUZ4" s="231"/>
      <c r="SVA4" s="231"/>
      <c r="SVB4" s="231"/>
      <c r="SVC4" s="231"/>
      <c r="SVD4" s="231"/>
      <c r="SVE4" s="231"/>
      <c r="SVF4" s="231"/>
      <c r="SVG4" s="231"/>
      <c r="SVH4" s="231"/>
      <c r="SVI4" s="230"/>
      <c r="SVJ4" s="231"/>
      <c r="SVK4" s="231"/>
      <c r="SVL4" s="231"/>
      <c r="SVM4" s="231"/>
      <c r="SVN4" s="231"/>
      <c r="SVO4" s="231"/>
      <c r="SVP4" s="231"/>
      <c r="SVQ4" s="231"/>
      <c r="SVR4" s="231"/>
      <c r="SVS4" s="231"/>
      <c r="SVT4" s="231"/>
      <c r="SVU4" s="231"/>
      <c r="SVV4" s="231"/>
      <c r="SVW4" s="231"/>
      <c r="SVX4" s="231"/>
      <c r="SVY4" s="230"/>
      <c r="SVZ4" s="231"/>
      <c r="SWA4" s="231"/>
      <c r="SWB4" s="231"/>
      <c r="SWC4" s="231"/>
      <c r="SWD4" s="231"/>
      <c r="SWE4" s="231"/>
      <c r="SWF4" s="231"/>
      <c r="SWG4" s="231"/>
      <c r="SWH4" s="231"/>
      <c r="SWI4" s="231"/>
      <c r="SWJ4" s="231"/>
      <c r="SWK4" s="231"/>
      <c r="SWL4" s="231"/>
      <c r="SWM4" s="231"/>
      <c r="SWN4" s="231"/>
      <c r="SWO4" s="230"/>
      <c r="SWP4" s="231"/>
      <c r="SWQ4" s="231"/>
      <c r="SWR4" s="231"/>
      <c r="SWS4" s="231"/>
      <c r="SWT4" s="231"/>
      <c r="SWU4" s="231"/>
      <c r="SWV4" s="231"/>
      <c r="SWW4" s="231"/>
      <c r="SWX4" s="231"/>
      <c r="SWY4" s="231"/>
      <c r="SWZ4" s="231"/>
      <c r="SXA4" s="231"/>
      <c r="SXB4" s="231"/>
      <c r="SXC4" s="231"/>
      <c r="SXD4" s="231"/>
      <c r="SXE4" s="230"/>
      <c r="SXF4" s="231"/>
      <c r="SXG4" s="231"/>
      <c r="SXH4" s="231"/>
      <c r="SXI4" s="231"/>
      <c r="SXJ4" s="231"/>
      <c r="SXK4" s="231"/>
      <c r="SXL4" s="231"/>
      <c r="SXM4" s="231"/>
      <c r="SXN4" s="231"/>
      <c r="SXO4" s="231"/>
      <c r="SXP4" s="231"/>
      <c r="SXQ4" s="231"/>
      <c r="SXR4" s="231"/>
      <c r="SXS4" s="231"/>
      <c r="SXT4" s="231"/>
      <c r="SXU4" s="230"/>
      <c r="SXV4" s="231"/>
      <c r="SXW4" s="231"/>
      <c r="SXX4" s="231"/>
      <c r="SXY4" s="231"/>
      <c r="SXZ4" s="231"/>
      <c r="SYA4" s="231"/>
      <c r="SYB4" s="231"/>
      <c r="SYC4" s="231"/>
      <c r="SYD4" s="231"/>
      <c r="SYE4" s="231"/>
      <c r="SYF4" s="231"/>
      <c r="SYG4" s="231"/>
      <c r="SYH4" s="231"/>
      <c r="SYI4" s="231"/>
      <c r="SYJ4" s="231"/>
      <c r="SYK4" s="230"/>
      <c r="SYL4" s="231"/>
      <c r="SYM4" s="231"/>
      <c r="SYN4" s="231"/>
      <c r="SYO4" s="231"/>
      <c r="SYP4" s="231"/>
      <c r="SYQ4" s="231"/>
      <c r="SYR4" s="231"/>
      <c r="SYS4" s="231"/>
      <c r="SYT4" s="231"/>
      <c r="SYU4" s="231"/>
      <c r="SYV4" s="231"/>
      <c r="SYW4" s="231"/>
      <c r="SYX4" s="231"/>
      <c r="SYY4" s="231"/>
      <c r="SYZ4" s="231"/>
      <c r="SZA4" s="230"/>
      <c r="SZB4" s="231"/>
      <c r="SZC4" s="231"/>
      <c r="SZD4" s="231"/>
      <c r="SZE4" s="231"/>
      <c r="SZF4" s="231"/>
      <c r="SZG4" s="231"/>
      <c r="SZH4" s="231"/>
      <c r="SZI4" s="231"/>
      <c r="SZJ4" s="231"/>
      <c r="SZK4" s="231"/>
      <c r="SZL4" s="231"/>
      <c r="SZM4" s="231"/>
      <c r="SZN4" s="231"/>
      <c r="SZO4" s="231"/>
      <c r="SZP4" s="231"/>
      <c r="SZQ4" s="230"/>
      <c r="SZR4" s="231"/>
      <c r="SZS4" s="231"/>
      <c r="SZT4" s="231"/>
      <c r="SZU4" s="231"/>
      <c r="SZV4" s="231"/>
      <c r="SZW4" s="231"/>
      <c r="SZX4" s="231"/>
      <c r="SZY4" s="231"/>
      <c r="SZZ4" s="231"/>
      <c r="TAA4" s="231"/>
      <c r="TAB4" s="231"/>
      <c r="TAC4" s="231"/>
      <c r="TAD4" s="231"/>
      <c r="TAE4" s="231"/>
      <c r="TAF4" s="231"/>
      <c r="TAG4" s="230"/>
      <c r="TAH4" s="231"/>
      <c r="TAI4" s="231"/>
      <c r="TAJ4" s="231"/>
      <c r="TAK4" s="231"/>
      <c r="TAL4" s="231"/>
      <c r="TAM4" s="231"/>
      <c r="TAN4" s="231"/>
      <c r="TAO4" s="231"/>
      <c r="TAP4" s="231"/>
      <c r="TAQ4" s="231"/>
      <c r="TAR4" s="231"/>
      <c r="TAS4" s="231"/>
      <c r="TAT4" s="231"/>
      <c r="TAU4" s="231"/>
      <c r="TAV4" s="231"/>
      <c r="TAW4" s="230"/>
      <c r="TAX4" s="231"/>
      <c r="TAY4" s="231"/>
      <c r="TAZ4" s="231"/>
      <c r="TBA4" s="231"/>
      <c r="TBB4" s="231"/>
      <c r="TBC4" s="231"/>
      <c r="TBD4" s="231"/>
      <c r="TBE4" s="231"/>
      <c r="TBF4" s="231"/>
      <c r="TBG4" s="231"/>
      <c r="TBH4" s="231"/>
      <c r="TBI4" s="231"/>
      <c r="TBJ4" s="231"/>
      <c r="TBK4" s="231"/>
      <c r="TBL4" s="231"/>
      <c r="TBM4" s="230"/>
      <c r="TBN4" s="231"/>
      <c r="TBO4" s="231"/>
      <c r="TBP4" s="231"/>
      <c r="TBQ4" s="231"/>
      <c r="TBR4" s="231"/>
      <c r="TBS4" s="231"/>
      <c r="TBT4" s="231"/>
      <c r="TBU4" s="231"/>
      <c r="TBV4" s="231"/>
      <c r="TBW4" s="231"/>
      <c r="TBX4" s="231"/>
      <c r="TBY4" s="231"/>
      <c r="TBZ4" s="231"/>
      <c r="TCA4" s="231"/>
      <c r="TCB4" s="231"/>
      <c r="TCC4" s="230"/>
      <c r="TCD4" s="231"/>
      <c r="TCE4" s="231"/>
      <c r="TCF4" s="231"/>
      <c r="TCG4" s="231"/>
      <c r="TCH4" s="231"/>
      <c r="TCI4" s="231"/>
      <c r="TCJ4" s="231"/>
      <c r="TCK4" s="231"/>
      <c r="TCL4" s="231"/>
      <c r="TCM4" s="231"/>
      <c r="TCN4" s="231"/>
      <c r="TCO4" s="231"/>
      <c r="TCP4" s="231"/>
      <c r="TCQ4" s="231"/>
      <c r="TCR4" s="231"/>
      <c r="TCS4" s="230"/>
      <c r="TCT4" s="231"/>
      <c r="TCU4" s="231"/>
      <c r="TCV4" s="231"/>
      <c r="TCW4" s="231"/>
      <c r="TCX4" s="231"/>
      <c r="TCY4" s="231"/>
      <c r="TCZ4" s="231"/>
      <c r="TDA4" s="231"/>
      <c r="TDB4" s="231"/>
      <c r="TDC4" s="231"/>
      <c r="TDD4" s="231"/>
      <c r="TDE4" s="231"/>
      <c r="TDF4" s="231"/>
      <c r="TDG4" s="231"/>
      <c r="TDH4" s="231"/>
      <c r="TDI4" s="230"/>
      <c r="TDJ4" s="231"/>
      <c r="TDK4" s="231"/>
      <c r="TDL4" s="231"/>
      <c r="TDM4" s="231"/>
      <c r="TDN4" s="231"/>
      <c r="TDO4" s="231"/>
      <c r="TDP4" s="231"/>
      <c r="TDQ4" s="231"/>
      <c r="TDR4" s="231"/>
      <c r="TDS4" s="231"/>
      <c r="TDT4" s="231"/>
      <c r="TDU4" s="231"/>
      <c r="TDV4" s="231"/>
      <c r="TDW4" s="231"/>
      <c r="TDX4" s="231"/>
      <c r="TDY4" s="230"/>
      <c r="TDZ4" s="231"/>
      <c r="TEA4" s="231"/>
      <c r="TEB4" s="231"/>
      <c r="TEC4" s="231"/>
      <c r="TED4" s="231"/>
      <c r="TEE4" s="231"/>
      <c r="TEF4" s="231"/>
      <c r="TEG4" s="231"/>
      <c r="TEH4" s="231"/>
      <c r="TEI4" s="231"/>
      <c r="TEJ4" s="231"/>
      <c r="TEK4" s="231"/>
      <c r="TEL4" s="231"/>
      <c r="TEM4" s="231"/>
      <c r="TEN4" s="231"/>
      <c r="TEO4" s="230"/>
      <c r="TEP4" s="231"/>
      <c r="TEQ4" s="231"/>
      <c r="TER4" s="231"/>
      <c r="TES4" s="231"/>
      <c r="TET4" s="231"/>
      <c r="TEU4" s="231"/>
      <c r="TEV4" s="231"/>
      <c r="TEW4" s="231"/>
      <c r="TEX4" s="231"/>
      <c r="TEY4" s="231"/>
      <c r="TEZ4" s="231"/>
      <c r="TFA4" s="231"/>
      <c r="TFB4" s="231"/>
      <c r="TFC4" s="231"/>
      <c r="TFD4" s="231"/>
      <c r="TFE4" s="230"/>
      <c r="TFF4" s="231"/>
      <c r="TFG4" s="231"/>
      <c r="TFH4" s="231"/>
      <c r="TFI4" s="231"/>
      <c r="TFJ4" s="231"/>
      <c r="TFK4" s="231"/>
      <c r="TFL4" s="231"/>
      <c r="TFM4" s="231"/>
      <c r="TFN4" s="231"/>
      <c r="TFO4" s="231"/>
      <c r="TFP4" s="231"/>
      <c r="TFQ4" s="231"/>
      <c r="TFR4" s="231"/>
      <c r="TFS4" s="231"/>
      <c r="TFT4" s="231"/>
      <c r="TFU4" s="230"/>
      <c r="TFV4" s="231"/>
      <c r="TFW4" s="231"/>
      <c r="TFX4" s="231"/>
      <c r="TFY4" s="231"/>
      <c r="TFZ4" s="231"/>
      <c r="TGA4" s="231"/>
      <c r="TGB4" s="231"/>
      <c r="TGC4" s="231"/>
      <c r="TGD4" s="231"/>
      <c r="TGE4" s="231"/>
      <c r="TGF4" s="231"/>
      <c r="TGG4" s="231"/>
      <c r="TGH4" s="231"/>
      <c r="TGI4" s="231"/>
      <c r="TGJ4" s="231"/>
      <c r="TGK4" s="230"/>
      <c r="TGL4" s="231"/>
      <c r="TGM4" s="231"/>
      <c r="TGN4" s="231"/>
      <c r="TGO4" s="231"/>
      <c r="TGP4" s="231"/>
      <c r="TGQ4" s="231"/>
      <c r="TGR4" s="231"/>
      <c r="TGS4" s="231"/>
      <c r="TGT4" s="231"/>
      <c r="TGU4" s="231"/>
      <c r="TGV4" s="231"/>
      <c r="TGW4" s="231"/>
      <c r="TGX4" s="231"/>
      <c r="TGY4" s="231"/>
      <c r="TGZ4" s="231"/>
      <c r="THA4" s="230"/>
      <c r="THB4" s="231"/>
      <c r="THC4" s="231"/>
      <c r="THD4" s="231"/>
      <c r="THE4" s="231"/>
      <c r="THF4" s="231"/>
      <c r="THG4" s="231"/>
      <c r="THH4" s="231"/>
      <c r="THI4" s="231"/>
      <c r="THJ4" s="231"/>
      <c r="THK4" s="231"/>
      <c r="THL4" s="231"/>
      <c r="THM4" s="231"/>
      <c r="THN4" s="231"/>
      <c r="THO4" s="231"/>
      <c r="THP4" s="231"/>
      <c r="THQ4" s="230"/>
      <c r="THR4" s="231"/>
      <c r="THS4" s="231"/>
      <c r="THT4" s="231"/>
      <c r="THU4" s="231"/>
      <c r="THV4" s="231"/>
      <c r="THW4" s="231"/>
      <c r="THX4" s="231"/>
      <c r="THY4" s="231"/>
      <c r="THZ4" s="231"/>
      <c r="TIA4" s="231"/>
      <c r="TIB4" s="231"/>
      <c r="TIC4" s="231"/>
      <c r="TID4" s="231"/>
      <c r="TIE4" s="231"/>
      <c r="TIF4" s="231"/>
      <c r="TIG4" s="230"/>
      <c r="TIH4" s="231"/>
      <c r="TII4" s="231"/>
      <c r="TIJ4" s="231"/>
      <c r="TIK4" s="231"/>
      <c r="TIL4" s="231"/>
      <c r="TIM4" s="231"/>
      <c r="TIN4" s="231"/>
      <c r="TIO4" s="231"/>
      <c r="TIP4" s="231"/>
      <c r="TIQ4" s="231"/>
      <c r="TIR4" s="231"/>
      <c r="TIS4" s="231"/>
      <c r="TIT4" s="231"/>
      <c r="TIU4" s="231"/>
      <c r="TIV4" s="231"/>
      <c r="TIW4" s="230"/>
      <c r="TIX4" s="231"/>
      <c r="TIY4" s="231"/>
      <c r="TIZ4" s="231"/>
      <c r="TJA4" s="231"/>
      <c r="TJB4" s="231"/>
      <c r="TJC4" s="231"/>
      <c r="TJD4" s="231"/>
      <c r="TJE4" s="231"/>
      <c r="TJF4" s="231"/>
      <c r="TJG4" s="231"/>
      <c r="TJH4" s="231"/>
      <c r="TJI4" s="231"/>
      <c r="TJJ4" s="231"/>
      <c r="TJK4" s="231"/>
      <c r="TJL4" s="231"/>
      <c r="TJM4" s="230"/>
      <c r="TJN4" s="231"/>
      <c r="TJO4" s="231"/>
      <c r="TJP4" s="231"/>
      <c r="TJQ4" s="231"/>
      <c r="TJR4" s="231"/>
      <c r="TJS4" s="231"/>
      <c r="TJT4" s="231"/>
      <c r="TJU4" s="231"/>
      <c r="TJV4" s="231"/>
      <c r="TJW4" s="231"/>
      <c r="TJX4" s="231"/>
      <c r="TJY4" s="231"/>
      <c r="TJZ4" s="231"/>
      <c r="TKA4" s="231"/>
      <c r="TKB4" s="231"/>
      <c r="TKC4" s="230"/>
      <c r="TKD4" s="231"/>
      <c r="TKE4" s="231"/>
      <c r="TKF4" s="231"/>
      <c r="TKG4" s="231"/>
      <c r="TKH4" s="231"/>
      <c r="TKI4" s="231"/>
      <c r="TKJ4" s="231"/>
      <c r="TKK4" s="231"/>
      <c r="TKL4" s="231"/>
      <c r="TKM4" s="231"/>
      <c r="TKN4" s="231"/>
      <c r="TKO4" s="231"/>
      <c r="TKP4" s="231"/>
      <c r="TKQ4" s="231"/>
      <c r="TKR4" s="231"/>
      <c r="TKS4" s="230"/>
      <c r="TKT4" s="231"/>
      <c r="TKU4" s="231"/>
      <c r="TKV4" s="231"/>
      <c r="TKW4" s="231"/>
      <c r="TKX4" s="231"/>
      <c r="TKY4" s="231"/>
      <c r="TKZ4" s="231"/>
      <c r="TLA4" s="231"/>
      <c r="TLB4" s="231"/>
      <c r="TLC4" s="231"/>
      <c r="TLD4" s="231"/>
      <c r="TLE4" s="231"/>
      <c r="TLF4" s="231"/>
      <c r="TLG4" s="231"/>
      <c r="TLH4" s="231"/>
      <c r="TLI4" s="230"/>
      <c r="TLJ4" s="231"/>
      <c r="TLK4" s="231"/>
      <c r="TLL4" s="231"/>
      <c r="TLM4" s="231"/>
      <c r="TLN4" s="231"/>
      <c r="TLO4" s="231"/>
      <c r="TLP4" s="231"/>
      <c r="TLQ4" s="231"/>
      <c r="TLR4" s="231"/>
      <c r="TLS4" s="231"/>
      <c r="TLT4" s="231"/>
      <c r="TLU4" s="231"/>
      <c r="TLV4" s="231"/>
      <c r="TLW4" s="231"/>
      <c r="TLX4" s="231"/>
      <c r="TLY4" s="230"/>
      <c r="TLZ4" s="231"/>
      <c r="TMA4" s="231"/>
      <c r="TMB4" s="231"/>
      <c r="TMC4" s="231"/>
      <c r="TMD4" s="231"/>
      <c r="TME4" s="231"/>
      <c r="TMF4" s="231"/>
      <c r="TMG4" s="231"/>
      <c r="TMH4" s="231"/>
      <c r="TMI4" s="231"/>
      <c r="TMJ4" s="231"/>
      <c r="TMK4" s="231"/>
      <c r="TML4" s="231"/>
      <c r="TMM4" s="231"/>
      <c r="TMN4" s="231"/>
      <c r="TMO4" s="230"/>
      <c r="TMP4" s="231"/>
      <c r="TMQ4" s="231"/>
      <c r="TMR4" s="231"/>
      <c r="TMS4" s="231"/>
      <c r="TMT4" s="231"/>
      <c r="TMU4" s="231"/>
      <c r="TMV4" s="231"/>
      <c r="TMW4" s="231"/>
      <c r="TMX4" s="231"/>
      <c r="TMY4" s="231"/>
      <c r="TMZ4" s="231"/>
      <c r="TNA4" s="231"/>
      <c r="TNB4" s="231"/>
      <c r="TNC4" s="231"/>
      <c r="TND4" s="231"/>
      <c r="TNE4" s="230"/>
      <c r="TNF4" s="231"/>
      <c r="TNG4" s="231"/>
      <c r="TNH4" s="231"/>
      <c r="TNI4" s="231"/>
      <c r="TNJ4" s="231"/>
      <c r="TNK4" s="231"/>
      <c r="TNL4" s="231"/>
      <c r="TNM4" s="231"/>
      <c r="TNN4" s="231"/>
      <c r="TNO4" s="231"/>
      <c r="TNP4" s="231"/>
      <c r="TNQ4" s="231"/>
      <c r="TNR4" s="231"/>
      <c r="TNS4" s="231"/>
      <c r="TNT4" s="231"/>
      <c r="TNU4" s="230"/>
      <c r="TNV4" s="231"/>
      <c r="TNW4" s="231"/>
      <c r="TNX4" s="231"/>
      <c r="TNY4" s="231"/>
      <c r="TNZ4" s="231"/>
      <c r="TOA4" s="231"/>
      <c r="TOB4" s="231"/>
      <c r="TOC4" s="231"/>
      <c r="TOD4" s="231"/>
      <c r="TOE4" s="231"/>
      <c r="TOF4" s="231"/>
      <c r="TOG4" s="231"/>
      <c r="TOH4" s="231"/>
      <c r="TOI4" s="231"/>
      <c r="TOJ4" s="231"/>
      <c r="TOK4" s="230"/>
      <c r="TOL4" s="231"/>
      <c r="TOM4" s="231"/>
      <c r="TON4" s="231"/>
      <c r="TOO4" s="231"/>
      <c r="TOP4" s="231"/>
      <c r="TOQ4" s="231"/>
      <c r="TOR4" s="231"/>
      <c r="TOS4" s="231"/>
      <c r="TOT4" s="231"/>
      <c r="TOU4" s="231"/>
      <c r="TOV4" s="231"/>
      <c r="TOW4" s="231"/>
      <c r="TOX4" s="231"/>
      <c r="TOY4" s="231"/>
      <c r="TOZ4" s="231"/>
      <c r="TPA4" s="230"/>
      <c r="TPB4" s="231"/>
      <c r="TPC4" s="231"/>
      <c r="TPD4" s="231"/>
      <c r="TPE4" s="231"/>
      <c r="TPF4" s="231"/>
      <c r="TPG4" s="231"/>
      <c r="TPH4" s="231"/>
      <c r="TPI4" s="231"/>
      <c r="TPJ4" s="231"/>
      <c r="TPK4" s="231"/>
      <c r="TPL4" s="231"/>
      <c r="TPM4" s="231"/>
      <c r="TPN4" s="231"/>
      <c r="TPO4" s="231"/>
      <c r="TPP4" s="231"/>
      <c r="TPQ4" s="230"/>
      <c r="TPR4" s="231"/>
      <c r="TPS4" s="231"/>
      <c r="TPT4" s="231"/>
      <c r="TPU4" s="231"/>
      <c r="TPV4" s="231"/>
      <c r="TPW4" s="231"/>
      <c r="TPX4" s="231"/>
      <c r="TPY4" s="231"/>
      <c r="TPZ4" s="231"/>
      <c r="TQA4" s="231"/>
      <c r="TQB4" s="231"/>
      <c r="TQC4" s="231"/>
      <c r="TQD4" s="231"/>
      <c r="TQE4" s="231"/>
      <c r="TQF4" s="231"/>
      <c r="TQG4" s="230"/>
      <c r="TQH4" s="231"/>
      <c r="TQI4" s="231"/>
      <c r="TQJ4" s="231"/>
      <c r="TQK4" s="231"/>
      <c r="TQL4" s="231"/>
      <c r="TQM4" s="231"/>
      <c r="TQN4" s="231"/>
      <c r="TQO4" s="231"/>
      <c r="TQP4" s="231"/>
      <c r="TQQ4" s="231"/>
      <c r="TQR4" s="231"/>
      <c r="TQS4" s="231"/>
      <c r="TQT4" s="231"/>
      <c r="TQU4" s="231"/>
      <c r="TQV4" s="231"/>
      <c r="TQW4" s="230"/>
      <c r="TQX4" s="231"/>
      <c r="TQY4" s="231"/>
      <c r="TQZ4" s="231"/>
      <c r="TRA4" s="231"/>
      <c r="TRB4" s="231"/>
      <c r="TRC4" s="231"/>
      <c r="TRD4" s="231"/>
      <c r="TRE4" s="231"/>
      <c r="TRF4" s="231"/>
      <c r="TRG4" s="231"/>
      <c r="TRH4" s="231"/>
      <c r="TRI4" s="231"/>
      <c r="TRJ4" s="231"/>
      <c r="TRK4" s="231"/>
      <c r="TRL4" s="231"/>
      <c r="TRM4" s="230"/>
      <c r="TRN4" s="231"/>
      <c r="TRO4" s="231"/>
      <c r="TRP4" s="231"/>
      <c r="TRQ4" s="231"/>
      <c r="TRR4" s="231"/>
      <c r="TRS4" s="231"/>
      <c r="TRT4" s="231"/>
      <c r="TRU4" s="231"/>
      <c r="TRV4" s="231"/>
      <c r="TRW4" s="231"/>
      <c r="TRX4" s="231"/>
      <c r="TRY4" s="231"/>
      <c r="TRZ4" s="231"/>
      <c r="TSA4" s="231"/>
      <c r="TSB4" s="231"/>
      <c r="TSC4" s="230"/>
      <c r="TSD4" s="231"/>
      <c r="TSE4" s="231"/>
      <c r="TSF4" s="231"/>
      <c r="TSG4" s="231"/>
      <c r="TSH4" s="231"/>
      <c r="TSI4" s="231"/>
      <c r="TSJ4" s="231"/>
      <c r="TSK4" s="231"/>
      <c r="TSL4" s="231"/>
      <c r="TSM4" s="231"/>
      <c r="TSN4" s="231"/>
      <c r="TSO4" s="231"/>
      <c r="TSP4" s="231"/>
      <c r="TSQ4" s="231"/>
      <c r="TSR4" s="231"/>
      <c r="TSS4" s="230"/>
      <c r="TST4" s="231"/>
      <c r="TSU4" s="231"/>
      <c r="TSV4" s="231"/>
      <c r="TSW4" s="231"/>
      <c r="TSX4" s="231"/>
      <c r="TSY4" s="231"/>
      <c r="TSZ4" s="231"/>
      <c r="TTA4" s="231"/>
      <c r="TTB4" s="231"/>
      <c r="TTC4" s="231"/>
      <c r="TTD4" s="231"/>
      <c r="TTE4" s="231"/>
      <c r="TTF4" s="231"/>
      <c r="TTG4" s="231"/>
      <c r="TTH4" s="231"/>
      <c r="TTI4" s="230"/>
      <c r="TTJ4" s="231"/>
      <c r="TTK4" s="231"/>
      <c r="TTL4" s="231"/>
      <c r="TTM4" s="231"/>
      <c r="TTN4" s="231"/>
      <c r="TTO4" s="231"/>
      <c r="TTP4" s="231"/>
      <c r="TTQ4" s="231"/>
      <c r="TTR4" s="231"/>
      <c r="TTS4" s="231"/>
      <c r="TTT4" s="231"/>
      <c r="TTU4" s="231"/>
      <c r="TTV4" s="231"/>
      <c r="TTW4" s="231"/>
      <c r="TTX4" s="231"/>
      <c r="TTY4" s="230"/>
      <c r="TTZ4" s="231"/>
      <c r="TUA4" s="231"/>
      <c r="TUB4" s="231"/>
      <c r="TUC4" s="231"/>
      <c r="TUD4" s="231"/>
      <c r="TUE4" s="231"/>
      <c r="TUF4" s="231"/>
      <c r="TUG4" s="231"/>
      <c r="TUH4" s="231"/>
      <c r="TUI4" s="231"/>
      <c r="TUJ4" s="231"/>
      <c r="TUK4" s="231"/>
      <c r="TUL4" s="231"/>
      <c r="TUM4" s="231"/>
      <c r="TUN4" s="231"/>
      <c r="TUO4" s="230"/>
      <c r="TUP4" s="231"/>
      <c r="TUQ4" s="231"/>
      <c r="TUR4" s="231"/>
      <c r="TUS4" s="231"/>
      <c r="TUT4" s="231"/>
      <c r="TUU4" s="231"/>
      <c r="TUV4" s="231"/>
      <c r="TUW4" s="231"/>
      <c r="TUX4" s="231"/>
      <c r="TUY4" s="231"/>
      <c r="TUZ4" s="231"/>
      <c r="TVA4" s="231"/>
      <c r="TVB4" s="231"/>
      <c r="TVC4" s="231"/>
      <c r="TVD4" s="231"/>
      <c r="TVE4" s="230"/>
      <c r="TVF4" s="231"/>
      <c r="TVG4" s="231"/>
      <c r="TVH4" s="231"/>
      <c r="TVI4" s="231"/>
      <c r="TVJ4" s="231"/>
      <c r="TVK4" s="231"/>
      <c r="TVL4" s="231"/>
      <c r="TVM4" s="231"/>
      <c r="TVN4" s="231"/>
      <c r="TVO4" s="231"/>
      <c r="TVP4" s="231"/>
      <c r="TVQ4" s="231"/>
      <c r="TVR4" s="231"/>
      <c r="TVS4" s="231"/>
      <c r="TVT4" s="231"/>
      <c r="TVU4" s="230"/>
      <c r="TVV4" s="231"/>
      <c r="TVW4" s="231"/>
      <c r="TVX4" s="231"/>
      <c r="TVY4" s="231"/>
      <c r="TVZ4" s="231"/>
      <c r="TWA4" s="231"/>
      <c r="TWB4" s="231"/>
      <c r="TWC4" s="231"/>
      <c r="TWD4" s="231"/>
      <c r="TWE4" s="231"/>
      <c r="TWF4" s="231"/>
      <c r="TWG4" s="231"/>
      <c r="TWH4" s="231"/>
      <c r="TWI4" s="231"/>
      <c r="TWJ4" s="231"/>
      <c r="TWK4" s="230"/>
      <c r="TWL4" s="231"/>
      <c r="TWM4" s="231"/>
      <c r="TWN4" s="231"/>
      <c r="TWO4" s="231"/>
      <c r="TWP4" s="231"/>
      <c r="TWQ4" s="231"/>
      <c r="TWR4" s="231"/>
      <c r="TWS4" s="231"/>
      <c r="TWT4" s="231"/>
      <c r="TWU4" s="231"/>
      <c r="TWV4" s="231"/>
      <c r="TWW4" s="231"/>
      <c r="TWX4" s="231"/>
      <c r="TWY4" s="231"/>
      <c r="TWZ4" s="231"/>
      <c r="TXA4" s="230"/>
      <c r="TXB4" s="231"/>
      <c r="TXC4" s="231"/>
      <c r="TXD4" s="231"/>
      <c r="TXE4" s="231"/>
      <c r="TXF4" s="231"/>
      <c r="TXG4" s="231"/>
      <c r="TXH4" s="231"/>
      <c r="TXI4" s="231"/>
      <c r="TXJ4" s="231"/>
      <c r="TXK4" s="231"/>
      <c r="TXL4" s="231"/>
      <c r="TXM4" s="231"/>
      <c r="TXN4" s="231"/>
      <c r="TXO4" s="231"/>
      <c r="TXP4" s="231"/>
      <c r="TXQ4" s="230"/>
      <c r="TXR4" s="231"/>
      <c r="TXS4" s="231"/>
      <c r="TXT4" s="231"/>
      <c r="TXU4" s="231"/>
      <c r="TXV4" s="231"/>
      <c r="TXW4" s="231"/>
      <c r="TXX4" s="231"/>
      <c r="TXY4" s="231"/>
      <c r="TXZ4" s="231"/>
      <c r="TYA4" s="231"/>
      <c r="TYB4" s="231"/>
      <c r="TYC4" s="231"/>
      <c r="TYD4" s="231"/>
      <c r="TYE4" s="231"/>
      <c r="TYF4" s="231"/>
      <c r="TYG4" s="230"/>
      <c r="TYH4" s="231"/>
      <c r="TYI4" s="231"/>
      <c r="TYJ4" s="231"/>
      <c r="TYK4" s="231"/>
      <c r="TYL4" s="231"/>
      <c r="TYM4" s="231"/>
      <c r="TYN4" s="231"/>
      <c r="TYO4" s="231"/>
      <c r="TYP4" s="231"/>
      <c r="TYQ4" s="231"/>
      <c r="TYR4" s="231"/>
      <c r="TYS4" s="231"/>
      <c r="TYT4" s="231"/>
      <c r="TYU4" s="231"/>
      <c r="TYV4" s="231"/>
      <c r="TYW4" s="230"/>
      <c r="TYX4" s="231"/>
      <c r="TYY4" s="231"/>
      <c r="TYZ4" s="231"/>
      <c r="TZA4" s="231"/>
      <c r="TZB4" s="231"/>
      <c r="TZC4" s="231"/>
      <c r="TZD4" s="231"/>
      <c r="TZE4" s="231"/>
      <c r="TZF4" s="231"/>
      <c r="TZG4" s="231"/>
      <c r="TZH4" s="231"/>
      <c r="TZI4" s="231"/>
      <c r="TZJ4" s="231"/>
      <c r="TZK4" s="231"/>
      <c r="TZL4" s="231"/>
      <c r="TZM4" s="230"/>
      <c r="TZN4" s="231"/>
      <c r="TZO4" s="231"/>
      <c r="TZP4" s="231"/>
      <c r="TZQ4" s="231"/>
      <c r="TZR4" s="231"/>
      <c r="TZS4" s="231"/>
      <c r="TZT4" s="231"/>
      <c r="TZU4" s="231"/>
      <c r="TZV4" s="231"/>
      <c r="TZW4" s="231"/>
      <c r="TZX4" s="231"/>
      <c r="TZY4" s="231"/>
      <c r="TZZ4" s="231"/>
      <c r="UAA4" s="231"/>
      <c r="UAB4" s="231"/>
      <c r="UAC4" s="230"/>
      <c r="UAD4" s="231"/>
      <c r="UAE4" s="231"/>
      <c r="UAF4" s="231"/>
      <c r="UAG4" s="231"/>
      <c r="UAH4" s="231"/>
      <c r="UAI4" s="231"/>
      <c r="UAJ4" s="231"/>
      <c r="UAK4" s="231"/>
      <c r="UAL4" s="231"/>
      <c r="UAM4" s="231"/>
      <c r="UAN4" s="231"/>
      <c r="UAO4" s="231"/>
      <c r="UAP4" s="231"/>
      <c r="UAQ4" s="231"/>
      <c r="UAR4" s="231"/>
      <c r="UAS4" s="230"/>
      <c r="UAT4" s="231"/>
      <c r="UAU4" s="231"/>
      <c r="UAV4" s="231"/>
      <c r="UAW4" s="231"/>
      <c r="UAX4" s="231"/>
      <c r="UAY4" s="231"/>
      <c r="UAZ4" s="231"/>
      <c r="UBA4" s="231"/>
      <c r="UBB4" s="231"/>
      <c r="UBC4" s="231"/>
      <c r="UBD4" s="231"/>
      <c r="UBE4" s="231"/>
      <c r="UBF4" s="231"/>
      <c r="UBG4" s="231"/>
      <c r="UBH4" s="231"/>
      <c r="UBI4" s="230"/>
      <c r="UBJ4" s="231"/>
      <c r="UBK4" s="231"/>
      <c r="UBL4" s="231"/>
      <c r="UBM4" s="231"/>
      <c r="UBN4" s="231"/>
      <c r="UBO4" s="231"/>
      <c r="UBP4" s="231"/>
      <c r="UBQ4" s="231"/>
      <c r="UBR4" s="231"/>
      <c r="UBS4" s="231"/>
      <c r="UBT4" s="231"/>
      <c r="UBU4" s="231"/>
      <c r="UBV4" s="231"/>
      <c r="UBW4" s="231"/>
      <c r="UBX4" s="231"/>
      <c r="UBY4" s="230"/>
      <c r="UBZ4" s="231"/>
      <c r="UCA4" s="231"/>
      <c r="UCB4" s="231"/>
      <c r="UCC4" s="231"/>
      <c r="UCD4" s="231"/>
      <c r="UCE4" s="231"/>
      <c r="UCF4" s="231"/>
      <c r="UCG4" s="231"/>
      <c r="UCH4" s="231"/>
      <c r="UCI4" s="231"/>
      <c r="UCJ4" s="231"/>
      <c r="UCK4" s="231"/>
      <c r="UCL4" s="231"/>
      <c r="UCM4" s="231"/>
      <c r="UCN4" s="231"/>
      <c r="UCO4" s="230"/>
      <c r="UCP4" s="231"/>
      <c r="UCQ4" s="231"/>
      <c r="UCR4" s="231"/>
      <c r="UCS4" s="231"/>
      <c r="UCT4" s="231"/>
      <c r="UCU4" s="231"/>
      <c r="UCV4" s="231"/>
      <c r="UCW4" s="231"/>
      <c r="UCX4" s="231"/>
      <c r="UCY4" s="231"/>
      <c r="UCZ4" s="231"/>
      <c r="UDA4" s="231"/>
      <c r="UDB4" s="231"/>
      <c r="UDC4" s="231"/>
      <c r="UDD4" s="231"/>
      <c r="UDE4" s="230"/>
      <c r="UDF4" s="231"/>
      <c r="UDG4" s="231"/>
      <c r="UDH4" s="231"/>
      <c r="UDI4" s="231"/>
      <c r="UDJ4" s="231"/>
      <c r="UDK4" s="231"/>
      <c r="UDL4" s="231"/>
      <c r="UDM4" s="231"/>
      <c r="UDN4" s="231"/>
      <c r="UDO4" s="231"/>
      <c r="UDP4" s="231"/>
      <c r="UDQ4" s="231"/>
      <c r="UDR4" s="231"/>
      <c r="UDS4" s="231"/>
      <c r="UDT4" s="231"/>
      <c r="UDU4" s="230"/>
      <c r="UDV4" s="231"/>
      <c r="UDW4" s="231"/>
      <c r="UDX4" s="231"/>
      <c r="UDY4" s="231"/>
      <c r="UDZ4" s="231"/>
      <c r="UEA4" s="231"/>
      <c r="UEB4" s="231"/>
      <c r="UEC4" s="231"/>
      <c r="UED4" s="231"/>
      <c r="UEE4" s="231"/>
      <c r="UEF4" s="231"/>
      <c r="UEG4" s="231"/>
      <c r="UEH4" s="231"/>
      <c r="UEI4" s="231"/>
      <c r="UEJ4" s="231"/>
      <c r="UEK4" s="230"/>
      <c r="UEL4" s="231"/>
      <c r="UEM4" s="231"/>
      <c r="UEN4" s="231"/>
      <c r="UEO4" s="231"/>
      <c r="UEP4" s="231"/>
      <c r="UEQ4" s="231"/>
      <c r="UER4" s="231"/>
      <c r="UES4" s="231"/>
      <c r="UET4" s="231"/>
      <c r="UEU4" s="231"/>
      <c r="UEV4" s="231"/>
      <c r="UEW4" s="231"/>
      <c r="UEX4" s="231"/>
      <c r="UEY4" s="231"/>
      <c r="UEZ4" s="231"/>
      <c r="UFA4" s="230"/>
      <c r="UFB4" s="231"/>
      <c r="UFC4" s="231"/>
      <c r="UFD4" s="231"/>
      <c r="UFE4" s="231"/>
      <c r="UFF4" s="231"/>
      <c r="UFG4" s="231"/>
      <c r="UFH4" s="231"/>
      <c r="UFI4" s="231"/>
      <c r="UFJ4" s="231"/>
      <c r="UFK4" s="231"/>
      <c r="UFL4" s="231"/>
      <c r="UFM4" s="231"/>
      <c r="UFN4" s="231"/>
      <c r="UFO4" s="231"/>
      <c r="UFP4" s="231"/>
      <c r="UFQ4" s="230"/>
      <c r="UFR4" s="231"/>
      <c r="UFS4" s="231"/>
      <c r="UFT4" s="231"/>
      <c r="UFU4" s="231"/>
      <c r="UFV4" s="231"/>
      <c r="UFW4" s="231"/>
      <c r="UFX4" s="231"/>
      <c r="UFY4" s="231"/>
      <c r="UFZ4" s="231"/>
      <c r="UGA4" s="231"/>
      <c r="UGB4" s="231"/>
      <c r="UGC4" s="231"/>
      <c r="UGD4" s="231"/>
      <c r="UGE4" s="231"/>
      <c r="UGF4" s="231"/>
      <c r="UGG4" s="230"/>
      <c r="UGH4" s="231"/>
      <c r="UGI4" s="231"/>
      <c r="UGJ4" s="231"/>
      <c r="UGK4" s="231"/>
      <c r="UGL4" s="231"/>
      <c r="UGM4" s="231"/>
      <c r="UGN4" s="231"/>
      <c r="UGO4" s="231"/>
      <c r="UGP4" s="231"/>
      <c r="UGQ4" s="231"/>
      <c r="UGR4" s="231"/>
      <c r="UGS4" s="231"/>
      <c r="UGT4" s="231"/>
      <c r="UGU4" s="231"/>
      <c r="UGV4" s="231"/>
      <c r="UGW4" s="230"/>
      <c r="UGX4" s="231"/>
      <c r="UGY4" s="231"/>
      <c r="UGZ4" s="231"/>
      <c r="UHA4" s="231"/>
      <c r="UHB4" s="231"/>
      <c r="UHC4" s="231"/>
      <c r="UHD4" s="231"/>
      <c r="UHE4" s="231"/>
      <c r="UHF4" s="231"/>
      <c r="UHG4" s="231"/>
      <c r="UHH4" s="231"/>
      <c r="UHI4" s="231"/>
      <c r="UHJ4" s="231"/>
      <c r="UHK4" s="231"/>
      <c r="UHL4" s="231"/>
      <c r="UHM4" s="230"/>
      <c r="UHN4" s="231"/>
      <c r="UHO4" s="231"/>
      <c r="UHP4" s="231"/>
      <c r="UHQ4" s="231"/>
      <c r="UHR4" s="231"/>
      <c r="UHS4" s="231"/>
      <c r="UHT4" s="231"/>
      <c r="UHU4" s="231"/>
      <c r="UHV4" s="231"/>
      <c r="UHW4" s="231"/>
      <c r="UHX4" s="231"/>
      <c r="UHY4" s="231"/>
      <c r="UHZ4" s="231"/>
      <c r="UIA4" s="231"/>
      <c r="UIB4" s="231"/>
      <c r="UIC4" s="230"/>
      <c r="UID4" s="231"/>
      <c r="UIE4" s="231"/>
      <c r="UIF4" s="231"/>
      <c r="UIG4" s="231"/>
      <c r="UIH4" s="231"/>
      <c r="UII4" s="231"/>
      <c r="UIJ4" s="231"/>
      <c r="UIK4" s="231"/>
      <c r="UIL4" s="231"/>
      <c r="UIM4" s="231"/>
      <c r="UIN4" s="231"/>
      <c r="UIO4" s="231"/>
      <c r="UIP4" s="231"/>
      <c r="UIQ4" s="231"/>
      <c r="UIR4" s="231"/>
      <c r="UIS4" s="230"/>
      <c r="UIT4" s="231"/>
      <c r="UIU4" s="231"/>
      <c r="UIV4" s="231"/>
      <c r="UIW4" s="231"/>
      <c r="UIX4" s="231"/>
      <c r="UIY4" s="231"/>
      <c r="UIZ4" s="231"/>
      <c r="UJA4" s="231"/>
      <c r="UJB4" s="231"/>
      <c r="UJC4" s="231"/>
      <c r="UJD4" s="231"/>
      <c r="UJE4" s="231"/>
      <c r="UJF4" s="231"/>
      <c r="UJG4" s="231"/>
      <c r="UJH4" s="231"/>
      <c r="UJI4" s="230"/>
      <c r="UJJ4" s="231"/>
      <c r="UJK4" s="231"/>
      <c r="UJL4" s="231"/>
      <c r="UJM4" s="231"/>
      <c r="UJN4" s="231"/>
      <c r="UJO4" s="231"/>
      <c r="UJP4" s="231"/>
      <c r="UJQ4" s="231"/>
      <c r="UJR4" s="231"/>
      <c r="UJS4" s="231"/>
      <c r="UJT4" s="231"/>
      <c r="UJU4" s="231"/>
      <c r="UJV4" s="231"/>
      <c r="UJW4" s="231"/>
      <c r="UJX4" s="231"/>
      <c r="UJY4" s="230"/>
      <c r="UJZ4" s="231"/>
      <c r="UKA4" s="231"/>
      <c r="UKB4" s="231"/>
      <c r="UKC4" s="231"/>
      <c r="UKD4" s="231"/>
      <c r="UKE4" s="231"/>
      <c r="UKF4" s="231"/>
      <c r="UKG4" s="231"/>
      <c r="UKH4" s="231"/>
      <c r="UKI4" s="231"/>
      <c r="UKJ4" s="231"/>
      <c r="UKK4" s="231"/>
      <c r="UKL4" s="231"/>
      <c r="UKM4" s="231"/>
      <c r="UKN4" s="231"/>
      <c r="UKO4" s="230"/>
      <c r="UKP4" s="231"/>
      <c r="UKQ4" s="231"/>
      <c r="UKR4" s="231"/>
      <c r="UKS4" s="231"/>
      <c r="UKT4" s="231"/>
      <c r="UKU4" s="231"/>
      <c r="UKV4" s="231"/>
      <c r="UKW4" s="231"/>
      <c r="UKX4" s="231"/>
      <c r="UKY4" s="231"/>
      <c r="UKZ4" s="231"/>
      <c r="ULA4" s="231"/>
      <c r="ULB4" s="231"/>
      <c r="ULC4" s="231"/>
      <c r="ULD4" s="231"/>
      <c r="ULE4" s="230"/>
      <c r="ULF4" s="231"/>
      <c r="ULG4" s="231"/>
      <c r="ULH4" s="231"/>
      <c r="ULI4" s="231"/>
      <c r="ULJ4" s="231"/>
      <c r="ULK4" s="231"/>
      <c r="ULL4" s="231"/>
      <c r="ULM4" s="231"/>
      <c r="ULN4" s="231"/>
      <c r="ULO4" s="231"/>
      <c r="ULP4" s="231"/>
      <c r="ULQ4" s="231"/>
      <c r="ULR4" s="231"/>
      <c r="ULS4" s="231"/>
      <c r="ULT4" s="231"/>
      <c r="ULU4" s="230"/>
      <c r="ULV4" s="231"/>
      <c r="ULW4" s="231"/>
      <c r="ULX4" s="231"/>
      <c r="ULY4" s="231"/>
      <c r="ULZ4" s="231"/>
      <c r="UMA4" s="231"/>
      <c r="UMB4" s="231"/>
      <c r="UMC4" s="231"/>
      <c r="UMD4" s="231"/>
      <c r="UME4" s="231"/>
      <c r="UMF4" s="231"/>
      <c r="UMG4" s="231"/>
      <c r="UMH4" s="231"/>
      <c r="UMI4" s="231"/>
      <c r="UMJ4" s="231"/>
      <c r="UMK4" s="230"/>
      <c r="UML4" s="231"/>
      <c r="UMM4" s="231"/>
      <c r="UMN4" s="231"/>
      <c r="UMO4" s="231"/>
      <c r="UMP4" s="231"/>
      <c r="UMQ4" s="231"/>
      <c r="UMR4" s="231"/>
      <c r="UMS4" s="231"/>
      <c r="UMT4" s="231"/>
      <c r="UMU4" s="231"/>
      <c r="UMV4" s="231"/>
      <c r="UMW4" s="231"/>
      <c r="UMX4" s="231"/>
      <c r="UMY4" s="231"/>
      <c r="UMZ4" s="231"/>
      <c r="UNA4" s="230"/>
      <c r="UNB4" s="231"/>
      <c r="UNC4" s="231"/>
      <c r="UND4" s="231"/>
      <c r="UNE4" s="231"/>
      <c r="UNF4" s="231"/>
      <c r="UNG4" s="231"/>
      <c r="UNH4" s="231"/>
      <c r="UNI4" s="231"/>
      <c r="UNJ4" s="231"/>
      <c r="UNK4" s="231"/>
      <c r="UNL4" s="231"/>
      <c r="UNM4" s="231"/>
      <c r="UNN4" s="231"/>
      <c r="UNO4" s="231"/>
      <c r="UNP4" s="231"/>
      <c r="UNQ4" s="230"/>
      <c r="UNR4" s="231"/>
      <c r="UNS4" s="231"/>
      <c r="UNT4" s="231"/>
      <c r="UNU4" s="231"/>
      <c r="UNV4" s="231"/>
      <c r="UNW4" s="231"/>
      <c r="UNX4" s="231"/>
      <c r="UNY4" s="231"/>
      <c r="UNZ4" s="231"/>
      <c r="UOA4" s="231"/>
      <c r="UOB4" s="231"/>
      <c r="UOC4" s="231"/>
      <c r="UOD4" s="231"/>
      <c r="UOE4" s="231"/>
      <c r="UOF4" s="231"/>
      <c r="UOG4" s="230"/>
      <c r="UOH4" s="231"/>
      <c r="UOI4" s="231"/>
      <c r="UOJ4" s="231"/>
      <c r="UOK4" s="231"/>
      <c r="UOL4" s="231"/>
      <c r="UOM4" s="231"/>
      <c r="UON4" s="231"/>
      <c r="UOO4" s="231"/>
      <c r="UOP4" s="231"/>
      <c r="UOQ4" s="231"/>
      <c r="UOR4" s="231"/>
      <c r="UOS4" s="231"/>
      <c r="UOT4" s="231"/>
      <c r="UOU4" s="231"/>
      <c r="UOV4" s="231"/>
      <c r="UOW4" s="230"/>
      <c r="UOX4" s="231"/>
      <c r="UOY4" s="231"/>
      <c r="UOZ4" s="231"/>
      <c r="UPA4" s="231"/>
      <c r="UPB4" s="231"/>
      <c r="UPC4" s="231"/>
      <c r="UPD4" s="231"/>
      <c r="UPE4" s="231"/>
      <c r="UPF4" s="231"/>
      <c r="UPG4" s="231"/>
      <c r="UPH4" s="231"/>
      <c r="UPI4" s="231"/>
      <c r="UPJ4" s="231"/>
      <c r="UPK4" s="231"/>
      <c r="UPL4" s="231"/>
      <c r="UPM4" s="230"/>
      <c r="UPN4" s="231"/>
      <c r="UPO4" s="231"/>
      <c r="UPP4" s="231"/>
      <c r="UPQ4" s="231"/>
      <c r="UPR4" s="231"/>
      <c r="UPS4" s="231"/>
      <c r="UPT4" s="231"/>
      <c r="UPU4" s="231"/>
      <c r="UPV4" s="231"/>
      <c r="UPW4" s="231"/>
      <c r="UPX4" s="231"/>
      <c r="UPY4" s="231"/>
      <c r="UPZ4" s="231"/>
      <c r="UQA4" s="231"/>
      <c r="UQB4" s="231"/>
      <c r="UQC4" s="230"/>
      <c r="UQD4" s="231"/>
      <c r="UQE4" s="231"/>
      <c r="UQF4" s="231"/>
      <c r="UQG4" s="231"/>
      <c r="UQH4" s="231"/>
      <c r="UQI4" s="231"/>
      <c r="UQJ4" s="231"/>
      <c r="UQK4" s="231"/>
      <c r="UQL4" s="231"/>
      <c r="UQM4" s="231"/>
      <c r="UQN4" s="231"/>
      <c r="UQO4" s="231"/>
      <c r="UQP4" s="231"/>
      <c r="UQQ4" s="231"/>
      <c r="UQR4" s="231"/>
      <c r="UQS4" s="230"/>
      <c r="UQT4" s="231"/>
      <c r="UQU4" s="231"/>
      <c r="UQV4" s="231"/>
      <c r="UQW4" s="231"/>
      <c r="UQX4" s="231"/>
      <c r="UQY4" s="231"/>
      <c r="UQZ4" s="231"/>
      <c r="URA4" s="231"/>
      <c r="URB4" s="231"/>
      <c r="URC4" s="231"/>
      <c r="URD4" s="231"/>
      <c r="URE4" s="231"/>
      <c r="URF4" s="231"/>
      <c r="URG4" s="231"/>
      <c r="URH4" s="231"/>
      <c r="URI4" s="230"/>
      <c r="URJ4" s="231"/>
      <c r="URK4" s="231"/>
      <c r="URL4" s="231"/>
      <c r="URM4" s="231"/>
      <c r="URN4" s="231"/>
      <c r="URO4" s="231"/>
      <c r="URP4" s="231"/>
      <c r="URQ4" s="231"/>
      <c r="URR4" s="231"/>
      <c r="URS4" s="231"/>
      <c r="URT4" s="231"/>
      <c r="URU4" s="231"/>
      <c r="URV4" s="231"/>
      <c r="URW4" s="231"/>
      <c r="URX4" s="231"/>
      <c r="URY4" s="230"/>
      <c r="URZ4" s="231"/>
      <c r="USA4" s="231"/>
      <c r="USB4" s="231"/>
      <c r="USC4" s="231"/>
      <c r="USD4" s="231"/>
      <c r="USE4" s="231"/>
      <c r="USF4" s="231"/>
      <c r="USG4" s="231"/>
      <c r="USH4" s="231"/>
      <c r="USI4" s="231"/>
      <c r="USJ4" s="231"/>
      <c r="USK4" s="231"/>
      <c r="USL4" s="231"/>
      <c r="USM4" s="231"/>
      <c r="USN4" s="231"/>
      <c r="USO4" s="230"/>
      <c r="USP4" s="231"/>
      <c r="USQ4" s="231"/>
      <c r="USR4" s="231"/>
      <c r="USS4" s="231"/>
      <c r="UST4" s="231"/>
      <c r="USU4" s="231"/>
      <c r="USV4" s="231"/>
      <c r="USW4" s="231"/>
      <c r="USX4" s="231"/>
      <c r="USY4" s="231"/>
      <c r="USZ4" s="231"/>
      <c r="UTA4" s="231"/>
      <c r="UTB4" s="231"/>
      <c r="UTC4" s="231"/>
      <c r="UTD4" s="231"/>
      <c r="UTE4" s="230"/>
      <c r="UTF4" s="231"/>
      <c r="UTG4" s="231"/>
      <c r="UTH4" s="231"/>
      <c r="UTI4" s="231"/>
      <c r="UTJ4" s="231"/>
      <c r="UTK4" s="231"/>
      <c r="UTL4" s="231"/>
      <c r="UTM4" s="231"/>
      <c r="UTN4" s="231"/>
      <c r="UTO4" s="231"/>
      <c r="UTP4" s="231"/>
      <c r="UTQ4" s="231"/>
      <c r="UTR4" s="231"/>
      <c r="UTS4" s="231"/>
      <c r="UTT4" s="231"/>
      <c r="UTU4" s="230"/>
      <c r="UTV4" s="231"/>
      <c r="UTW4" s="231"/>
      <c r="UTX4" s="231"/>
      <c r="UTY4" s="231"/>
      <c r="UTZ4" s="231"/>
      <c r="UUA4" s="231"/>
      <c r="UUB4" s="231"/>
      <c r="UUC4" s="231"/>
      <c r="UUD4" s="231"/>
      <c r="UUE4" s="231"/>
      <c r="UUF4" s="231"/>
      <c r="UUG4" s="231"/>
      <c r="UUH4" s="231"/>
      <c r="UUI4" s="231"/>
      <c r="UUJ4" s="231"/>
      <c r="UUK4" s="230"/>
      <c r="UUL4" s="231"/>
      <c r="UUM4" s="231"/>
      <c r="UUN4" s="231"/>
      <c r="UUO4" s="231"/>
      <c r="UUP4" s="231"/>
      <c r="UUQ4" s="231"/>
      <c r="UUR4" s="231"/>
      <c r="UUS4" s="231"/>
      <c r="UUT4" s="231"/>
      <c r="UUU4" s="231"/>
      <c r="UUV4" s="231"/>
      <c r="UUW4" s="231"/>
      <c r="UUX4" s="231"/>
      <c r="UUY4" s="231"/>
      <c r="UUZ4" s="231"/>
      <c r="UVA4" s="230"/>
      <c r="UVB4" s="231"/>
      <c r="UVC4" s="231"/>
      <c r="UVD4" s="231"/>
      <c r="UVE4" s="231"/>
      <c r="UVF4" s="231"/>
      <c r="UVG4" s="231"/>
      <c r="UVH4" s="231"/>
      <c r="UVI4" s="231"/>
      <c r="UVJ4" s="231"/>
      <c r="UVK4" s="231"/>
      <c r="UVL4" s="231"/>
      <c r="UVM4" s="231"/>
      <c r="UVN4" s="231"/>
      <c r="UVO4" s="231"/>
      <c r="UVP4" s="231"/>
      <c r="UVQ4" s="230"/>
      <c r="UVR4" s="231"/>
      <c r="UVS4" s="231"/>
      <c r="UVT4" s="231"/>
      <c r="UVU4" s="231"/>
      <c r="UVV4" s="231"/>
      <c r="UVW4" s="231"/>
      <c r="UVX4" s="231"/>
      <c r="UVY4" s="231"/>
      <c r="UVZ4" s="231"/>
      <c r="UWA4" s="231"/>
      <c r="UWB4" s="231"/>
      <c r="UWC4" s="231"/>
      <c r="UWD4" s="231"/>
      <c r="UWE4" s="231"/>
      <c r="UWF4" s="231"/>
      <c r="UWG4" s="230"/>
      <c r="UWH4" s="231"/>
      <c r="UWI4" s="231"/>
      <c r="UWJ4" s="231"/>
      <c r="UWK4" s="231"/>
      <c r="UWL4" s="231"/>
      <c r="UWM4" s="231"/>
      <c r="UWN4" s="231"/>
      <c r="UWO4" s="231"/>
      <c r="UWP4" s="231"/>
      <c r="UWQ4" s="231"/>
      <c r="UWR4" s="231"/>
      <c r="UWS4" s="231"/>
      <c r="UWT4" s="231"/>
      <c r="UWU4" s="231"/>
      <c r="UWV4" s="231"/>
      <c r="UWW4" s="230"/>
      <c r="UWX4" s="231"/>
      <c r="UWY4" s="231"/>
      <c r="UWZ4" s="231"/>
      <c r="UXA4" s="231"/>
      <c r="UXB4" s="231"/>
      <c r="UXC4" s="231"/>
      <c r="UXD4" s="231"/>
      <c r="UXE4" s="231"/>
      <c r="UXF4" s="231"/>
      <c r="UXG4" s="231"/>
      <c r="UXH4" s="231"/>
      <c r="UXI4" s="231"/>
      <c r="UXJ4" s="231"/>
      <c r="UXK4" s="231"/>
      <c r="UXL4" s="231"/>
      <c r="UXM4" s="230"/>
      <c r="UXN4" s="231"/>
      <c r="UXO4" s="231"/>
      <c r="UXP4" s="231"/>
      <c r="UXQ4" s="231"/>
      <c r="UXR4" s="231"/>
      <c r="UXS4" s="231"/>
      <c r="UXT4" s="231"/>
      <c r="UXU4" s="231"/>
      <c r="UXV4" s="231"/>
      <c r="UXW4" s="231"/>
      <c r="UXX4" s="231"/>
      <c r="UXY4" s="231"/>
      <c r="UXZ4" s="231"/>
      <c r="UYA4" s="231"/>
      <c r="UYB4" s="231"/>
      <c r="UYC4" s="230"/>
      <c r="UYD4" s="231"/>
      <c r="UYE4" s="231"/>
      <c r="UYF4" s="231"/>
      <c r="UYG4" s="231"/>
      <c r="UYH4" s="231"/>
      <c r="UYI4" s="231"/>
      <c r="UYJ4" s="231"/>
      <c r="UYK4" s="231"/>
      <c r="UYL4" s="231"/>
      <c r="UYM4" s="231"/>
      <c r="UYN4" s="231"/>
      <c r="UYO4" s="231"/>
      <c r="UYP4" s="231"/>
      <c r="UYQ4" s="231"/>
      <c r="UYR4" s="231"/>
      <c r="UYS4" s="230"/>
      <c r="UYT4" s="231"/>
      <c r="UYU4" s="231"/>
      <c r="UYV4" s="231"/>
      <c r="UYW4" s="231"/>
      <c r="UYX4" s="231"/>
      <c r="UYY4" s="231"/>
      <c r="UYZ4" s="231"/>
      <c r="UZA4" s="231"/>
      <c r="UZB4" s="231"/>
      <c r="UZC4" s="231"/>
      <c r="UZD4" s="231"/>
      <c r="UZE4" s="231"/>
      <c r="UZF4" s="231"/>
      <c r="UZG4" s="231"/>
      <c r="UZH4" s="231"/>
      <c r="UZI4" s="230"/>
      <c r="UZJ4" s="231"/>
      <c r="UZK4" s="231"/>
      <c r="UZL4" s="231"/>
      <c r="UZM4" s="231"/>
      <c r="UZN4" s="231"/>
      <c r="UZO4" s="231"/>
      <c r="UZP4" s="231"/>
      <c r="UZQ4" s="231"/>
      <c r="UZR4" s="231"/>
      <c r="UZS4" s="231"/>
      <c r="UZT4" s="231"/>
      <c r="UZU4" s="231"/>
      <c r="UZV4" s="231"/>
      <c r="UZW4" s="231"/>
      <c r="UZX4" s="231"/>
      <c r="UZY4" s="230"/>
      <c r="UZZ4" s="231"/>
      <c r="VAA4" s="231"/>
      <c r="VAB4" s="231"/>
      <c r="VAC4" s="231"/>
      <c r="VAD4" s="231"/>
      <c r="VAE4" s="231"/>
      <c r="VAF4" s="231"/>
      <c r="VAG4" s="231"/>
      <c r="VAH4" s="231"/>
      <c r="VAI4" s="231"/>
      <c r="VAJ4" s="231"/>
      <c r="VAK4" s="231"/>
      <c r="VAL4" s="231"/>
      <c r="VAM4" s="231"/>
      <c r="VAN4" s="231"/>
      <c r="VAO4" s="230"/>
      <c r="VAP4" s="231"/>
      <c r="VAQ4" s="231"/>
      <c r="VAR4" s="231"/>
      <c r="VAS4" s="231"/>
      <c r="VAT4" s="231"/>
      <c r="VAU4" s="231"/>
      <c r="VAV4" s="231"/>
      <c r="VAW4" s="231"/>
      <c r="VAX4" s="231"/>
      <c r="VAY4" s="231"/>
      <c r="VAZ4" s="231"/>
      <c r="VBA4" s="231"/>
      <c r="VBB4" s="231"/>
      <c r="VBC4" s="231"/>
      <c r="VBD4" s="231"/>
      <c r="VBE4" s="230"/>
      <c r="VBF4" s="231"/>
      <c r="VBG4" s="231"/>
      <c r="VBH4" s="231"/>
      <c r="VBI4" s="231"/>
      <c r="VBJ4" s="231"/>
      <c r="VBK4" s="231"/>
      <c r="VBL4" s="231"/>
      <c r="VBM4" s="231"/>
      <c r="VBN4" s="231"/>
      <c r="VBO4" s="231"/>
      <c r="VBP4" s="231"/>
      <c r="VBQ4" s="231"/>
      <c r="VBR4" s="231"/>
      <c r="VBS4" s="231"/>
      <c r="VBT4" s="231"/>
      <c r="VBU4" s="230"/>
      <c r="VBV4" s="231"/>
      <c r="VBW4" s="231"/>
      <c r="VBX4" s="231"/>
      <c r="VBY4" s="231"/>
      <c r="VBZ4" s="231"/>
      <c r="VCA4" s="231"/>
      <c r="VCB4" s="231"/>
      <c r="VCC4" s="231"/>
      <c r="VCD4" s="231"/>
      <c r="VCE4" s="231"/>
      <c r="VCF4" s="231"/>
      <c r="VCG4" s="231"/>
      <c r="VCH4" s="231"/>
      <c r="VCI4" s="231"/>
      <c r="VCJ4" s="231"/>
      <c r="VCK4" s="230"/>
      <c r="VCL4" s="231"/>
      <c r="VCM4" s="231"/>
      <c r="VCN4" s="231"/>
      <c r="VCO4" s="231"/>
      <c r="VCP4" s="231"/>
      <c r="VCQ4" s="231"/>
      <c r="VCR4" s="231"/>
      <c r="VCS4" s="231"/>
      <c r="VCT4" s="231"/>
      <c r="VCU4" s="231"/>
      <c r="VCV4" s="231"/>
      <c r="VCW4" s="231"/>
      <c r="VCX4" s="231"/>
      <c r="VCY4" s="231"/>
      <c r="VCZ4" s="231"/>
      <c r="VDA4" s="230"/>
      <c r="VDB4" s="231"/>
      <c r="VDC4" s="231"/>
      <c r="VDD4" s="231"/>
      <c r="VDE4" s="231"/>
      <c r="VDF4" s="231"/>
      <c r="VDG4" s="231"/>
      <c r="VDH4" s="231"/>
      <c r="VDI4" s="231"/>
      <c r="VDJ4" s="231"/>
      <c r="VDK4" s="231"/>
      <c r="VDL4" s="231"/>
      <c r="VDM4" s="231"/>
      <c r="VDN4" s="231"/>
      <c r="VDO4" s="231"/>
      <c r="VDP4" s="231"/>
      <c r="VDQ4" s="230"/>
      <c r="VDR4" s="231"/>
      <c r="VDS4" s="231"/>
      <c r="VDT4" s="231"/>
      <c r="VDU4" s="231"/>
      <c r="VDV4" s="231"/>
      <c r="VDW4" s="231"/>
      <c r="VDX4" s="231"/>
      <c r="VDY4" s="231"/>
      <c r="VDZ4" s="231"/>
      <c r="VEA4" s="231"/>
      <c r="VEB4" s="231"/>
      <c r="VEC4" s="231"/>
      <c r="VED4" s="231"/>
      <c r="VEE4" s="231"/>
      <c r="VEF4" s="231"/>
      <c r="VEG4" s="230"/>
      <c r="VEH4" s="231"/>
      <c r="VEI4" s="231"/>
      <c r="VEJ4" s="231"/>
      <c r="VEK4" s="231"/>
      <c r="VEL4" s="231"/>
      <c r="VEM4" s="231"/>
      <c r="VEN4" s="231"/>
      <c r="VEO4" s="231"/>
      <c r="VEP4" s="231"/>
      <c r="VEQ4" s="231"/>
      <c r="VER4" s="231"/>
      <c r="VES4" s="231"/>
      <c r="VET4" s="231"/>
      <c r="VEU4" s="231"/>
      <c r="VEV4" s="231"/>
      <c r="VEW4" s="230"/>
      <c r="VEX4" s="231"/>
      <c r="VEY4" s="231"/>
      <c r="VEZ4" s="231"/>
      <c r="VFA4" s="231"/>
      <c r="VFB4" s="231"/>
      <c r="VFC4" s="231"/>
      <c r="VFD4" s="231"/>
      <c r="VFE4" s="231"/>
      <c r="VFF4" s="231"/>
      <c r="VFG4" s="231"/>
      <c r="VFH4" s="231"/>
      <c r="VFI4" s="231"/>
      <c r="VFJ4" s="231"/>
      <c r="VFK4" s="231"/>
      <c r="VFL4" s="231"/>
      <c r="VFM4" s="230"/>
      <c r="VFN4" s="231"/>
      <c r="VFO4" s="231"/>
      <c r="VFP4" s="231"/>
      <c r="VFQ4" s="231"/>
      <c r="VFR4" s="231"/>
      <c r="VFS4" s="231"/>
      <c r="VFT4" s="231"/>
      <c r="VFU4" s="231"/>
      <c r="VFV4" s="231"/>
      <c r="VFW4" s="231"/>
      <c r="VFX4" s="231"/>
      <c r="VFY4" s="231"/>
      <c r="VFZ4" s="231"/>
      <c r="VGA4" s="231"/>
      <c r="VGB4" s="231"/>
      <c r="VGC4" s="230"/>
      <c r="VGD4" s="231"/>
      <c r="VGE4" s="231"/>
      <c r="VGF4" s="231"/>
      <c r="VGG4" s="231"/>
      <c r="VGH4" s="231"/>
      <c r="VGI4" s="231"/>
      <c r="VGJ4" s="231"/>
      <c r="VGK4" s="231"/>
      <c r="VGL4" s="231"/>
      <c r="VGM4" s="231"/>
      <c r="VGN4" s="231"/>
      <c r="VGO4" s="231"/>
      <c r="VGP4" s="231"/>
      <c r="VGQ4" s="231"/>
      <c r="VGR4" s="231"/>
      <c r="VGS4" s="230"/>
      <c r="VGT4" s="231"/>
      <c r="VGU4" s="231"/>
      <c r="VGV4" s="231"/>
      <c r="VGW4" s="231"/>
      <c r="VGX4" s="231"/>
      <c r="VGY4" s="231"/>
      <c r="VGZ4" s="231"/>
      <c r="VHA4" s="231"/>
      <c r="VHB4" s="231"/>
      <c r="VHC4" s="231"/>
      <c r="VHD4" s="231"/>
      <c r="VHE4" s="231"/>
      <c r="VHF4" s="231"/>
      <c r="VHG4" s="231"/>
      <c r="VHH4" s="231"/>
      <c r="VHI4" s="230"/>
      <c r="VHJ4" s="231"/>
      <c r="VHK4" s="231"/>
      <c r="VHL4" s="231"/>
      <c r="VHM4" s="231"/>
      <c r="VHN4" s="231"/>
      <c r="VHO4" s="231"/>
      <c r="VHP4" s="231"/>
      <c r="VHQ4" s="231"/>
      <c r="VHR4" s="231"/>
      <c r="VHS4" s="231"/>
      <c r="VHT4" s="231"/>
      <c r="VHU4" s="231"/>
      <c r="VHV4" s="231"/>
      <c r="VHW4" s="231"/>
      <c r="VHX4" s="231"/>
      <c r="VHY4" s="230"/>
      <c r="VHZ4" s="231"/>
      <c r="VIA4" s="231"/>
      <c r="VIB4" s="231"/>
      <c r="VIC4" s="231"/>
      <c r="VID4" s="231"/>
      <c r="VIE4" s="231"/>
      <c r="VIF4" s="231"/>
      <c r="VIG4" s="231"/>
      <c r="VIH4" s="231"/>
      <c r="VII4" s="231"/>
      <c r="VIJ4" s="231"/>
      <c r="VIK4" s="231"/>
      <c r="VIL4" s="231"/>
      <c r="VIM4" s="231"/>
      <c r="VIN4" s="231"/>
      <c r="VIO4" s="230"/>
      <c r="VIP4" s="231"/>
      <c r="VIQ4" s="231"/>
      <c r="VIR4" s="231"/>
      <c r="VIS4" s="231"/>
      <c r="VIT4" s="231"/>
      <c r="VIU4" s="231"/>
      <c r="VIV4" s="231"/>
      <c r="VIW4" s="231"/>
      <c r="VIX4" s="231"/>
      <c r="VIY4" s="231"/>
      <c r="VIZ4" s="231"/>
      <c r="VJA4" s="231"/>
      <c r="VJB4" s="231"/>
      <c r="VJC4" s="231"/>
      <c r="VJD4" s="231"/>
      <c r="VJE4" s="230"/>
      <c r="VJF4" s="231"/>
      <c r="VJG4" s="231"/>
      <c r="VJH4" s="231"/>
      <c r="VJI4" s="231"/>
      <c r="VJJ4" s="231"/>
      <c r="VJK4" s="231"/>
      <c r="VJL4" s="231"/>
      <c r="VJM4" s="231"/>
      <c r="VJN4" s="231"/>
      <c r="VJO4" s="231"/>
      <c r="VJP4" s="231"/>
      <c r="VJQ4" s="231"/>
      <c r="VJR4" s="231"/>
      <c r="VJS4" s="231"/>
      <c r="VJT4" s="231"/>
      <c r="VJU4" s="230"/>
      <c r="VJV4" s="231"/>
      <c r="VJW4" s="231"/>
      <c r="VJX4" s="231"/>
      <c r="VJY4" s="231"/>
      <c r="VJZ4" s="231"/>
      <c r="VKA4" s="231"/>
      <c r="VKB4" s="231"/>
      <c r="VKC4" s="231"/>
      <c r="VKD4" s="231"/>
      <c r="VKE4" s="231"/>
      <c r="VKF4" s="231"/>
      <c r="VKG4" s="231"/>
      <c r="VKH4" s="231"/>
      <c r="VKI4" s="231"/>
      <c r="VKJ4" s="231"/>
      <c r="VKK4" s="230"/>
      <c r="VKL4" s="231"/>
      <c r="VKM4" s="231"/>
      <c r="VKN4" s="231"/>
      <c r="VKO4" s="231"/>
      <c r="VKP4" s="231"/>
      <c r="VKQ4" s="231"/>
      <c r="VKR4" s="231"/>
      <c r="VKS4" s="231"/>
      <c r="VKT4" s="231"/>
      <c r="VKU4" s="231"/>
      <c r="VKV4" s="231"/>
      <c r="VKW4" s="231"/>
      <c r="VKX4" s="231"/>
      <c r="VKY4" s="231"/>
      <c r="VKZ4" s="231"/>
      <c r="VLA4" s="230"/>
      <c r="VLB4" s="231"/>
      <c r="VLC4" s="231"/>
      <c r="VLD4" s="231"/>
      <c r="VLE4" s="231"/>
      <c r="VLF4" s="231"/>
      <c r="VLG4" s="231"/>
      <c r="VLH4" s="231"/>
      <c r="VLI4" s="231"/>
      <c r="VLJ4" s="231"/>
      <c r="VLK4" s="231"/>
      <c r="VLL4" s="231"/>
      <c r="VLM4" s="231"/>
      <c r="VLN4" s="231"/>
      <c r="VLO4" s="231"/>
      <c r="VLP4" s="231"/>
      <c r="VLQ4" s="230"/>
      <c r="VLR4" s="231"/>
      <c r="VLS4" s="231"/>
      <c r="VLT4" s="231"/>
      <c r="VLU4" s="231"/>
      <c r="VLV4" s="231"/>
      <c r="VLW4" s="231"/>
      <c r="VLX4" s="231"/>
      <c r="VLY4" s="231"/>
      <c r="VLZ4" s="231"/>
      <c r="VMA4" s="231"/>
      <c r="VMB4" s="231"/>
      <c r="VMC4" s="231"/>
      <c r="VMD4" s="231"/>
      <c r="VME4" s="231"/>
      <c r="VMF4" s="231"/>
      <c r="VMG4" s="230"/>
      <c r="VMH4" s="231"/>
      <c r="VMI4" s="231"/>
      <c r="VMJ4" s="231"/>
      <c r="VMK4" s="231"/>
      <c r="VML4" s="231"/>
      <c r="VMM4" s="231"/>
      <c r="VMN4" s="231"/>
      <c r="VMO4" s="231"/>
      <c r="VMP4" s="231"/>
      <c r="VMQ4" s="231"/>
      <c r="VMR4" s="231"/>
      <c r="VMS4" s="231"/>
      <c r="VMT4" s="231"/>
      <c r="VMU4" s="231"/>
      <c r="VMV4" s="231"/>
      <c r="VMW4" s="230"/>
      <c r="VMX4" s="231"/>
      <c r="VMY4" s="231"/>
      <c r="VMZ4" s="231"/>
      <c r="VNA4" s="231"/>
      <c r="VNB4" s="231"/>
      <c r="VNC4" s="231"/>
      <c r="VND4" s="231"/>
      <c r="VNE4" s="231"/>
      <c r="VNF4" s="231"/>
      <c r="VNG4" s="231"/>
      <c r="VNH4" s="231"/>
      <c r="VNI4" s="231"/>
      <c r="VNJ4" s="231"/>
      <c r="VNK4" s="231"/>
      <c r="VNL4" s="231"/>
      <c r="VNM4" s="230"/>
      <c r="VNN4" s="231"/>
      <c r="VNO4" s="231"/>
      <c r="VNP4" s="231"/>
      <c r="VNQ4" s="231"/>
      <c r="VNR4" s="231"/>
      <c r="VNS4" s="231"/>
      <c r="VNT4" s="231"/>
      <c r="VNU4" s="231"/>
      <c r="VNV4" s="231"/>
      <c r="VNW4" s="231"/>
      <c r="VNX4" s="231"/>
      <c r="VNY4" s="231"/>
      <c r="VNZ4" s="231"/>
      <c r="VOA4" s="231"/>
      <c r="VOB4" s="231"/>
      <c r="VOC4" s="230"/>
      <c r="VOD4" s="231"/>
      <c r="VOE4" s="231"/>
      <c r="VOF4" s="231"/>
      <c r="VOG4" s="231"/>
      <c r="VOH4" s="231"/>
      <c r="VOI4" s="231"/>
      <c r="VOJ4" s="231"/>
      <c r="VOK4" s="231"/>
      <c r="VOL4" s="231"/>
      <c r="VOM4" s="231"/>
      <c r="VON4" s="231"/>
      <c r="VOO4" s="231"/>
      <c r="VOP4" s="231"/>
      <c r="VOQ4" s="231"/>
      <c r="VOR4" s="231"/>
      <c r="VOS4" s="230"/>
      <c r="VOT4" s="231"/>
      <c r="VOU4" s="231"/>
      <c r="VOV4" s="231"/>
      <c r="VOW4" s="231"/>
      <c r="VOX4" s="231"/>
      <c r="VOY4" s="231"/>
      <c r="VOZ4" s="231"/>
      <c r="VPA4" s="231"/>
      <c r="VPB4" s="231"/>
      <c r="VPC4" s="231"/>
      <c r="VPD4" s="231"/>
      <c r="VPE4" s="231"/>
      <c r="VPF4" s="231"/>
      <c r="VPG4" s="231"/>
      <c r="VPH4" s="231"/>
      <c r="VPI4" s="230"/>
      <c r="VPJ4" s="231"/>
      <c r="VPK4" s="231"/>
      <c r="VPL4" s="231"/>
      <c r="VPM4" s="231"/>
      <c r="VPN4" s="231"/>
      <c r="VPO4" s="231"/>
      <c r="VPP4" s="231"/>
      <c r="VPQ4" s="231"/>
      <c r="VPR4" s="231"/>
      <c r="VPS4" s="231"/>
      <c r="VPT4" s="231"/>
      <c r="VPU4" s="231"/>
      <c r="VPV4" s="231"/>
      <c r="VPW4" s="231"/>
      <c r="VPX4" s="231"/>
      <c r="VPY4" s="230"/>
      <c r="VPZ4" s="231"/>
      <c r="VQA4" s="231"/>
      <c r="VQB4" s="231"/>
      <c r="VQC4" s="231"/>
      <c r="VQD4" s="231"/>
      <c r="VQE4" s="231"/>
      <c r="VQF4" s="231"/>
      <c r="VQG4" s="231"/>
      <c r="VQH4" s="231"/>
      <c r="VQI4" s="231"/>
      <c r="VQJ4" s="231"/>
      <c r="VQK4" s="231"/>
      <c r="VQL4" s="231"/>
      <c r="VQM4" s="231"/>
      <c r="VQN4" s="231"/>
      <c r="VQO4" s="230"/>
      <c r="VQP4" s="231"/>
      <c r="VQQ4" s="231"/>
      <c r="VQR4" s="231"/>
      <c r="VQS4" s="231"/>
      <c r="VQT4" s="231"/>
      <c r="VQU4" s="231"/>
      <c r="VQV4" s="231"/>
      <c r="VQW4" s="231"/>
      <c r="VQX4" s="231"/>
      <c r="VQY4" s="231"/>
      <c r="VQZ4" s="231"/>
      <c r="VRA4" s="231"/>
      <c r="VRB4" s="231"/>
      <c r="VRC4" s="231"/>
      <c r="VRD4" s="231"/>
      <c r="VRE4" s="230"/>
      <c r="VRF4" s="231"/>
      <c r="VRG4" s="231"/>
      <c r="VRH4" s="231"/>
      <c r="VRI4" s="231"/>
      <c r="VRJ4" s="231"/>
      <c r="VRK4" s="231"/>
      <c r="VRL4" s="231"/>
      <c r="VRM4" s="231"/>
      <c r="VRN4" s="231"/>
      <c r="VRO4" s="231"/>
      <c r="VRP4" s="231"/>
      <c r="VRQ4" s="231"/>
      <c r="VRR4" s="231"/>
      <c r="VRS4" s="231"/>
      <c r="VRT4" s="231"/>
      <c r="VRU4" s="230"/>
      <c r="VRV4" s="231"/>
      <c r="VRW4" s="231"/>
      <c r="VRX4" s="231"/>
      <c r="VRY4" s="231"/>
      <c r="VRZ4" s="231"/>
      <c r="VSA4" s="231"/>
      <c r="VSB4" s="231"/>
      <c r="VSC4" s="231"/>
      <c r="VSD4" s="231"/>
      <c r="VSE4" s="231"/>
      <c r="VSF4" s="231"/>
      <c r="VSG4" s="231"/>
      <c r="VSH4" s="231"/>
      <c r="VSI4" s="231"/>
      <c r="VSJ4" s="231"/>
      <c r="VSK4" s="230"/>
      <c r="VSL4" s="231"/>
      <c r="VSM4" s="231"/>
      <c r="VSN4" s="231"/>
      <c r="VSO4" s="231"/>
      <c r="VSP4" s="231"/>
      <c r="VSQ4" s="231"/>
      <c r="VSR4" s="231"/>
      <c r="VSS4" s="231"/>
      <c r="VST4" s="231"/>
      <c r="VSU4" s="231"/>
      <c r="VSV4" s="231"/>
      <c r="VSW4" s="231"/>
      <c r="VSX4" s="231"/>
      <c r="VSY4" s="231"/>
      <c r="VSZ4" s="231"/>
      <c r="VTA4" s="230"/>
      <c r="VTB4" s="231"/>
      <c r="VTC4" s="231"/>
      <c r="VTD4" s="231"/>
      <c r="VTE4" s="231"/>
      <c r="VTF4" s="231"/>
      <c r="VTG4" s="231"/>
      <c r="VTH4" s="231"/>
      <c r="VTI4" s="231"/>
      <c r="VTJ4" s="231"/>
      <c r="VTK4" s="231"/>
      <c r="VTL4" s="231"/>
      <c r="VTM4" s="231"/>
      <c r="VTN4" s="231"/>
      <c r="VTO4" s="231"/>
      <c r="VTP4" s="231"/>
      <c r="VTQ4" s="230"/>
      <c r="VTR4" s="231"/>
      <c r="VTS4" s="231"/>
      <c r="VTT4" s="231"/>
      <c r="VTU4" s="231"/>
      <c r="VTV4" s="231"/>
      <c r="VTW4" s="231"/>
      <c r="VTX4" s="231"/>
      <c r="VTY4" s="231"/>
      <c r="VTZ4" s="231"/>
      <c r="VUA4" s="231"/>
      <c r="VUB4" s="231"/>
      <c r="VUC4" s="231"/>
      <c r="VUD4" s="231"/>
      <c r="VUE4" s="231"/>
      <c r="VUF4" s="231"/>
      <c r="VUG4" s="230"/>
      <c r="VUH4" s="231"/>
      <c r="VUI4" s="231"/>
      <c r="VUJ4" s="231"/>
      <c r="VUK4" s="231"/>
      <c r="VUL4" s="231"/>
      <c r="VUM4" s="231"/>
      <c r="VUN4" s="231"/>
      <c r="VUO4" s="231"/>
      <c r="VUP4" s="231"/>
      <c r="VUQ4" s="231"/>
      <c r="VUR4" s="231"/>
      <c r="VUS4" s="231"/>
      <c r="VUT4" s="231"/>
      <c r="VUU4" s="231"/>
      <c r="VUV4" s="231"/>
      <c r="VUW4" s="230"/>
      <c r="VUX4" s="231"/>
      <c r="VUY4" s="231"/>
      <c r="VUZ4" s="231"/>
      <c r="VVA4" s="231"/>
      <c r="VVB4" s="231"/>
      <c r="VVC4" s="231"/>
      <c r="VVD4" s="231"/>
      <c r="VVE4" s="231"/>
      <c r="VVF4" s="231"/>
      <c r="VVG4" s="231"/>
      <c r="VVH4" s="231"/>
      <c r="VVI4" s="231"/>
      <c r="VVJ4" s="231"/>
      <c r="VVK4" s="231"/>
      <c r="VVL4" s="231"/>
      <c r="VVM4" s="230"/>
      <c r="VVN4" s="231"/>
      <c r="VVO4" s="231"/>
      <c r="VVP4" s="231"/>
      <c r="VVQ4" s="231"/>
      <c r="VVR4" s="231"/>
      <c r="VVS4" s="231"/>
      <c r="VVT4" s="231"/>
      <c r="VVU4" s="231"/>
      <c r="VVV4" s="231"/>
      <c r="VVW4" s="231"/>
      <c r="VVX4" s="231"/>
      <c r="VVY4" s="231"/>
      <c r="VVZ4" s="231"/>
      <c r="VWA4" s="231"/>
      <c r="VWB4" s="231"/>
      <c r="VWC4" s="230"/>
      <c r="VWD4" s="231"/>
      <c r="VWE4" s="231"/>
      <c r="VWF4" s="231"/>
      <c r="VWG4" s="231"/>
      <c r="VWH4" s="231"/>
      <c r="VWI4" s="231"/>
      <c r="VWJ4" s="231"/>
      <c r="VWK4" s="231"/>
      <c r="VWL4" s="231"/>
      <c r="VWM4" s="231"/>
      <c r="VWN4" s="231"/>
      <c r="VWO4" s="231"/>
      <c r="VWP4" s="231"/>
      <c r="VWQ4" s="231"/>
      <c r="VWR4" s="231"/>
      <c r="VWS4" s="230"/>
      <c r="VWT4" s="231"/>
      <c r="VWU4" s="231"/>
      <c r="VWV4" s="231"/>
      <c r="VWW4" s="231"/>
      <c r="VWX4" s="231"/>
      <c r="VWY4" s="231"/>
      <c r="VWZ4" s="231"/>
      <c r="VXA4" s="231"/>
      <c r="VXB4" s="231"/>
      <c r="VXC4" s="231"/>
      <c r="VXD4" s="231"/>
      <c r="VXE4" s="231"/>
      <c r="VXF4" s="231"/>
      <c r="VXG4" s="231"/>
      <c r="VXH4" s="231"/>
      <c r="VXI4" s="230"/>
      <c r="VXJ4" s="231"/>
      <c r="VXK4" s="231"/>
      <c r="VXL4" s="231"/>
      <c r="VXM4" s="231"/>
      <c r="VXN4" s="231"/>
      <c r="VXO4" s="231"/>
      <c r="VXP4" s="231"/>
      <c r="VXQ4" s="231"/>
      <c r="VXR4" s="231"/>
      <c r="VXS4" s="231"/>
      <c r="VXT4" s="231"/>
      <c r="VXU4" s="231"/>
      <c r="VXV4" s="231"/>
      <c r="VXW4" s="231"/>
      <c r="VXX4" s="231"/>
      <c r="VXY4" s="230"/>
      <c r="VXZ4" s="231"/>
      <c r="VYA4" s="231"/>
      <c r="VYB4" s="231"/>
      <c r="VYC4" s="231"/>
      <c r="VYD4" s="231"/>
      <c r="VYE4" s="231"/>
      <c r="VYF4" s="231"/>
      <c r="VYG4" s="231"/>
      <c r="VYH4" s="231"/>
      <c r="VYI4" s="231"/>
      <c r="VYJ4" s="231"/>
      <c r="VYK4" s="231"/>
      <c r="VYL4" s="231"/>
      <c r="VYM4" s="231"/>
      <c r="VYN4" s="231"/>
      <c r="VYO4" s="230"/>
      <c r="VYP4" s="231"/>
      <c r="VYQ4" s="231"/>
      <c r="VYR4" s="231"/>
      <c r="VYS4" s="231"/>
      <c r="VYT4" s="231"/>
      <c r="VYU4" s="231"/>
      <c r="VYV4" s="231"/>
      <c r="VYW4" s="231"/>
      <c r="VYX4" s="231"/>
      <c r="VYY4" s="231"/>
      <c r="VYZ4" s="231"/>
      <c r="VZA4" s="231"/>
      <c r="VZB4" s="231"/>
      <c r="VZC4" s="231"/>
      <c r="VZD4" s="231"/>
      <c r="VZE4" s="230"/>
      <c r="VZF4" s="231"/>
      <c r="VZG4" s="231"/>
      <c r="VZH4" s="231"/>
      <c r="VZI4" s="231"/>
      <c r="VZJ4" s="231"/>
      <c r="VZK4" s="231"/>
      <c r="VZL4" s="231"/>
      <c r="VZM4" s="231"/>
      <c r="VZN4" s="231"/>
      <c r="VZO4" s="231"/>
      <c r="VZP4" s="231"/>
      <c r="VZQ4" s="231"/>
      <c r="VZR4" s="231"/>
      <c r="VZS4" s="231"/>
      <c r="VZT4" s="231"/>
      <c r="VZU4" s="230"/>
      <c r="VZV4" s="231"/>
      <c r="VZW4" s="231"/>
      <c r="VZX4" s="231"/>
      <c r="VZY4" s="231"/>
      <c r="VZZ4" s="231"/>
      <c r="WAA4" s="231"/>
      <c r="WAB4" s="231"/>
      <c r="WAC4" s="231"/>
      <c r="WAD4" s="231"/>
      <c r="WAE4" s="231"/>
      <c r="WAF4" s="231"/>
      <c r="WAG4" s="231"/>
      <c r="WAH4" s="231"/>
      <c r="WAI4" s="231"/>
      <c r="WAJ4" s="231"/>
      <c r="WAK4" s="230"/>
      <c r="WAL4" s="231"/>
      <c r="WAM4" s="231"/>
      <c r="WAN4" s="231"/>
      <c r="WAO4" s="231"/>
      <c r="WAP4" s="231"/>
      <c r="WAQ4" s="231"/>
      <c r="WAR4" s="231"/>
      <c r="WAS4" s="231"/>
      <c r="WAT4" s="231"/>
      <c r="WAU4" s="231"/>
      <c r="WAV4" s="231"/>
      <c r="WAW4" s="231"/>
      <c r="WAX4" s="231"/>
      <c r="WAY4" s="231"/>
      <c r="WAZ4" s="231"/>
      <c r="WBA4" s="230"/>
      <c r="WBB4" s="231"/>
      <c r="WBC4" s="231"/>
      <c r="WBD4" s="231"/>
      <c r="WBE4" s="231"/>
      <c r="WBF4" s="231"/>
      <c r="WBG4" s="231"/>
      <c r="WBH4" s="231"/>
      <c r="WBI4" s="231"/>
      <c r="WBJ4" s="231"/>
      <c r="WBK4" s="231"/>
      <c r="WBL4" s="231"/>
      <c r="WBM4" s="231"/>
      <c r="WBN4" s="231"/>
      <c r="WBO4" s="231"/>
      <c r="WBP4" s="231"/>
      <c r="WBQ4" s="230"/>
      <c r="WBR4" s="231"/>
      <c r="WBS4" s="231"/>
      <c r="WBT4" s="231"/>
      <c r="WBU4" s="231"/>
      <c r="WBV4" s="231"/>
      <c r="WBW4" s="231"/>
      <c r="WBX4" s="231"/>
      <c r="WBY4" s="231"/>
      <c r="WBZ4" s="231"/>
      <c r="WCA4" s="231"/>
      <c r="WCB4" s="231"/>
      <c r="WCC4" s="231"/>
      <c r="WCD4" s="231"/>
      <c r="WCE4" s="231"/>
      <c r="WCF4" s="231"/>
      <c r="WCG4" s="230"/>
      <c r="WCH4" s="231"/>
      <c r="WCI4" s="231"/>
      <c r="WCJ4" s="231"/>
      <c r="WCK4" s="231"/>
      <c r="WCL4" s="231"/>
      <c r="WCM4" s="231"/>
      <c r="WCN4" s="231"/>
      <c r="WCO4" s="231"/>
      <c r="WCP4" s="231"/>
      <c r="WCQ4" s="231"/>
      <c r="WCR4" s="231"/>
      <c r="WCS4" s="231"/>
      <c r="WCT4" s="231"/>
      <c r="WCU4" s="231"/>
      <c r="WCV4" s="231"/>
      <c r="WCW4" s="230"/>
      <c r="WCX4" s="231"/>
      <c r="WCY4" s="231"/>
      <c r="WCZ4" s="231"/>
      <c r="WDA4" s="231"/>
      <c r="WDB4" s="231"/>
      <c r="WDC4" s="231"/>
      <c r="WDD4" s="231"/>
      <c r="WDE4" s="231"/>
      <c r="WDF4" s="231"/>
      <c r="WDG4" s="231"/>
      <c r="WDH4" s="231"/>
      <c r="WDI4" s="231"/>
      <c r="WDJ4" s="231"/>
      <c r="WDK4" s="231"/>
      <c r="WDL4" s="231"/>
      <c r="WDM4" s="230"/>
      <c r="WDN4" s="231"/>
      <c r="WDO4" s="231"/>
      <c r="WDP4" s="231"/>
      <c r="WDQ4" s="231"/>
      <c r="WDR4" s="231"/>
      <c r="WDS4" s="231"/>
      <c r="WDT4" s="231"/>
      <c r="WDU4" s="231"/>
      <c r="WDV4" s="231"/>
      <c r="WDW4" s="231"/>
      <c r="WDX4" s="231"/>
      <c r="WDY4" s="231"/>
      <c r="WDZ4" s="231"/>
      <c r="WEA4" s="231"/>
      <c r="WEB4" s="231"/>
      <c r="WEC4" s="230"/>
      <c r="WED4" s="231"/>
      <c r="WEE4" s="231"/>
      <c r="WEF4" s="231"/>
      <c r="WEG4" s="231"/>
      <c r="WEH4" s="231"/>
      <c r="WEI4" s="231"/>
      <c r="WEJ4" s="231"/>
      <c r="WEK4" s="231"/>
      <c r="WEL4" s="231"/>
      <c r="WEM4" s="231"/>
      <c r="WEN4" s="231"/>
      <c r="WEO4" s="231"/>
      <c r="WEP4" s="231"/>
      <c r="WEQ4" s="231"/>
      <c r="WER4" s="231"/>
      <c r="WES4" s="230"/>
      <c r="WET4" s="231"/>
      <c r="WEU4" s="231"/>
      <c r="WEV4" s="231"/>
      <c r="WEW4" s="231"/>
      <c r="WEX4" s="231"/>
      <c r="WEY4" s="231"/>
      <c r="WEZ4" s="231"/>
      <c r="WFA4" s="231"/>
      <c r="WFB4" s="231"/>
      <c r="WFC4" s="231"/>
      <c r="WFD4" s="231"/>
      <c r="WFE4" s="231"/>
      <c r="WFF4" s="231"/>
      <c r="WFG4" s="231"/>
      <c r="WFH4" s="231"/>
      <c r="WFI4" s="230"/>
      <c r="WFJ4" s="231"/>
      <c r="WFK4" s="231"/>
      <c r="WFL4" s="231"/>
      <c r="WFM4" s="231"/>
      <c r="WFN4" s="231"/>
      <c r="WFO4" s="231"/>
      <c r="WFP4" s="231"/>
      <c r="WFQ4" s="231"/>
      <c r="WFR4" s="231"/>
      <c r="WFS4" s="231"/>
      <c r="WFT4" s="231"/>
      <c r="WFU4" s="231"/>
      <c r="WFV4" s="231"/>
      <c r="WFW4" s="231"/>
      <c r="WFX4" s="231"/>
      <c r="WFY4" s="230"/>
      <c r="WFZ4" s="231"/>
      <c r="WGA4" s="231"/>
      <c r="WGB4" s="231"/>
      <c r="WGC4" s="231"/>
      <c r="WGD4" s="231"/>
      <c r="WGE4" s="231"/>
      <c r="WGF4" s="231"/>
      <c r="WGG4" s="231"/>
      <c r="WGH4" s="231"/>
      <c r="WGI4" s="231"/>
      <c r="WGJ4" s="231"/>
      <c r="WGK4" s="231"/>
      <c r="WGL4" s="231"/>
      <c r="WGM4" s="231"/>
      <c r="WGN4" s="231"/>
      <c r="WGO4" s="230"/>
      <c r="WGP4" s="231"/>
      <c r="WGQ4" s="231"/>
      <c r="WGR4" s="231"/>
      <c r="WGS4" s="231"/>
      <c r="WGT4" s="231"/>
      <c r="WGU4" s="231"/>
      <c r="WGV4" s="231"/>
      <c r="WGW4" s="231"/>
      <c r="WGX4" s="231"/>
      <c r="WGY4" s="231"/>
      <c r="WGZ4" s="231"/>
      <c r="WHA4" s="231"/>
      <c r="WHB4" s="231"/>
      <c r="WHC4" s="231"/>
      <c r="WHD4" s="231"/>
      <c r="WHE4" s="230"/>
      <c r="WHF4" s="231"/>
      <c r="WHG4" s="231"/>
      <c r="WHH4" s="231"/>
      <c r="WHI4" s="231"/>
      <c r="WHJ4" s="231"/>
      <c r="WHK4" s="231"/>
      <c r="WHL4" s="231"/>
      <c r="WHM4" s="231"/>
      <c r="WHN4" s="231"/>
      <c r="WHO4" s="231"/>
      <c r="WHP4" s="231"/>
      <c r="WHQ4" s="231"/>
      <c r="WHR4" s="231"/>
      <c r="WHS4" s="231"/>
      <c r="WHT4" s="231"/>
      <c r="WHU4" s="230"/>
      <c r="WHV4" s="231"/>
      <c r="WHW4" s="231"/>
      <c r="WHX4" s="231"/>
      <c r="WHY4" s="231"/>
      <c r="WHZ4" s="231"/>
      <c r="WIA4" s="231"/>
      <c r="WIB4" s="231"/>
      <c r="WIC4" s="231"/>
      <c r="WID4" s="231"/>
      <c r="WIE4" s="231"/>
      <c r="WIF4" s="231"/>
      <c r="WIG4" s="231"/>
      <c r="WIH4" s="231"/>
      <c r="WII4" s="231"/>
      <c r="WIJ4" s="231"/>
      <c r="WIK4" s="230"/>
      <c r="WIL4" s="231"/>
      <c r="WIM4" s="231"/>
      <c r="WIN4" s="231"/>
      <c r="WIO4" s="231"/>
      <c r="WIP4" s="231"/>
      <c r="WIQ4" s="231"/>
      <c r="WIR4" s="231"/>
      <c r="WIS4" s="231"/>
      <c r="WIT4" s="231"/>
      <c r="WIU4" s="231"/>
      <c r="WIV4" s="231"/>
      <c r="WIW4" s="231"/>
      <c r="WIX4" s="231"/>
      <c r="WIY4" s="231"/>
      <c r="WIZ4" s="231"/>
      <c r="WJA4" s="230"/>
      <c r="WJB4" s="231"/>
      <c r="WJC4" s="231"/>
      <c r="WJD4" s="231"/>
      <c r="WJE4" s="231"/>
      <c r="WJF4" s="231"/>
      <c r="WJG4" s="231"/>
      <c r="WJH4" s="231"/>
      <c r="WJI4" s="231"/>
      <c r="WJJ4" s="231"/>
      <c r="WJK4" s="231"/>
      <c r="WJL4" s="231"/>
      <c r="WJM4" s="231"/>
      <c r="WJN4" s="231"/>
      <c r="WJO4" s="231"/>
      <c r="WJP4" s="231"/>
      <c r="WJQ4" s="230"/>
      <c r="WJR4" s="231"/>
      <c r="WJS4" s="231"/>
      <c r="WJT4" s="231"/>
      <c r="WJU4" s="231"/>
      <c r="WJV4" s="231"/>
      <c r="WJW4" s="231"/>
      <c r="WJX4" s="231"/>
      <c r="WJY4" s="231"/>
      <c r="WJZ4" s="231"/>
      <c r="WKA4" s="231"/>
      <c r="WKB4" s="231"/>
      <c r="WKC4" s="231"/>
      <c r="WKD4" s="231"/>
      <c r="WKE4" s="231"/>
      <c r="WKF4" s="231"/>
      <c r="WKG4" s="230"/>
      <c r="WKH4" s="231"/>
      <c r="WKI4" s="231"/>
      <c r="WKJ4" s="231"/>
      <c r="WKK4" s="231"/>
      <c r="WKL4" s="231"/>
      <c r="WKM4" s="231"/>
      <c r="WKN4" s="231"/>
      <c r="WKO4" s="231"/>
      <c r="WKP4" s="231"/>
      <c r="WKQ4" s="231"/>
      <c r="WKR4" s="231"/>
      <c r="WKS4" s="231"/>
      <c r="WKT4" s="231"/>
      <c r="WKU4" s="231"/>
      <c r="WKV4" s="231"/>
      <c r="WKW4" s="230"/>
      <c r="WKX4" s="231"/>
      <c r="WKY4" s="231"/>
      <c r="WKZ4" s="231"/>
      <c r="WLA4" s="231"/>
      <c r="WLB4" s="231"/>
      <c r="WLC4" s="231"/>
      <c r="WLD4" s="231"/>
      <c r="WLE4" s="231"/>
      <c r="WLF4" s="231"/>
      <c r="WLG4" s="231"/>
      <c r="WLH4" s="231"/>
      <c r="WLI4" s="231"/>
      <c r="WLJ4" s="231"/>
      <c r="WLK4" s="231"/>
      <c r="WLL4" s="231"/>
      <c r="WLM4" s="230"/>
      <c r="WLN4" s="231"/>
      <c r="WLO4" s="231"/>
      <c r="WLP4" s="231"/>
      <c r="WLQ4" s="231"/>
      <c r="WLR4" s="231"/>
      <c r="WLS4" s="231"/>
      <c r="WLT4" s="231"/>
      <c r="WLU4" s="231"/>
      <c r="WLV4" s="231"/>
      <c r="WLW4" s="231"/>
      <c r="WLX4" s="231"/>
      <c r="WLY4" s="231"/>
      <c r="WLZ4" s="231"/>
      <c r="WMA4" s="231"/>
      <c r="WMB4" s="231"/>
      <c r="WMC4" s="230"/>
      <c r="WMD4" s="231"/>
      <c r="WME4" s="231"/>
      <c r="WMF4" s="231"/>
      <c r="WMG4" s="231"/>
      <c r="WMH4" s="231"/>
      <c r="WMI4" s="231"/>
      <c r="WMJ4" s="231"/>
      <c r="WMK4" s="231"/>
      <c r="WML4" s="231"/>
      <c r="WMM4" s="231"/>
      <c r="WMN4" s="231"/>
      <c r="WMO4" s="231"/>
      <c r="WMP4" s="231"/>
      <c r="WMQ4" s="231"/>
      <c r="WMR4" s="231"/>
      <c r="WMS4" s="230"/>
      <c r="WMT4" s="231"/>
      <c r="WMU4" s="231"/>
      <c r="WMV4" s="231"/>
      <c r="WMW4" s="231"/>
      <c r="WMX4" s="231"/>
      <c r="WMY4" s="231"/>
      <c r="WMZ4" s="231"/>
      <c r="WNA4" s="231"/>
      <c r="WNB4" s="231"/>
      <c r="WNC4" s="231"/>
      <c r="WND4" s="231"/>
      <c r="WNE4" s="231"/>
      <c r="WNF4" s="231"/>
      <c r="WNG4" s="231"/>
      <c r="WNH4" s="231"/>
      <c r="WNI4" s="230"/>
      <c r="WNJ4" s="231"/>
      <c r="WNK4" s="231"/>
      <c r="WNL4" s="231"/>
      <c r="WNM4" s="231"/>
      <c r="WNN4" s="231"/>
      <c r="WNO4" s="231"/>
      <c r="WNP4" s="231"/>
      <c r="WNQ4" s="231"/>
      <c r="WNR4" s="231"/>
      <c r="WNS4" s="231"/>
      <c r="WNT4" s="231"/>
      <c r="WNU4" s="231"/>
      <c r="WNV4" s="231"/>
      <c r="WNW4" s="231"/>
      <c r="WNX4" s="231"/>
      <c r="WNY4" s="230"/>
      <c r="WNZ4" s="231"/>
      <c r="WOA4" s="231"/>
      <c r="WOB4" s="231"/>
      <c r="WOC4" s="231"/>
      <c r="WOD4" s="231"/>
      <c r="WOE4" s="231"/>
      <c r="WOF4" s="231"/>
      <c r="WOG4" s="231"/>
      <c r="WOH4" s="231"/>
      <c r="WOI4" s="231"/>
      <c r="WOJ4" s="231"/>
      <c r="WOK4" s="231"/>
      <c r="WOL4" s="231"/>
      <c r="WOM4" s="231"/>
      <c r="WON4" s="231"/>
      <c r="WOO4" s="230"/>
      <c r="WOP4" s="231"/>
      <c r="WOQ4" s="231"/>
      <c r="WOR4" s="231"/>
      <c r="WOS4" s="231"/>
      <c r="WOT4" s="231"/>
      <c r="WOU4" s="231"/>
      <c r="WOV4" s="231"/>
      <c r="WOW4" s="231"/>
      <c r="WOX4" s="231"/>
      <c r="WOY4" s="231"/>
      <c r="WOZ4" s="231"/>
      <c r="WPA4" s="231"/>
      <c r="WPB4" s="231"/>
      <c r="WPC4" s="231"/>
      <c r="WPD4" s="231"/>
      <c r="WPE4" s="230"/>
      <c r="WPF4" s="231"/>
      <c r="WPG4" s="231"/>
      <c r="WPH4" s="231"/>
      <c r="WPI4" s="231"/>
      <c r="WPJ4" s="231"/>
      <c r="WPK4" s="231"/>
      <c r="WPL4" s="231"/>
      <c r="WPM4" s="231"/>
      <c r="WPN4" s="231"/>
      <c r="WPO4" s="231"/>
      <c r="WPP4" s="231"/>
      <c r="WPQ4" s="231"/>
      <c r="WPR4" s="231"/>
      <c r="WPS4" s="231"/>
      <c r="WPT4" s="231"/>
      <c r="WPU4" s="230"/>
      <c r="WPV4" s="231"/>
      <c r="WPW4" s="231"/>
      <c r="WPX4" s="231"/>
      <c r="WPY4" s="231"/>
      <c r="WPZ4" s="231"/>
      <c r="WQA4" s="231"/>
      <c r="WQB4" s="231"/>
      <c r="WQC4" s="231"/>
      <c r="WQD4" s="231"/>
      <c r="WQE4" s="231"/>
      <c r="WQF4" s="231"/>
      <c r="WQG4" s="231"/>
      <c r="WQH4" s="231"/>
      <c r="WQI4" s="231"/>
      <c r="WQJ4" s="231"/>
      <c r="WQK4" s="230"/>
      <c r="WQL4" s="231"/>
      <c r="WQM4" s="231"/>
      <c r="WQN4" s="231"/>
      <c r="WQO4" s="231"/>
      <c r="WQP4" s="231"/>
      <c r="WQQ4" s="231"/>
      <c r="WQR4" s="231"/>
      <c r="WQS4" s="231"/>
      <c r="WQT4" s="231"/>
      <c r="WQU4" s="231"/>
      <c r="WQV4" s="231"/>
      <c r="WQW4" s="231"/>
      <c r="WQX4" s="231"/>
      <c r="WQY4" s="231"/>
      <c r="WQZ4" s="231"/>
      <c r="WRA4" s="230"/>
      <c r="WRB4" s="231"/>
      <c r="WRC4" s="231"/>
      <c r="WRD4" s="231"/>
      <c r="WRE4" s="231"/>
      <c r="WRF4" s="231"/>
      <c r="WRG4" s="231"/>
      <c r="WRH4" s="231"/>
      <c r="WRI4" s="231"/>
      <c r="WRJ4" s="231"/>
      <c r="WRK4" s="231"/>
      <c r="WRL4" s="231"/>
      <c r="WRM4" s="231"/>
      <c r="WRN4" s="231"/>
      <c r="WRO4" s="231"/>
      <c r="WRP4" s="231"/>
      <c r="WRQ4" s="230"/>
      <c r="WRR4" s="231"/>
      <c r="WRS4" s="231"/>
      <c r="WRT4" s="231"/>
      <c r="WRU4" s="231"/>
      <c r="WRV4" s="231"/>
      <c r="WRW4" s="231"/>
      <c r="WRX4" s="231"/>
      <c r="WRY4" s="231"/>
      <c r="WRZ4" s="231"/>
      <c r="WSA4" s="231"/>
      <c r="WSB4" s="231"/>
      <c r="WSC4" s="231"/>
      <c r="WSD4" s="231"/>
      <c r="WSE4" s="231"/>
      <c r="WSF4" s="231"/>
      <c r="WSG4" s="230"/>
      <c r="WSH4" s="231"/>
      <c r="WSI4" s="231"/>
      <c r="WSJ4" s="231"/>
      <c r="WSK4" s="231"/>
      <c r="WSL4" s="231"/>
      <c r="WSM4" s="231"/>
      <c r="WSN4" s="231"/>
      <c r="WSO4" s="231"/>
      <c r="WSP4" s="231"/>
      <c r="WSQ4" s="231"/>
      <c r="WSR4" s="231"/>
      <c r="WSS4" s="231"/>
      <c r="WST4" s="231"/>
      <c r="WSU4" s="231"/>
      <c r="WSV4" s="231"/>
      <c r="WSW4" s="230"/>
      <c r="WSX4" s="231"/>
      <c r="WSY4" s="231"/>
      <c r="WSZ4" s="231"/>
      <c r="WTA4" s="231"/>
      <c r="WTB4" s="231"/>
      <c r="WTC4" s="231"/>
      <c r="WTD4" s="231"/>
      <c r="WTE4" s="231"/>
      <c r="WTF4" s="231"/>
      <c r="WTG4" s="231"/>
      <c r="WTH4" s="231"/>
      <c r="WTI4" s="231"/>
      <c r="WTJ4" s="231"/>
      <c r="WTK4" s="231"/>
      <c r="WTL4" s="231"/>
      <c r="WTM4" s="230"/>
      <c r="WTN4" s="231"/>
      <c r="WTO4" s="231"/>
      <c r="WTP4" s="231"/>
      <c r="WTQ4" s="231"/>
      <c r="WTR4" s="231"/>
      <c r="WTS4" s="231"/>
      <c r="WTT4" s="231"/>
      <c r="WTU4" s="231"/>
      <c r="WTV4" s="231"/>
      <c r="WTW4" s="231"/>
      <c r="WTX4" s="231"/>
      <c r="WTY4" s="231"/>
      <c r="WTZ4" s="231"/>
      <c r="WUA4" s="231"/>
      <c r="WUB4" s="231"/>
      <c r="WUC4" s="230"/>
      <c r="WUD4" s="231"/>
      <c r="WUE4" s="231"/>
      <c r="WUF4" s="231"/>
      <c r="WUG4" s="231"/>
      <c r="WUH4" s="231"/>
      <c r="WUI4" s="231"/>
      <c r="WUJ4" s="231"/>
      <c r="WUK4" s="231"/>
      <c r="WUL4" s="231"/>
      <c r="WUM4" s="231"/>
      <c r="WUN4" s="231"/>
      <c r="WUO4" s="231"/>
      <c r="WUP4" s="231"/>
      <c r="WUQ4" s="231"/>
      <c r="WUR4" s="231"/>
      <c r="WUS4" s="230"/>
      <c r="WUT4" s="231"/>
      <c r="WUU4" s="231"/>
      <c r="WUV4" s="231"/>
      <c r="WUW4" s="231"/>
      <c r="WUX4" s="231"/>
      <c r="WUY4" s="231"/>
      <c r="WUZ4" s="231"/>
      <c r="WVA4" s="231"/>
      <c r="WVB4" s="231"/>
      <c r="WVC4" s="231"/>
      <c r="WVD4" s="231"/>
      <c r="WVE4" s="231"/>
      <c r="WVF4" s="231"/>
      <c r="WVG4" s="231"/>
      <c r="WVH4" s="231"/>
      <c r="WVI4" s="230"/>
      <c r="WVJ4" s="231"/>
      <c r="WVK4" s="231"/>
      <c r="WVL4" s="231"/>
      <c r="WVM4" s="231"/>
      <c r="WVN4" s="231"/>
      <c r="WVO4" s="231"/>
      <c r="WVP4" s="231"/>
      <c r="WVQ4" s="231"/>
      <c r="WVR4" s="231"/>
      <c r="WVS4" s="231"/>
      <c r="WVT4" s="231"/>
      <c r="WVU4" s="231"/>
      <c r="WVV4" s="231"/>
      <c r="WVW4" s="231"/>
      <c r="WVX4" s="231"/>
      <c r="WVY4" s="230"/>
      <c r="WVZ4" s="231"/>
      <c r="WWA4" s="231"/>
      <c r="WWB4" s="231"/>
      <c r="WWC4" s="231"/>
      <c r="WWD4" s="231"/>
      <c r="WWE4" s="231"/>
      <c r="WWF4" s="231"/>
      <c r="WWG4" s="231"/>
      <c r="WWH4" s="231"/>
      <c r="WWI4" s="231"/>
      <c r="WWJ4" s="231"/>
      <c r="WWK4" s="231"/>
      <c r="WWL4" s="231"/>
      <c r="WWM4" s="231"/>
      <c r="WWN4" s="231"/>
      <c r="WWO4" s="230"/>
      <c r="WWP4" s="231"/>
      <c r="WWQ4" s="231"/>
      <c r="WWR4" s="231"/>
      <c r="WWS4" s="231"/>
      <c r="WWT4" s="231"/>
      <c r="WWU4" s="231"/>
      <c r="WWV4" s="231"/>
      <c r="WWW4" s="231"/>
      <c r="WWX4" s="231"/>
      <c r="WWY4" s="231"/>
      <c r="WWZ4" s="231"/>
      <c r="WXA4" s="231"/>
      <c r="WXB4" s="231"/>
      <c r="WXC4" s="231"/>
      <c r="WXD4" s="231"/>
      <c r="WXE4" s="230"/>
      <c r="WXF4" s="231"/>
      <c r="WXG4" s="231"/>
      <c r="WXH4" s="231"/>
      <c r="WXI4" s="231"/>
      <c r="WXJ4" s="231"/>
      <c r="WXK4" s="231"/>
      <c r="WXL4" s="231"/>
      <c r="WXM4" s="231"/>
      <c r="WXN4" s="231"/>
      <c r="WXO4" s="231"/>
      <c r="WXP4" s="231"/>
      <c r="WXQ4" s="231"/>
      <c r="WXR4" s="231"/>
      <c r="WXS4" s="231"/>
      <c r="WXT4" s="231"/>
      <c r="WXU4" s="230"/>
      <c r="WXV4" s="231"/>
      <c r="WXW4" s="231"/>
      <c r="WXX4" s="231"/>
      <c r="WXY4" s="231"/>
      <c r="WXZ4" s="231"/>
      <c r="WYA4" s="231"/>
      <c r="WYB4" s="231"/>
      <c r="WYC4" s="231"/>
      <c r="WYD4" s="231"/>
      <c r="WYE4" s="231"/>
      <c r="WYF4" s="231"/>
      <c r="WYG4" s="231"/>
      <c r="WYH4" s="231"/>
      <c r="WYI4" s="231"/>
      <c r="WYJ4" s="231"/>
      <c r="WYK4" s="230"/>
      <c r="WYL4" s="231"/>
      <c r="WYM4" s="231"/>
      <c r="WYN4" s="231"/>
      <c r="WYO4" s="231"/>
      <c r="WYP4" s="231"/>
      <c r="WYQ4" s="231"/>
      <c r="WYR4" s="231"/>
      <c r="WYS4" s="231"/>
      <c r="WYT4" s="231"/>
      <c r="WYU4" s="231"/>
      <c r="WYV4" s="231"/>
      <c r="WYW4" s="231"/>
      <c r="WYX4" s="231"/>
      <c r="WYY4" s="231"/>
      <c r="WYZ4" s="231"/>
      <c r="WZA4" s="230"/>
      <c r="WZB4" s="231"/>
      <c r="WZC4" s="231"/>
      <c r="WZD4" s="231"/>
      <c r="WZE4" s="231"/>
      <c r="WZF4" s="231"/>
      <c r="WZG4" s="231"/>
      <c r="WZH4" s="231"/>
      <c r="WZI4" s="231"/>
      <c r="WZJ4" s="231"/>
      <c r="WZK4" s="231"/>
      <c r="WZL4" s="231"/>
      <c r="WZM4" s="231"/>
      <c r="WZN4" s="231"/>
      <c r="WZO4" s="231"/>
      <c r="WZP4" s="231"/>
      <c r="WZQ4" s="230"/>
      <c r="WZR4" s="231"/>
      <c r="WZS4" s="231"/>
      <c r="WZT4" s="231"/>
      <c r="WZU4" s="231"/>
      <c r="WZV4" s="231"/>
      <c r="WZW4" s="231"/>
      <c r="WZX4" s="231"/>
      <c r="WZY4" s="231"/>
      <c r="WZZ4" s="231"/>
      <c r="XAA4" s="231"/>
      <c r="XAB4" s="231"/>
      <c r="XAC4" s="231"/>
      <c r="XAD4" s="231"/>
      <c r="XAE4" s="231"/>
      <c r="XAF4" s="231"/>
      <c r="XAG4" s="230"/>
      <c r="XAH4" s="231"/>
      <c r="XAI4" s="231"/>
      <c r="XAJ4" s="231"/>
      <c r="XAK4" s="231"/>
      <c r="XAL4" s="231"/>
      <c r="XAM4" s="231"/>
      <c r="XAN4" s="231"/>
      <c r="XAO4" s="231"/>
      <c r="XAP4" s="231"/>
      <c r="XAQ4" s="231"/>
      <c r="XAR4" s="231"/>
      <c r="XAS4" s="231"/>
      <c r="XAT4" s="231"/>
      <c r="XAU4" s="231"/>
      <c r="XAV4" s="231"/>
      <c r="XAW4" s="230"/>
      <c r="XAX4" s="231"/>
      <c r="XAY4" s="231"/>
      <c r="XAZ4" s="231"/>
      <c r="XBA4" s="231"/>
      <c r="XBB4" s="231"/>
      <c r="XBC4" s="231"/>
      <c r="XBD4" s="231"/>
      <c r="XBE4" s="231"/>
      <c r="XBF4" s="231"/>
      <c r="XBG4" s="231"/>
      <c r="XBH4" s="231"/>
      <c r="XBI4" s="231"/>
      <c r="XBJ4" s="231"/>
      <c r="XBK4" s="231"/>
      <c r="XBL4" s="231"/>
      <c r="XBM4" s="230"/>
      <c r="XBN4" s="231"/>
      <c r="XBO4" s="231"/>
      <c r="XBP4" s="231"/>
      <c r="XBQ4" s="231"/>
      <c r="XBR4" s="231"/>
      <c r="XBS4" s="231"/>
      <c r="XBT4" s="231"/>
      <c r="XBU4" s="231"/>
      <c r="XBV4" s="231"/>
      <c r="XBW4" s="231"/>
      <c r="XBX4" s="231"/>
      <c r="XBY4" s="231"/>
      <c r="XBZ4" s="231"/>
      <c r="XCA4" s="231"/>
      <c r="XCB4" s="231"/>
      <c r="XCC4" s="230"/>
      <c r="XCD4" s="231"/>
      <c r="XCE4" s="231"/>
      <c r="XCF4" s="231"/>
      <c r="XCG4" s="231"/>
      <c r="XCH4" s="231"/>
      <c r="XCI4" s="231"/>
      <c r="XCJ4" s="231"/>
      <c r="XCK4" s="231"/>
      <c r="XCL4" s="231"/>
      <c r="XCM4" s="231"/>
      <c r="XCN4" s="231"/>
      <c r="XCO4" s="231"/>
      <c r="XCP4" s="231"/>
      <c r="XCQ4" s="231"/>
      <c r="XCR4" s="231"/>
      <c r="XCS4" s="230"/>
      <c r="XCT4" s="231"/>
      <c r="XCU4" s="231"/>
      <c r="XCV4" s="231"/>
      <c r="XCW4" s="231"/>
      <c r="XCX4" s="231"/>
      <c r="XCY4" s="231"/>
      <c r="XCZ4" s="231"/>
      <c r="XDA4" s="231"/>
      <c r="XDB4" s="231"/>
      <c r="XDC4" s="231"/>
      <c r="XDD4" s="231"/>
      <c r="XDE4" s="231"/>
      <c r="XDF4" s="231"/>
      <c r="XDG4" s="231"/>
      <c r="XDH4" s="231"/>
      <c r="XDI4" s="230"/>
      <c r="XDJ4" s="231"/>
      <c r="XDK4" s="231"/>
      <c r="XDL4" s="231"/>
      <c r="XDM4" s="231"/>
      <c r="XDN4" s="231"/>
      <c r="XDO4" s="231"/>
      <c r="XDP4" s="231"/>
      <c r="XDQ4" s="231"/>
      <c r="XDR4" s="231"/>
      <c r="XDS4" s="231"/>
      <c r="XDT4" s="231"/>
      <c r="XDU4" s="231"/>
      <c r="XDV4" s="231"/>
      <c r="XDW4" s="231"/>
      <c r="XDX4" s="231"/>
      <c r="XDY4" s="230"/>
      <c r="XDZ4" s="231"/>
      <c r="XEA4" s="231"/>
      <c r="XEB4" s="231"/>
      <c r="XEC4" s="231"/>
      <c r="XED4" s="231"/>
      <c r="XEE4" s="231"/>
      <c r="XEF4" s="231"/>
      <c r="XEG4" s="231"/>
      <c r="XEH4" s="231"/>
      <c r="XEI4" s="231"/>
      <c r="XEJ4" s="231"/>
      <c r="XEK4" s="231"/>
      <c r="XEL4" s="231"/>
      <c r="XEM4" s="231"/>
      <c r="XEN4" s="231"/>
      <c r="XEO4" s="230"/>
      <c r="XEP4" s="231"/>
      <c r="XEQ4" s="231"/>
      <c r="XER4" s="231"/>
      <c r="XES4" s="231"/>
      <c r="XET4" s="231"/>
      <c r="XEU4" s="231"/>
      <c r="XEV4" s="231"/>
      <c r="XEW4" s="231"/>
      <c r="XEX4" s="231"/>
      <c r="XEY4" s="231"/>
      <c r="XEZ4" s="231"/>
      <c r="XFA4" s="231"/>
      <c r="XFB4" s="231"/>
      <c r="XFC4" s="231"/>
      <c r="XFD4" s="231"/>
    </row>
    <row r="5" spans="1:16384" ht="15.75" x14ac:dyDescent="0.25">
      <c r="A5" s="1"/>
      <c r="B5" s="230" t="s">
        <v>3</v>
      </c>
      <c r="C5" s="231"/>
      <c r="D5" s="231"/>
      <c r="E5" s="231"/>
      <c r="F5" s="231"/>
      <c r="G5" s="231"/>
      <c r="H5" s="231"/>
      <c r="I5" s="231"/>
      <c r="J5" s="231"/>
      <c r="K5" s="231"/>
      <c r="L5" s="231"/>
      <c r="M5" s="231"/>
      <c r="N5" s="231"/>
      <c r="O5" s="231"/>
      <c r="P5" s="231"/>
      <c r="Q5" s="231"/>
    </row>
    <row r="6" spans="1:16384" x14ac:dyDescent="0.25">
      <c r="A6" s="1"/>
      <c r="B6" s="232"/>
      <c r="C6" s="233"/>
      <c r="D6" s="233"/>
      <c r="E6" s="233"/>
      <c r="F6" s="233"/>
      <c r="G6" s="233"/>
      <c r="H6" s="233"/>
      <c r="I6" s="233"/>
      <c r="J6" s="233"/>
      <c r="K6" s="233"/>
      <c r="L6" s="233"/>
      <c r="M6" s="233"/>
      <c r="N6" s="233"/>
      <c r="O6" s="233"/>
      <c r="P6" s="233"/>
      <c r="Q6" s="233"/>
    </row>
    <row r="7" spans="1:16384" x14ac:dyDescent="0.25">
      <c r="A7" s="1"/>
      <c r="B7" s="2" t="s">
        <v>4</v>
      </c>
      <c r="C7" s="4"/>
      <c r="D7" s="4"/>
      <c r="Q7" s="23" t="s">
        <v>5</v>
      </c>
    </row>
    <row r="8" spans="1:16384" s="7" customFormat="1" x14ac:dyDescent="0.25">
      <c r="B8" s="234" t="s">
        <v>6</v>
      </c>
      <c r="C8" s="235" t="s">
        <v>7</v>
      </c>
      <c r="D8" s="235" t="s">
        <v>8</v>
      </c>
      <c r="E8" s="237" t="s">
        <v>9</v>
      </c>
      <c r="F8" s="237"/>
      <c r="G8" s="237"/>
      <c r="H8" s="237"/>
      <c r="I8" s="237"/>
      <c r="J8" s="237"/>
      <c r="K8" s="237"/>
      <c r="L8" s="237"/>
      <c r="M8" s="237"/>
      <c r="N8" s="237"/>
      <c r="O8" s="237"/>
      <c r="P8" s="237"/>
      <c r="Q8" s="238"/>
      <c r="R8"/>
    </row>
    <row r="9" spans="1:16384" s="7" customFormat="1" x14ac:dyDescent="0.25">
      <c r="B9" s="234"/>
      <c r="C9" s="236"/>
      <c r="D9" s="236"/>
      <c r="E9" s="45" t="s">
        <v>10</v>
      </c>
      <c r="F9" s="45" t="s">
        <v>11</v>
      </c>
      <c r="G9" s="45" t="s">
        <v>12</v>
      </c>
      <c r="H9" s="45" t="s">
        <v>13</v>
      </c>
      <c r="I9" s="45" t="s">
        <v>14</v>
      </c>
      <c r="J9" s="45" t="s">
        <v>15</v>
      </c>
      <c r="K9" s="45" t="s">
        <v>16</v>
      </c>
      <c r="L9" s="45" t="s">
        <v>17</v>
      </c>
      <c r="M9" s="45" t="s">
        <v>18</v>
      </c>
      <c r="N9" s="45" t="s">
        <v>19</v>
      </c>
      <c r="O9" s="45" t="s">
        <v>20</v>
      </c>
      <c r="P9" s="45" t="s">
        <v>21</v>
      </c>
      <c r="Q9" s="45" t="s">
        <v>22</v>
      </c>
      <c r="R9"/>
      <c r="S9" s="8"/>
    </row>
    <row r="10" spans="1:16384" x14ac:dyDescent="0.25">
      <c r="B10" s="21" t="s">
        <v>23</v>
      </c>
      <c r="C10" s="147">
        <v>28386969876</v>
      </c>
      <c r="D10" s="147">
        <v>29056708682.46999</v>
      </c>
      <c r="E10" s="147">
        <v>160533557.70000002</v>
      </c>
      <c r="F10" s="147">
        <v>431473632.18000007</v>
      </c>
      <c r="G10" s="147">
        <v>479339739.74999988</v>
      </c>
      <c r="H10" s="147">
        <v>483613178.05000007</v>
      </c>
      <c r="I10" s="147">
        <v>598741028.81999993</v>
      </c>
      <c r="J10" s="147">
        <v>1267187889.1600001</v>
      </c>
      <c r="K10" s="147">
        <v>695703411.80999994</v>
      </c>
      <c r="L10" s="147">
        <v>713560568.6500001</v>
      </c>
      <c r="M10" s="147">
        <v>893563846.80999982</v>
      </c>
      <c r="N10" s="147">
        <v>802516036.41000009</v>
      </c>
      <c r="O10" s="147">
        <v>1024023071.5600003</v>
      </c>
      <c r="P10" s="147">
        <v>1968908710.05</v>
      </c>
      <c r="Q10" s="147">
        <f>SUM(E10:P10)</f>
        <v>9519164670.9499989</v>
      </c>
      <c r="R10" s="29"/>
      <c r="S10" s="28"/>
      <c r="T10" s="28"/>
      <c r="U10" s="28"/>
      <c r="V10" s="28"/>
      <c r="W10" s="28"/>
      <c r="X10" s="28"/>
      <c r="Y10" s="27"/>
      <c r="Z10" s="27"/>
      <c r="AA10" s="27"/>
      <c r="AB10" s="27"/>
      <c r="AC10" s="27"/>
      <c r="AD10" s="27"/>
      <c r="AE10" s="27"/>
      <c r="AF10" s="27"/>
      <c r="AG10" s="33"/>
      <c r="AH10" s="33"/>
      <c r="AI10" s="33"/>
      <c r="AJ10" s="32"/>
      <c r="AK10" s="33"/>
    </row>
    <row r="11" spans="1:16384" x14ac:dyDescent="0.25">
      <c r="B11" s="62" t="s">
        <v>24</v>
      </c>
      <c r="C11" s="148">
        <v>26396064612</v>
      </c>
      <c r="D11" s="148">
        <v>27048992745.939991</v>
      </c>
      <c r="E11" s="148">
        <v>160390164.27000001</v>
      </c>
      <c r="F11" s="148">
        <v>431173632.18000007</v>
      </c>
      <c r="G11" s="148">
        <v>476662800.3499999</v>
      </c>
      <c r="H11" s="148">
        <v>482020998.25000006</v>
      </c>
      <c r="I11" s="148">
        <v>595076534.86000001</v>
      </c>
      <c r="J11" s="148">
        <v>1260108957.1800001</v>
      </c>
      <c r="K11" s="148">
        <v>682182367.54999995</v>
      </c>
      <c r="L11" s="148">
        <v>708267833.4000001</v>
      </c>
      <c r="M11" s="148">
        <v>864853141.8599999</v>
      </c>
      <c r="N11" s="148">
        <v>789625568.09000015</v>
      </c>
      <c r="O11" s="148">
        <v>1012683333.6000001</v>
      </c>
      <c r="P11" s="148">
        <v>1943249082.9400001</v>
      </c>
      <c r="Q11" s="148">
        <f t="shared" ref="Q11:Q50" si="0">SUM(E11:P11)</f>
        <v>9406294414.5300007</v>
      </c>
      <c r="R11" s="29"/>
      <c r="S11" s="28"/>
      <c r="T11" s="28"/>
      <c r="U11" s="28"/>
      <c r="V11" s="28"/>
      <c r="W11" s="28"/>
      <c r="X11" s="28"/>
      <c r="Y11" s="27"/>
      <c r="Z11" s="27"/>
      <c r="AA11" s="27"/>
      <c r="AB11" s="27"/>
      <c r="AC11" s="27"/>
      <c r="AD11" s="27"/>
      <c r="AE11" s="27"/>
      <c r="AF11" s="33"/>
      <c r="AG11" s="33"/>
      <c r="AH11" s="33"/>
      <c r="AI11" s="33"/>
      <c r="AJ11" s="33"/>
      <c r="AK11" s="33"/>
    </row>
    <row r="12" spans="1:16384" x14ac:dyDescent="0.25">
      <c r="B12" s="20" t="s">
        <v>25</v>
      </c>
      <c r="C12" s="144">
        <v>19798954063</v>
      </c>
      <c r="D12" s="144">
        <v>20532235908.879997</v>
      </c>
      <c r="E12" s="144">
        <v>153488251.56</v>
      </c>
      <c r="F12" s="144">
        <v>402169289.33000004</v>
      </c>
      <c r="G12" s="144">
        <v>386231640.1099999</v>
      </c>
      <c r="H12" s="144">
        <v>417023537.22000003</v>
      </c>
      <c r="I12" s="144">
        <v>455153465.63999999</v>
      </c>
      <c r="J12" s="144">
        <v>1025758513.9699999</v>
      </c>
      <c r="K12" s="144">
        <v>569051022.49000001</v>
      </c>
      <c r="L12" s="144">
        <v>598519138.51999998</v>
      </c>
      <c r="M12" s="144">
        <v>675812293.24000001</v>
      </c>
      <c r="N12" s="144">
        <v>643504113.88000011</v>
      </c>
      <c r="O12" s="144">
        <v>852986924.22000015</v>
      </c>
      <c r="P12" s="144">
        <v>1453199003.9099998</v>
      </c>
      <c r="Q12" s="144">
        <f t="shared" si="0"/>
        <v>7632897194.0900002</v>
      </c>
      <c r="R12" s="29"/>
      <c r="S12" s="28"/>
      <c r="T12" s="28"/>
      <c r="U12" s="28"/>
      <c r="V12" s="28"/>
      <c r="W12" s="28"/>
      <c r="X12" s="28"/>
      <c r="Y12" s="27"/>
      <c r="Z12" s="27"/>
      <c r="AA12" s="27"/>
      <c r="AB12" s="27"/>
      <c r="AC12" s="27"/>
      <c r="AD12" s="27"/>
      <c r="AE12" s="27"/>
      <c r="AF12" s="33"/>
      <c r="AG12" s="33"/>
      <c r="AH12" s="33"/>
      <c r="AI12" s="33"/>
      <c r="AJ12" s="33"/>
      <c r="AK12" s="33"/>
    </row>
    <row r="13" spans="1:16384" x14ac:dyDescent="0.25">
      <c r="B13" s="20" t="s">
        <v>26</v>
      </c>
      <c r="C13" s="144">
        <v>6578517930</v>
      </c>
      <c r="D13" s="144">
        <v>6496998331.3600006</v>
      </c>
      <c r="E13" s="144">
        <v>6901912.71</v>
      </c>
      <c r="F13" s="144">
        <v>29004342.850000001</v>
      </c>
      <c r="G13" s="144">
        <v>90381160.230000004</v>
      </c>
      <c r="H13" s="144">
        <v>64967718.609999992</v>
      </c>
      <c r="I13" s="144">
        <v>139921369.22000003</v>
      </c>
      <c r="J13" s="144">
        <v>233314348.78</v>
      </c>
      <c r="K13" s="144">
        <v>112036109.42</v>
      </c>
      <c r="L13" s="144">
        <v>109060214.43000002</v>
      </c>
      <c r="M13" s="144">
        <v>188891036.31</v>
      </c>
      <c r="N13" s="144">
        <v>145860531.24000001</v>
      </c>
      <c r="O13" s="144">
        <v>159695909.37999997</v>
      </c>
      <c r="P13" s="144">
        <v>486775873.63000005</v>
      </c>
      <c r="Q13" s="144">
        <f t="shared" si="0"/>
        <v>1766810526.8099999</v>
      </c>
      <c r="R13" s="29"/>
      <c r="S13" s="28"/>
      <c r="T13" s="28"/>
      <c r="U13" s="28"/>
      <c r="V13" s="28"/>
      <c r="W13" s="28"/>
      <c r="X13" s="28"/>
      <c r="Y13" s="27"/>
      <c r="Z13" s="27"/>
      <c r="AA13" s="27"/>
      <c r="AB13" s="27"/>
      <c r="AC13" s="27"/>
      <c r="AD13" s="27"/>
      <c r="AE13" s="27"/>
      <c r="AF13" s="33"/>
      <c r="AG13" s="33"/>
      <c r="AH13" s="33"/>
      <c r="AI13" s="33"/>
      <c r="AJ13" s="33"/>
      <c r="AK13" s="33"/>
    </row>
    <row r="14" spans="1:16384" ht="30" x14ac:dyDescent="0.25">
      <c r="B14" s="20" t="s">
        <v>27</v>
      </c>
      <c r="C14" s="144">
        <v>18592619</v>
      </c>
      <c r="D14" s="144">
        <v>19758505.700000003</v>
      </c>
      <c r="E14" s="151">
        <v>0</v>
      </c>
      <c r="F14" s="151">
        <v>0</v>
      </c>
      <c r="G14" s="144">
        <v>50000.01</v>
      </c>
      <c r="H14" s="144">
        <v>29742.42</v>
      </c>
      <c r="I14" s="144">
        <v>1700</v>
      </c>
      <c r="J14" s="144">
        <v>1036094.4299999999</v>
      </c>
      <c r="K14" s="144">
        <v>1095235.6400000001</v>
      </c>
      <c r="L14" s="144">
        <v>688480.45</v>
      </c>
      <c r="M14" s="144">
        <v>149812.31</v>
      </c>
      <c r="N14" s="144">
        <v>260922.97000000003</v>
      </c>
      <c r="O14" s="144">
        <v>500</v>
      </c>
      <c r="P14" s="144">
        <v>3274205.4000000004</v>
      </c>
      <c r="Q14" s="144">
        <f t="shared" si="0"/>
        <v>6586693.6300000008</v>
      </c>
      <c r="R14" s="29"/>
      <c r="S14" s="28"/>
      <c r="T14" s="28"/>
      <c r="U14" s="28"/>
      <c r="V14" s="28"/>
      <c r="W14" s="28"/>
      <c r="X14" s="28"/>
      <c r="Y14" s="27"/>
      <c r="Z14" s="27"/>
      <c r="AA14" s="27"/>
      <c r="AB14" s="27"/>
      <c r="AC14" s="27"/>
      <c r="AD14" s="27"/>
      <c r="AE14" s="27"/>
      <c r="AF14" s="33"/>
      <c r="AG14" s="33"/>
      <c r="AH14" s="33"/>
      <c r="AI14" s="33"/>
      <c r="AJ14" s="33"/>
      <c r="AK14" s="33"/>
    </row>
    <row r="15" spans="1:16384" x14ac:dyDescent="0.25">
      <c r="B15" s="62" t="s">
        <v>28</v>
      </c>
      <c r="C15" s="148">
        <v>61755249</v>
      </c>
      <c r="D15" s="148">
        <v>61755249</v>
      </c>
      <c r="E15" s="149">
        <v>0</v>
      </c>
      <c r="F15" s="149">
        <v>0</v>
      </c>
      <c r="G15" s="149">
        <v>0</v>
      </c>
      <c r="H15" s="149">
        <v>0</v>
      </c>
      <c r="I15" s="149">
        <v>0</v>
      </c>
      <c r="J15" s="149">
        <v>0</v>
      </c>
      <c r="K15" s="149">
        <v>0</v>
      </c>
      <c r="L15" s="149">
        <v>0</v>
      </c>
      <c r="M15" s="149">
        <v>0</v>
      </c>
      <c r="N15" s="149">
        <v>0</v>
      </c>
      <c r="O15" s="149">
        <v>0</v>
      </c>
      <c r="P15" s="149">
        <v>0</v>
      </c>
      <c r="Q15" s="150">
        <f t="shared" si="0"/>
        <v>0</v>
      </c>
      <c r="R15" s="27"/>
      <c r="S15" s="27"/>
      <c r="T15" s="27"/>
      <c r="U15" s="27"/>
      <c r="V15" s="27"/>
      <c r="W15" s="27"/>
      <c r="X15" s="27"/>
      <c r="Y15" s="27"/>
      <c r="Z15" s="27"/>
      <c r="AA15" s="27"/>
      <c r="AB15" s="27"/>
      <c r="AC15" s="27"/>
      <c r="AD15" s="27"/>
      <c r="AE15" s="27"/>
      <c r="AF15" s="33"/>
      <c r="AG15" s="33"/>
      <c r="AH15" s="33"/>
      <c r="AI15" s="33"/>
      <c r="AJ15" s="33"/>
      <c r="AK15" s="33"/>
    </row>
    <row r="16" spans="1:16384" x14ac:dyDescent="0.25">
      <c r="B16" s="62" t="s">
        <v>29</v>
      </c>
      <c r="C16" s="148">
        <v>42553608</v>
      </c>
      <c r="D16" s="148">
        <v>43967525</v>
      </c>
      <c r="E16" s="150">
        <v>0</v>
      </c>
      <c r="F16" s="150">
        <v>0</v>
      </c>
      <c r="G16" s="150">
        <v>0</v>
      </c>
      <c r="H16" s="150">
        <v>0</v>
      </c>
      <c r="I16" s="150">
        <v>0</v>
      </c>
      <c r="J16" s="150">
        <v>0</v>
      </c>
      <c r="K16" s="150">
        <v>0</v>
      </c>
      <c r="L16" s="150">
        <v>0</v>
      </c>
      <c r="M16" s="150">
        <v>0</v>
      </c>
      <c r="N16" s="150">
        <v>0</v>
      </c>
      <c r="O16" s="150">
        <v>0</v>
      </c>
      <c r="P16" s="150">
        <v>0</v>
      </c>
      <c r="Q16" s="150">
        <f t="shared" si="0"/>
        <v>0</v>
      </c>
      <c r="R16" s="29"/>
      <c r="S16" s="29"/>
      <c r="T16" s="29"/>
      <c r="U16" s="29"/>
      <c r="V16" s="29"/>
      <c r="W16" s="29"/>
      <c r="X16" s="29"/>
      <c r="Y16" s="27"/>
      <c r="Z16" s="27"/>
      <c r="AA16" s="27"/>
      <c r="AB16" s="27"/>
      <c r="AC16" s="27"/>
      <c r="AD16" s="27"/>
      <c r="AE16" s="27"/>
      <c r="AF16" s="33"/>
      <c r="AG16" s="33"/>
      <c r="AH16" s="33"/>
      <c r="AI16" s="33"/>
      <c r="AJ16" s="32"/>
      <c r="AK16" s="33"/>
    </row>
    <row r="17" spans="2:35" x14ac:dyDescent="0.25">
      <c r="B17" s="20" t="s">
        <v>30</v>
      </c>
      <c r="C17" s="144">
        <v>42553608</v>
      </c>
      <c r="D17" s="144">
        <v>43967525</v>
      </c>
      <c r="E17" s="151">
        <v>0</v>
      </c>
      <c r="F17" s="151">
        <v>0</v>
      </c>
      <c r="G17" s="151">
        <v>0</v>
      </c>
      <c r="H17" s="151">
        <v>0</v>
      </c>
      <c r="I17" s="151">
        <v>0</v>
      </c>
      <c r="J17" s="151">
        <v>0</v>
      </c>
      <c r="K17" s="151">
        <v>0</v>
      </c>
      <c r="L17" s="151">
        <v>0</v>
      </c>
      <c r="M17" s="151">
        <v>0</v>
      </c>
      <c r="N17" s="151">
        <v>0</v>
      </c>
      <c r="O17" s="151">
        <v>0</v>
      </c>
      <c r="P17" s="151">
        <v>0</v>
      </c>
      <c r="Q17" s="151">
        <f t="shared" si="0"/>
        <v>0</v>
      </c>
      <c r="R17" s="29"/>
      <c r="S17" s="29"/>
      <c r="T17" s="29"/>
      <c r="U17" s="29"/>
      <c r="V17" s="29"/>
      <c r="W17" s="29"/>
      <c r="X17" s="29"/>
      <c r="Y17" s="27"/>
      <c r="Z17" s="27"/>
      <c r="AA17" s="27"/>
      <c r="AB17" s="27"/>
      <c r="AC17" s="27"/>
      <c r="AD17" s="27"/>
      <c r="AE17" s="27"/>
      <c r="AF17" s="33"/>
      <c r="AG17" s="33"/>
      <c r="AH17" s="33"/>
      <c r="AI17" s="33"/>
    </row>
    <row r="18" spans="2:35" x14ac:dyDescent="0.25">
      <c r="B18" s="20" t="s">
        <v>31</v>
      </c>
      <c r="C18" s="144">
        <v>26508631</v>
      </c>
      <c r="D18" s="144">
        <v>26508631</v>
      </c>
      <c r="E18" s="151">
        <v>0</v>
      </c>
      <c r="F18" s="151">
        <v>0</v>
      </c>
      <c r="G18" s="151">
        <v>0</v>
      </c>
      <c r="H18" s="151">
        <v>0</v>
      </c>
      <c r="I18" s="151">
        <v>0</v>
      </c>
      <c r="J18" s="151">
        <v>0</v>
      </c>
      <c r="K18" s="151">
        <v>0</v>
      </c>
      <c r="L18" s="151">
        <v>0</v>
      </c>
      <c r="M18" s="151">
        <v>0</v>
      </c>
      <c r="N18" s="151">
        <v>0</v>
      </c>
      <c r="O18" s="151">
        <v>0</v>
      </c>
      <c r="P18" s="151">
        <v>0</v>
      </c>
      <c r="Q18" s="151">
        <f t="shared" si="0"/>
        <v>0</v>
      </c>
      <c r="R18" s="29"/>
      <c r="S18" s="29"/>
      <c r="T18" s="29"/>
      <c r="U18" s="29"/>
      <c r="V18" s="29"/>
      <c r="W18" s="29"/>
      <c r="X18" s="29"/>
      <c r="Y18" s="27"/>
      <c r="Z18" s="27"/>
      <c r="AA18" s="27"/>
      <c r="AB18" s="27"/>
      <c r="AC18" s="27"/>
      <c r="AD18" s="27"/>
      <c r="AE18" s="27"/>
      <c r="AF18" s="33"/>
      <c r="AG18" s="33"/>
      <c r="AH18" s="33"/>
      <c r="AI18" s="33"/>
    </row>
    <row r="19" spans="2:35" x14ac:dyDescent="0.25">
      <c r="B19" s="20" t="s">
        <v>32</v>
      </c>
      <c r="C19" s="144">
        <v>14000000</v>
      </c>
      <c r="D19" s="144">
        <v>14000000</v>
      </c>
      <c r="E19" s="151">
        <v>0</v>
      </c>
      <c r="F19" s="151">
        <v>0</v>
      </c>
      <c r="G19" s="151">
        <v>0</v>
      </c>
      <c r="H19" s="151">
        <v>0</v>
      </c>
      <c r="I19" s="151">
        <v>0</v>
      </c>
      <c r="J19" s="151">
        <v>0</v>
      </c>
      <c r="K19" s="151">
        <v>0</v>
      </c>
      <c r="L19" s="151">
        <v>0</v>
      </c>
      <c r="M19" s="151">
        <v>0</v>
      </c>
      <c r="N19" s="151">
        <v>0</v>
      </c>
      <c r="O19" s="151">
        <v>0</v>
      </c>
      <c r="P19" s="151">
        <v>0</v>
      </c>
      <c r="Q19" s="151">
        <f t="shared" si="0"/>
        <v>0</v>
      </c>
      <c r="R19" s="29"/>
      <c r="S19" s="29"/>
      <c r="T19" s="29"/>
      <c r="U19" s="29"/>
      <c r="V19" s="29"/>
      <c r="W19" s="29"/>
      <c r="X19" s="29"/>
      <c r="Y19" s="27"/>
      <c r="Z19" s="27"/>
      <c r="AA19" s="27"/>
      <c r="AB19" s="27"/>
      <c r="AC19" s="27"/>
      <c r="AD19" s="27"/>
      <c r="AE19" s="27"/>
      <c r="AF19" s="33"/>
      <c r="AG19" s="33"/>
      <c r="AH19" s="33"/>
      <c r="AI19" s="33"/>
    </row>
    <row r="20" spans="2:35" x14ac:dyDescent="0.25">
      <c r="B20" s="20" t="s">
        <v>33</v>
      </c>
      <c r="C20" s="144">
        <v>2044976.9999999998</v>
      </c>
      <c r="D20" s="144">
        <v>3458894</v>
      </c>
      <c r="E20" s="151">
        <v>0</v>
      </c>
      <c r="F20" s="151">
        <v>0</v>
      </c>
      <c r="G20" s="151">
        <v>0</v>
      </c>
      <c r="H20" s="151">
        <v>0</v>
      </c>
      <c r="I20" s="151">
        <v>0</v>
      </c>
      <c r="J20" s="151">
        <v>0</v>
      </c>
      <c r="K20" s="151">
        <v>0</v>
      </c>
      <c r="L20" s="151">
        <v>0</v>
      </c>
      <c r="M20" s="151">
        <v>0</v>
      </c>
      <c r="N20" s="151">
        <v>0</v>
      </c>
      <c r="O20" s="151">
        <v>0</v>
      </c>
      <c r="P20" s="151">
        <v>0</v>
      </c>
      <c r="Q20" s="151">
        <f t="shared" si="0"/>
        <v>0</v>
      </c>
      <c r="R20" s="29"/>
      <c r="S20" s="29"/>
      <c r="T20" s="29"/>
      <c r="U20" s="29"/>
      <c r="V20" s="29"/>
      <c r="W20" s="29"/>
      <c r="X20" s="29"/>
      <c r="Y20" s="27"/>
      <c r="Z20" s="27"/>
      <c r="AA20" s="27"/>
      <c r="AB20" s="27"/>
      <c r="AC20" s="27"/>
      <c r="AD20" s="27"/>
      <c r="AE20" s="27"/>
      <c r="AF20" s="33"/>
      <c r="AG20" s="33"/>
      <c r="AH20" s="33"/>
      <c r="AI20" s="33"/>
    </row>
    <row r="21" spans="2:35" x14ac:dyDescent="0.25">
      <c r="B21" s="62" t="s">
        <v>34</v>
      </c>
      <c r="C21" s="148">
        <v>1755157636</v>
      </c>
      <c r="D21" s="148">
        <v>1775644170</v>
      </c>
      <c r="E21" s="150">
        <v>0</v>
      </c>
      <c r="F21" s="148">
        <v>300000</v>
      </c>
      <c r="G21" s="148">
        <v>2646939.4000000004</v>
      </c>
      <c r="H21" s="148">
        <v>1592179.8</v>
      </c>
      <c r="I21" s="148">
        <v>3075461.8</v>
      </c>
      <c r="J21" s="148">
        <v>3244798.45</v>
      </c>
      <c r="K21" s="148">
        <v>11678343.859999999</v>
      </c>
      <c r="L21" s="148">
        <v>3953373.9000000004</v>
      </c>
      <c r="M21" s="148">
        <v>26351939.68</v>
      </c>
      <c r="N21" s="148">
        <v>10770952.530000001</v>
      </c>
      <c r="O21" s="148">
        <v>11196887.960000001</v>
      </c>
      <c r="P21" s="148">
        <v>23394990.600000001</v>
      </c>
      <c r="Q21" s="148">
        <f t="shared" si="0"/>
        <v>98205867.979999989</v>
      </c>
      <c r="R21" s="32"/>
      <c r="S21" s="32"/>
      <c r="T21" s="32"/>
      <c r="U21" s="32"/>
      <c r="V21" s="32"/>
      <c r="W21" s="32"/>
      <c r="X21" s="32"/>
      <c r="Y21" s="27"/>
      <c r="Z21" s="27"/>
      <c r="AA21" s="27"/>
      <c r="AB21" s="27"/>
      <c r="AC21" s="27"/>
      <c r="AD21" s="27"/>
      <c r="AE21" s="27"/>
      <c r="AF21" s="33"/>
      <c r="AG21" s="33"/>
      <c r="AH21" s="33"/>
      <c r="AI21" s="33"/>
    </row>
    <row r="22" spans="2:35" x14ac:dyDescent="0.25">
      <c r="B22" s="20" t="s">
        <v>35</v>
      </c>
      <c r="C22" s="144">
        <v>1455016035</v>
      </c>
      <c r="D22" s="144">
        <v>1428636054</v>
      </c>
      <c r="E22" s="151">
        <v>0</v>
      </c>
      <c r="F22" s="144">
        <v>300000</v>
      </c>
      <c r="G22" s="144">
        <v>2646939.4000000004</v>
      </c>
      <c r="H22" s="144">
        <v>1367179.8</v>
      </c>
      <c r="I22" s="144">
        <v>1534779.8</v>
      </c>
      <c r="J22" s="144">
        <v>1648846.98</v>
      </c>
      <c r="K22" s="144">
        <v>1860291.86</v>
      </c>
      <c r="L22" s="144">
        <v>2874123.9000000004</v>
      </c>
      <c r="M22" s="144">
        <v>3253266.8</v>
      </c>
      <c r="N22" s="144">
        <v>1654536.8</v>
      </c>
      <c r="O22" s="144">
        <v>2068076.6400000001</v>
      </c>
      <c r="P22" s="144">
        <v>6734963.29</v>
      </c>
      <c r="Q22" s="144">
        <f t="shared" si="0"/>
        <v>25943005.27</v>
      </c>
      <c r="R22" s="32"/>
      <c r="S22" s="32"/>
      <c r="T22" s="32"/>
      <c r="U22" s="32"/>
      <c r="V22" s="32"/>
      <c r="W22" s="32"/>
      <c r="X22" s="32"/>
      <c r="Y22" s="27"/>
      <c r="Z22" s="27"/>
      <c r="AA22" s="27"/>
      <c r="AB22" s="27"/>
      <c r="AC22" s="27"/>
      <c r="AD22" s="27"/>
      <c r="AE22" s="27"/>
      <c r="AF22" s="33"/>
      <c r="AG22" s="33"/>
      <c r="AH22" s="33"/>
      <c r="AI22" s="33"/>
    </row>
    <row r="23" spans="2:35" x14ac:dyDescent="0.25">
      <c r="B23" s="20" t="s">
        <v>36</v>
      </c>
      <c r="C23" s="144">
        <v>219763859</v>
      </c>
      <c r="D23" s="144">
        <v>213801033</v>
      </c>
      <c r="E23" s="151">
        <v>0</v>
      </c>
      <c r="F23" s="151">
        <v>0</v>
      </c>
      <c r="G23" s="151">
        <v>0</v>
      </c>
      <c r="H23" s="144">
        <v>225000</v>
      </c>
      <c r="I23" s="144">
        <v>675000</v>
      </c>
      <c r="J23" s="151">
        <v>0</v>
      </c>
      <c r="K23" s="144">
        <v>29000</v>
      </c>
      <c r="L23" s="151">
        <v>0</v>
      </c>
      <c r="M23" s="144">
        <v>225000</v>
      </c>
      <c r="N23" s="151">
        <v>0</v>
      </c>
      <c r="O23" s="151">
        <v>0</v>
      </c>
      <c r="P23" s="151">
        <v>0</v>
      </c>
      <c r="Q23" s="144">
        <f t="shared" si="0"/>
        <v>1154000</v>
      </c>
      <c r="R23" s="32"/>
      <c r="S23" s="32"/>
      <c r="T23" s="32"/>
      <c r="U23" s="32"/>
      <c r="V23" s="32"/>
      <c r="W23" s="32"/>
      <c r="X23" s="32"/>
      <c r="Y23" s="27"/>
      <c r="Z23" s="27"/>
      <c r="AA23" s="27"/>
      <c r="AB23" s="27"/>
      <c r="AC23" s="27"/>
      <c r="AD23" s="27"/>
      <c r="AE23" s="27"/>
      <c r="AF23" s="33"/>
      <c r="AG23" s="33"/>
      <c r="AH23" s="33"/>
      <c r="AI23" s="33"/>
    </row>
    <row r="24" spans="2:35" x14ac:dyDescent="0.25">
      <c r="B24" s="20" t="s">
        <v>37</v>
      </c>
      <c r="C24" s="144">
        <v>24775038</v>
      </c>
      <c r="D24" s="144">
        <v>35329190</v>
      </c>
      <c r="E24" s="151">
        <v>0</v>
      </c>
      <c r="F24" s="151">
        <v>0</v>
      </c>
      <c r="G24" s="151">
        <v>0</v>
      </c>
      <c r="H24" s="151">
        <v>0</v>
      </c>
      <c r="I24" s="144">
        <v>865682</v>
      </c>
      <c r="J24" s="144">
        <v>1595951.47</v>
      </c>
      <c r="K24" s="144">
        <v>9789052</v>
      </c>
      <c r="L24" s="144">
        <v>1079250</v>
      </c>
      <c r="M24" s="144">
        <v>2252894.58</v>
      </c>
      <c r="N24" s="144">
        <v>1902260.0699999998</v>
      </c>
      <c r="O24" s="144">
        <v>4380500</v>
      </c>
      <c r="P24" s="144">
        <v>6968750.8600000003</v>
      </c>
      <c r="Q24" s="144">
        <f t="shared" si="0"/>
        <v>28834340.979999997</v>
      </c>
      <c r="R24" s="32"/>
      <c r="S24" s="32"/>
      <c r="T24" s="32"/>
      <c r="U24" s="32"/>
      <c r="V24" s="32"/>
      <c r="W24" s="32"/>
      <c r="X24" s="32"/>
      <c r="Y24" s="27"/>
      <c r="Z24" s="27"/>
      <c r="AA24" s="27"/>
      <c r="AB24" s="27"/>
      <c r="AC24" s="27"/>
      <c r="AD24" s="27"/>
      <c r="AE24" s="27"/>
      <c r="AF24" s="33"/>
      <c r="AG24" s="33"/>
      <c r="AH24" s="33"/>
      <c r="AI24" s="33"/>
    </row>
    <row r="25" spans="2:35" x14ac:dyDescent="0.25">
      <c r="B25" s="20" t="s">
        <v>38</v>
      </c>
      <c r="C25" s="144">
        <v>55602704</v>
      </c>
      <c r="D25" s="144">
        <v>97877893</v>
      </c>
      <c r="E25" s="151">
        <v>0</v>
      </c>
      <c r="F25" s="151">
        <v>0</v>
      </c>
      <c r="G25" s="151">
        <v>0</v>
      </c>
      <c r="H25" s="151">
        <v>0</v>
      </c>
      <c r="I25" s="151">
        <v>0</v>
      </c>
      <c r="J25" s="151">
        <v>0</v>
      </c>
      <c r="K25" s="151">
        <v>0</v>
      </c>
      <c r="L25" s="151">
        <v>0</v>
      </c>
      <c r="M25" s="144">
        <v>20620778.300000001</v>
      </c>
      <c r="N25" s="144">
        <v>7214155.6600000001</v>
      </c>
      <c r="O25" s="144">
        <v>4748311.32</v>
      </c>
      <c r="P25" s="144">
        <v>9691276.4499999993</v>
      </c>
      <c r="Q25" s="144">
        <f t="shared" si="0"/>
        <v>42274521.730000004</v>
      </c>
      <c r="R25" s="32"/>
      <c r="S25" s="32"/>
      <c r="T25" s="32"/>
      <c r="U25" s="32"/>
      <c r="V25" s="32"/>
      <c r="W25" s="32"/>
      <c r="X25" s="32"/>
      <c r="Y25" s="27"/>
      <c r="Z25" s="27"/>
      <c r="AA25" s="27"/>
      <c r="AB25" s="27"/>
      <c r="AC25" s="27"/>
      <c r="AD25" s="27"/>
      <c r="AE25" s="27"/>
      <c r="AF25" s="33"/>
      <c r="AG25" s="33"/>
      <c r="AH25" s="33"/>
      <c r="AI25" s="33"/>
    </row>
    <row r="26" spans="2:35" x14ac:dyDescent="0.25">
      <c r="B26" s="62" t="s">
        <v>39</v>
      </c>
      <c r="C26" s="148">
        <v>131438771</v>
      </c>
      <c r="D26" s="148">
        <v>126348992.53</v>
      </c>
      <c r="E26" s="148">
        <v>143393.43</v>
      </c>
      <c r="F26" s="150">
        <v>0</v>
      </c>
      <c r="G26" s="148">
        <v>30000</v>
      </c>
      <c r="H26" s="150">
        <v>0</v>
      </c>
      <c r="I26" s="148">
        <v>589032.16</v>
      </c>
      <c r="J26" s="148">
        <v>3834133.5300000003</v>
      </c>
      <c r="K26" s="148">
        <v>1842700.4</v>
      </c>
      <c r="L26" s="148">
        <v>1339361.3500000001</v>
      </c>
      <c r="M26" s="148">
        <v>2358765.27</v>
      </c>
      <c r="N26" s="148">
        <v>2119515.7899999996</v>
      </c>
      <c r="O26" s="148">
        <v>142850</v>
      </c>
      <c r="P26" s="148">
        <v>2264636.5100000002</v>
      </c>
      <c r="Q26" s="148">
        <f t="shared" si="0"/>
        <v>14664388.439999998</v>
      </c>
      <c r="R26" s="32"/>
      <c r="S26" s="32"/>
      <c r="T26" s="32"/>
      <c r="U26" s="32"/>
      <c r="V26" s="32"/>
      <c r="W26" s="32"/>
      <c r="X26" s="32"/>
      <c r="Y26" s="27"/>
      <c r="Z26" s="27"/>
      <c r="AA26" s="27"/>
      <c r="AB26" s="27"/>
      <c r="AC26" s="27"/>
      <c r="AD26" s="27"/>
      <c r="AE26" s="27"/>
      <c r="AF26" s="33"/>
      <c r="AG26" s="33"/>
      <c r="AH26" s="33"/>
      <c r="AI26" s="33"/>
    </row>
    <row r="27" spans="2:35" x14ac:dyDescent="0.25">
      <c r="B27" s="21" t="s">
        <v>40</v>
      </c>
      <c r="C27" s="147">
        <v>3520777085</v>
      </c>
      <c r="D27" s="147">
        <v>3262682588.5400004</v>
      </c>
      <c r="E27" s="147">
        <v>656101</v>
      </c>
      <c r="F27" s="147">
        <v>160214.49</v>
      </c>
      <c r="G27" s="147">
        <v>9016957.1500000004</v>
      </c>
      <c r="H27" s="147">
        <v>1497128.09</v>
      </c>
      <c r="I27" s="147">
        <v>46539542.420000002</v>
      </c>
      <c r="J27" s="147">
        <v>74842993.879999995</v>
      </c>
      <c r="K27" s="147">
        <v>9832902.7400000002</v>
      </c>
      <c r="L27" s="147">
        <v>56541794.859999999</v>
      </c>
      <c r="M27" s="147">
        <v>56056556.870000005</v>
      </c>
      <c r="N27" s="147">
        <v>88394919.340000004</v>
      </c>
      <c r="O27" s="147">
        <v>55473404.57</v>
      </c>
      <c r="P27" s="147">
        <v>184252557.88999999</v>
      </c>
      <c r="Q27" s="147">
        <f t="shared" si="0"/>
        <v>583265073.29999995</v>
      </c>
      <c r="R27" s="32"/>
      <c r="S27" s="32"/>
      <c r="T27" s="32"/>
      <c r="U27" s="32"/>
      <c r="V27" s="32"/>
      <c r="W27" s="32"/>
      <c r="X27" s="32"/>
      <c r="Y27" s="27"/>
      <c r="Z27" s="27"/>
      <c r="AA27" s="27"/>
      <c r="AB27" s="27"/>
      <c r="AC27" s="27"/>
      <c r="AD27" s="27"/>
      <c r="AE27" s="27"/>
      <c r="AF27" s="33"/>
      <c r="AG27" s="33"/>
      <c r="AH27" s="33"/>
      <c r="AI27" s="33"/>
    </row>
    <row r="28" spans="2:35" x14ac:dyDescent="0.25">
      <c r="B28" s="62" t="s">
        <v>41</v>
      </c>
      <c r="C28" s="148">
        <v>2269827142</v>
      </c>
      <c r="D28" s="148">
        <v>1998684218.8400002</v>
      </c>
      <c r="E28" s="150">
        <v>0</v>
      </c>
      <c r="F28" s="150">
        <v>0</v>
      </c>
      <c r="G28" s="150">
        <v>0</v>
      </c>
      <c r="H28" s="148">
        <v>18658</v>
      </c>
      <c r="I28" s="148">
        <v>38788590.619999997</v>
      </c>
      <c r="J28" s="148">
        <v>27960619.289999999</v>
      </c>
      <c r="K28" s="148">
        <v>3487555.41</v>
      </c>
      <c r="L28" s="148">
        <v>38206159.550000004</v>
      </c>
      <c r="M28" s="148">
        <v>30402918.5</v>
      </c>
      <c r="N28" s="148">
        <v>33793563.799999997</v>
      </c>
      <c r="O28" s="148">
        <v>31972400.670000002</v>
      </c>
      <c r="P28" s="148">
        <v>45639601.759999998</v>
      </c>
      <c r="Q28" s="148">
        <f t="shared" si="0"/>
        <v>250270067.60000002</v>
      </c>
      <c r="R28" s="32"/>
      <c r="S28" s="32"/>
      <c r="T28" s="32"/>
      <c r="U28" s="32"/>
      <c r="V28" s="32"/>
      <c r="W28" s="32"/>
      <c r="X28" s="32"/>
      <c r="Y28" s="27"/>
      <c r="Z28" s="27"/>
      <c r="AA28" s="27"/>
      <c r="AB28" s="27"/>
      <c r="AC28" s="27"/>
      <c r="AD28" s="27"/>
      <c r="AE28" s="27"/>
      <c r="AF28" s="33"/>
      <c r="AG28" s="33"/>
      <c r="AH28" s="33"/>
      <c r="AI28" s="33"/>
    </row>
    <row r="29" spans="2:35" x14ac:dyDescent="0.25">
      <c r="B29" s="20" t="s">
        <v>42</v>
      </c>
      <c r="C29" s="144">
        <v>2135709139</v>
      </c>
      <c r="D29" s="144">
        <v>1734065748.98</v>
      </c>
      <c r="E29" s="151">
        <v>0</v>
      </c>
      <c r="F29" s="151">
        <v>0</v>
      </c>
      <c r="G29" s="151">
        <v>0</v>
      </c>
      <c r="H29" s="144">
        <v>18658</v>
      </c>
      <c r="I29" s="144">
        <v>153387.53999999998</v>
      </c>
      <c r="J29" s="144">
        <v>388155.38</v>
      </c>
      <c r="K29" s="144">
        <v>11405.88</v>
      </c>
      <c r="L29" s="144">
        <v>300347.63</v>
      </c>
      <c r="M29" s="144">
        <v>4280822.88</v>
      </c>
      <c r="N29" s="144">
        <v>2335386.52</v>
      </c>
      <c r="O29" s="144">
        <v>3069734.7800000003</v>
      </c>
      <c r="P29" s="144">
        <v>8678168.7899999991</v>
      </c>
      <c r="Q29" s="144">
        <f t="shared" si="0"/>
        <v>19236067.399999999</v>
      </c>
      <c r="R29" s="32"/>
      <c r="S29" s="32"/>
      <c r="T29" s="32"/>
      <c r="U29" s="32"/>
      <c r="V29" s="32"/>
      <c r="W29" s="32"/>
      <c r="X29" s="32"/>
      <c r="Y29" s="27"/>
      <c r="Z29" s="27"/>
      <c r="AA29" s="27"/>
      <c r="AB29" s="27"/>
      <c r="AC29" s="27"/>
      <c r="AD29" s="27"/>
      <c r="AE29" s="27"/>
      <c r="AF29" s="33"/>
      <c r="AG29" s="33"/>
      <c r="AH29" s="33"/>
      <c r="AI29" s="33"/>
    </row>
    <row r="30" spans="2:35" x14ac:dyDescent="0.25">
      <c r="B30" s="20" t="s">
        <v>43</v>
      </c>
      <c r="C30" s="144">
        <v>134118002.99999999</v>
      </c>
      <c r="D30" s="144">
        <v>264618469.86000007</v>
      </c>
      <c r="E30" s="151">
        <v>0</v>
      </c>
      <c r="F30" s="151">
        <v>0</v>
      </c>
      <c r="G30" s="151">
        <v>0</v>
      </c>
      <c r="H30" s="151">
        <v>0</v>
      </c>
      <c r="I30" s="144">
        <v>38635203.079999998</v>
      </c>
      <c r="J30" s="144">
        <v>27572463.91</v>
      </c>
      <c r="K30" s="144">
        <v>3476149.5300000003</v>
      </c>
      <c r="L30" s="144">
        <v>37905811.920000002</v>
      </c>
      <c r="M30" s="144">
        <v>26122095.620000001</v>
      </c>
      <c r="N30" s="144">
        <v>31458177.279999997</v>
      </c>
      <c r="O30" s="144">
        <v>28902665.890000001</v>
      </c>
      <c r="P30" s="144">
        <v>36961432.969999999</v>
      </c>
      <c r="Q30" s="144">
        <f t="shared" si="0"/>
        <v>231034000.20000002</v>
      </c>
      <c r="R30" s="32"/>
      <c r="S30" s="32"/>
      <c r="T30" s="32"/>
      <c r="U30" s="32"/>
      <c r="V30" s="32"/>
      <c r="W30" s="32"/>
      <c r="X30" s="32"/>
      <c r="Y30" s="27"/>
      <c r="Z30" s="27"/>
      <c r="AA30" s="27"/>
      <c r="AB30" s="27"/>
      <c r="AC30" s="27"/>
      <c r="AD30" s="27"/>
      <c r="AE30" s="27"/>
      <c r="AF30" s="33"/>
      <c r="AG30" s="33"/>
      <c r="AH30" s="33"/>
      <c r="AI30" s="33"/>
    </row>
    <row r="31" spans="2:35" x14ac:dyDescent="0.25">
      <c r="B31" s="62" t="s">
        <v>44</v>
      </c>
      <c r="C31" s="148">
        <v>1184977752</v>
      </c>
      <c r="D31" s="148">
        <v>1202165567.7</v>
      </c>
      <c r="E31" s="148">
        <v>656101</v>
      </c>
      <c r="F31" s="148">
        <v>160214.49</v>
      </c>
      <c r="G31" s="148">
        <v>9016957.1500000004</v>
      </c>
      <c r="H31" s="148">
        <v>1478470.09</v>
      </c>
      <c r="I31" s="148">
        <v>7750951.8000000007</v>
      </c>
      <c r="J31" s="148">
        <v>46385417.589999996</v>
      </c>
      <c r="K31" s="148">
        <v>6345347.3300000001</v>
      </c>
      <c r="L31" s="148">
        <v>18067380.329999998</v>
      </c>
      <c r="M31" s="148">
        <v>24450333.84</v>
      </c>
      <c r="N31" s="148">
        <v>54601355.539999999</v>
      </c>
      <c r="O31" s="148">
        <v>23501003.899999999</v>
      </c>
      <c r="P31" s="148">
        <v>137918820.66</v>
      </c>
      <c r="Q31" s="148">
        <f t="shared" si="0"/>
        <v>330332353.72000003</v>
      </c>
      <c r="R31" s="32"/>
      <c r="S31" s="32"/>
      <c r="T31" s="32"/>
      <c r="U31" s="32"/>
      <c r="V31" s="32"/>
      <c r="W31" s="32"/>
      <c r="X31" s="32"/>
      <c r="Y31" s="27"/>
      <c r="Z31" s="27"/>
      <c r="AA31" s="27"/>
      <c r="AB31" s="27"/>
      <c r="AC31" s="27"/>
      <c r="AD31" s="27"/>
      <c r="AE31" s="27"/>
      <c r="AF31" s="33"/>
      <c r="AG31" s="33"/>
      <c r="AH31" s="33"/>
      <c r="AI31" s="33"/>
    </row>
    <row r="32" spans="2:35" x14ac:dyDescent="0.25">
      <c r="B32" s="20" t="s">
        <v>45</v>
      </c>
      <c r="C32" s="144">
        <v>402023258</v>
      </c>
      <c r="D32" s="144">
        <v>448543963.13999999</v>
      </c>
      <c r="E32" s="151">
        <v>0</v>
      </c>
      <c r="F32" s="151">
        <v>0</v>
      </c>
      <c r="G32" s="151">
        <v>0</v>
      </c>
      <c r="H32" s="151">
        <v>0</v>
      </c>
      <c r="I32" s="151">
        <v>0</v>
      </c>
      <c r="J32" s="144">
        <v>11820611.73</v>
      </c>
      <c r="K32" s="144">
        <v>1212861.69</v>
      </c>
      <c r="L32" s="144">
        <v>896111.33</v>
      </c>
      <c r="M32" s="144">
        <v>11880947.48</v>
      </c>
      <c r="N32" s="144">
        <v>4946977.5599999996</v>
      </c>
      <c r="O32" s="144">
        <v>2423325.2599999998</v>
      </c>
      <c r="P32" s="144">
        <v>14700500.919999998</v>
      </c>
      <c r="Q32" s="144">
        <f t="shared" si="0"/>
        <v>47881335.969999999</v>
      </c>
      <c r="R32" s="32"/>
      <c r="S32" s="32"/>
      <c r="T32" s="32"/>
      <c r="U32" s="32"/>
      <c r="V32" s="32"/>
      <c r="W32" s="32"/>
      <c r="X32" s="32"/>
      <c r="Y32" s="27"/>
      <c r="Z32" s="27"/>
      <c r="AA32" s="27"/>
      <c r="AB32" s="27"/>
      <c r="AC32" s="27"/>
      <c r="AD32" s="27"/>
      <c r="AE32" s="27"/>
      <c r="AF32" s="33"/>
      <c r="AG32" s="33"/>
      <c r="AH32" s="33"/>
      <c r="AI32" s="33"/>
    </row>
    <row r="33" spans="1:35" x14ac:dyDescent="0.25">
      <c r="B33" s="20" t="s">
        <v>46</v>
      </c>
      <c r="C33" s="144">
        <v>701535069</v>
      </c>
      <c r="D33" s="144">
        <v>701000386.69999993</v>
      </c>
      <c r="E33" s="144">
        <v>656101</v>
      </c>
      <c r="F33" s="144">
        <v>160214.49</v>
      </c>
      <c r="G33" s="144">
        <v>9016957.1500000004</v>
      </c>
      <c r="H33" s="144">
        <v>1478470.09</v>
      </c>
      <c r="I33" s="144">
        <v>7750951.8000000007</v>
      </c>
      <c r="J33" s="144">
        <v>34108164.740000002</v>
      </c>
      <c r="K33" s="144">
        <v>3765350.88</v>
      </c>
      <c r="L33" s="144">
        <v>16437923.970000001</v>
      </c>
      <c r="M33" s="144">
        <v>12569386.359999999</v>
      </c>
      <c r="N33" s="144">
        <v>48900943.579999998</v>
      </c>
      <c r="O33" s="144">
        <v>20872314.390000001</v>
      </c>
      <c r="P33" s="144">
        <v>120951596.38</v>
      </c>
      <c r="Q33" s="144">
        <f t="shared" si="0"/>
        <v>276668374.82999998</v>
      </c>
      <c r="R33" s="32"/>
      <c r="S33" s="32"/>
      <c r="T33" s="32"/>
      <c r="U33" s="32"/>
      <c r="V33" s="32"/>
      <c r="W33" s="32"/>
      <c r="X33" s="32"/>
      <c r="Y33" s="27"/>
      <c r="Z33" s="27"/>
      <c r="AA33" s="27"/>
      <c r="AB33" s="27"/>
      <c r="AC33" s="27"/>
      <c r="AD33" s="27"/>
      <c r="AE33" s="27"/>
      <c r="AF33" s="33"/>
      <c r="AG33" s="33"/>
      <c r="AH33" s="33"/>
      <c r="AI33" s="33"/>
    </row>
    <row r="34" spans="1:35" x14ac:dyDescent="0.25">
      <c r="B34" s="20" t="s">
        <v>47</v>
      </c>
      <c r="C34" s="144">
        <v>6200570</v>
      </c>
      <c r="D34" s="144">
        <v>3713654.0600000005</v>
      </c>
      <c r="E34" s="151">
        <v>0</v>
      </c>
      <c r="F34" s="151">
        <v>0</v>
      </c>
      <c r="G34" s="151">
        <v>0</v>
      </c>
      <c r="H34" s="151">
        <v>0</v>
      </c>
      <c r="I34" s="151">
        <v>0</v>
      </c>
      <c r="J34" s="151">
        <v>0</v>
      </c>
      <c r="K34" s="151">
        <v>0</v>
      </c>
      <c r="L34" s="144">
        <v>573196.80000000005</v>
      </c>
      <c r="M34" s="151">
        <v>0</v>
      </c>
      <c r="N34" s="144">
        <v>46020</v>
      </c>
      <c r="O34" s="151">
        <v>0</v>
      </c>
      <c r="P34" s="151">
        <v>0</v>
      </c>
      <c r="Q34" s="144">
        <f t="shared" si="0"/>
        <v>619216.80000000005</v>
      </c>
      <c r="R34" s="32"/>
      <c r="S34" s="32"/>
      <c r="T34" s="32"/>
      <c r="U34" s="32"/>
      <c r="V34" s="32"/>
      <c r="W34" s="32"/>
      <c r="X34" s="32"/>
      <c r="Y34" s="27"/>
      <c r="Z34" s="27"/>
      <c r="AA34" s="27"/>
      <c r="AB34" s="27"/>
      <c r="AC34" s="27"/>
      <c r="AD34" s="27"/>
      <c r="AE34" s="27"/>
      <c r="AF34" s="33"/>
      <c r="AG34" s="33"/>
      <c r="AH34" s="33"/>
      <c r="AI34" s="33"/>
    </row>
    <row r="35" spans="1:35" x14ac:dyDescent="0.25">
      <c r="B35" s="20" t="s">
        <v>48</v>
      </c>
      <c r="C35" s="144">
        <v>15000000</v>
      </c>
      <c r="D35" s="144">
        <v>931893</v>
      </c>
      <c r="E35" s="151">
        <v>0</v>
      </c>
      <c r="F35" s="151">
        <v>0</v>
      </c>
      <c r="G35" s="151">
        <v>0</v>
      </c>
      <c r="H35" s="151">
        <v>0</v>
      </c>
      <c r="I35" s="151">
        <v>0</v>
      </c>
      <c r="J35" s="151">
        <v>0</v>
      </c>
      <c r="K35" s="151">
        <v>0</v>
      </c>
      <c r="L35" s="151">
        <v>0</v>
      </c>
      <c r="M35" s="151">
        <v>0</v>
      </c>
      <c r="N35" s="151">
        <v>0</v>
      </c>
      <c r="O35" s="151">
        <v>0</v>
      </c>
      <c r="P35" s="151">
        <v>0</v>
      </c>
      <c r="Q35" s="151">
        <f t="shared" si="0"/>
        <v>0</v>
      </c>
      <c r="R35" s="32"/>
      <c r="S35" s="32"/>
      <c r="T35" s="32"/>
      <c r="U35" s="32"/>
      <c r="V35" s="32"/>
      <c r="W35" s="32"/>
      <c r="X35" s="32"/>
      <c r="Y35" s="27"/>
      <c r="Z35" s="27"/>
      <c r="AA35" s="27"/>
      <c r="AB35" s="27"/>
      <c r="AC35" s="27"/>
      <c r="AD35" s="27"/>
      <c r="AE35" s="27"/>
      <c r="AF35" s="33"/>
      <c r="AG35" s="33"/>
      <c r="AH35" s="33"/>
      <c r="AI35" s="33"/>
    </row>
    <row r="36" spans="1:35" x14ac:dyDescent="0.25">
      <c r="B36" s="20" t="s">
        <v>49</v>
      </c>
      <c r="C36" s="144">
        <v>60218855</v>
      </c>
      <c r="D36" s="144">
        <v>47975670.799999997</v>
      </c>
      <c r="E36" s="151">
        <v>0</v>
      </c>
      <c r="F36" s="151">
        <v>0</v>
      </c>
      <c r="G36" s="151">
        <v>0</v>
      </c>
      <c r="H36" s="151">
        <v>0</v>
      </c>
      <c r="I36" s="151">
        <v>0</v>
      </c>
      <c r="J36" s="144">
        <v>456641.12</v>
      </c>
      <c r="K36" s="144">
        <v>1367134.7599999998</v>
      </c>
      <c r="L36" s="144">
        <v>160148.23000000001</v>
      </c>
      <c r="M36" s="151">
        <v>0</v>
      </c>
      <c r="N36" s="144">
        <v>707414.4</v>
      </c>
      <c r="O36" s="144">
        <v>205364.25</v>
      </c>
      <c r="P36" s="144">
        <v>2266723.3600000003</v>
      </c>
      <c r="Q36" s="144">
        <f t="shared" si="0"/>
        <v>5163426.12</v>
      </c>
      <c r="R36" s="32"/>
      <c r="S36" s="32"/>
      <c r="T36" s="32"/>
      <c r="U36" s="32"/>
      <c r="V36" s="32"/>
      <c r="W36" s="32"/>
      <c r="X36" s="32"/>
      <c r="Y36" s="27"/>
      <c r="Z36" s="27"/>
      <c r="AA36" s="27"/>
      <c r="AB36" s="27"/>
      <c r="AC36" s="27"/>
      <c r="AD36" s="27"/>
      <c r="AE36" s="27"/>
      <c r="AF36" s="33"/>
      <c r="AG36" s="33"/>
      <c r="AH36" s="33"/>
      <c r="AI36" s="33"/>
    </row>
    <row r="37" spans="1:35" x14ac:dyDescent="0.25">
      <c r="B37" s="62" t="s">
        <v>50</v>
      </c>
      <c r="C37" s="148">
        <v>8796564</v>
      </c>
      <c r="D37" s="148">
        <v>4251114</v>
      </c>
      <c r="E37" s="150">
        <v>0</v>
      </c>
      <c r="F37" s="150">
        <v>0</v>
      </c>
      <c r="G37" s="150">
        <v>0</v>
      </c>
      <c r="H37" s="150">
        <v>0</v>
      </c>
      <c r="I37" s="150">
        <v>0</v>
      </c>
      <c r="J37" s="150">
        <v>0</v>
      </c>
      <c r="K37" s="150">
        <v>0</v>
      </c>
      <c r="L37" s="150">
        <v>0</v>
      </c>
      <c r="M37" s="150">
        <v>0</v>
      </c>
      <c r="N37" s="150">
        <v>0</v>
      </c>
      <c r="O37" s="150">
        <v>0</v>
      </c>
      <c r="P37" s="150">
        <v>0</v>
      </c>
      <c r="Q37" s="150">
        <f t="shared" si="0"/>
        <v>0</v>
      </c>
      <c r="R37" s="32"/>
      <c r="S37" s="32"/>
      <c r="T37" s="32"/>
      <c r="U37" s="32"/>
      <c r="V37" s="32"/>
      <c r="W37" s="32"/>
      <c r="X37" s="32"/>
      <c r="Y37" s="27"/>
      <c r="Z37" s="27"/>
      <c r="AA37" s="27"/>
      <c r="AB37" s="27"/>
      <c r="AC37" s="27"/>
      <c r="AD37" s="27"/>
      <c r="AE37" s="27"/>
      <c r="AF37" s="33"/>
      <c r="AG37" s="33"/>
      <c r="AH37" s="33"/>
      <c r="AI37" s="33"/>
    </row>
    <row r="38" spans="1:35" x14ac:dyDescent="0.25">
      <c r="B38" s="20" t="s">
        <v>51</v>
      </c>
      <c r="C38" s="144">
        <v>1600000</v>
      </c>
      <c r="D38" s="144">
        <v>1600000</v>
      </c>
      <c r="E38" s="151">
        <v>0</v>
      </c>
      <c r="F38" s="151">
        <v>0</v>
      </c>
      <c r="G38" s="151">
        <v>0</v>
      </c>
      <c r="H38" s="151">
        <v>0</v>
      </c>
      <c r="I38" s="151">
        <v>0</v>
      </c>
      <c r="J38" s="151">
        <v>0</v>
      </c>
      <c r="K38" s="151">
        <v>0</v>
      </c>
      <c r="L38" s="151">
        <v>0</v>
      </c>
      <c r="M38" s="151">
        <v>0</v>
      </c>
      <c r="N38" s="151">
        <v>0</v>
      </c>
      <c r="O38" s="151">
        <v>0</v>
      </c>
      <c r="P38" s="151">
        <v>0</v>
      </c>
      <c r="Q38" s="151">
        <f t="shared" si="0"/>
        <v>0</v>
      </c>
      <c r="R38" s="32"/>
      <c r="S38" s="32"/>
      <c r="T38" s="32"/>
      <c r="U38" s="32"/>
      <c r="V38" s="32"/>
      <c r="W38" s="32"/>
      <c r="X38" s="32"/>
      <c r="Y38" s="27"/>
      <c r="Z38" s="27"/>
      <c r="AA38" s="27"/>
      <c r="AB38" s="27"/>
      <c r="AC38" s="27"/>
      <c r="AD38" s="27"/>
      <c r="AE38" s="27"/>
      <c r="AF38" s="33"/>
      <c r="AG38" s="33"/>
      <c r="AH38" s="33"/>
      <c r="AI38" s="33"/>
    </row>
    <row r="39" spans="1:35" s="9" customFormat="1" x14ac:dyDescent="0.25">
      <c r="A39"/>
      <c r="B39" s="20" t="s">
        <v>52</v>
      </c>
      <c r="C39" s="144">
        <v>2029999.9999999998</v>
      </c>
      <c r="D39" s="144">
        <v>2315000</v>
      </c>
      <c r="E39" s="151">
        <v>0</v>
      </c>
      <c r="F39" s="151">
        <v>0</v>
      </c>
      <c r="G39" s="151">
        <v>0</v>
      </c>
      <c r="H39" s="151">
        <v>0</v>
      </c>
      <c r="I39" s="151">
        <v>0</v>
      </c>
      <c r="J39" s="151">
        <v>0</v>
      </c>
      <c r="K39" s="151">
        <v>0</v>
      </c>
      <c r="L39" s="151">
        <v>0</v>
      </c>
      <c r="M39" s="151">
        <v>0</v>
      </c>
      <c r="N39" s="151">
        <v>0</v>
      </c>
      <c r="O39" s="151">
        <v>0</v>
      </c>
      <c r="P39" s="151">
        <v>0</v>
      </c>
      <c r="Q39" s="151">
        <f t="shared" si="0"/>
        <v>0</v>
      </c>
      <c r="R39" s="32"/>
      <c r="S39" s="32"/>
      <c r="T39" s="32"/>
      <c r="U39" s="32"/>
      <c r="V39" s="32"/>
      <c r="W39" s="32"/>
      <c r="X39" s="32"/>
      <c r="Y39" s="27"/>
      <c r="Z39" s="27"/>
      <c r="AA39" s="27"/>
      <c r="AB39" s="27"/>
      <c r="AC39" s="27"/>
      <c r="AD39" s="27"/>
      <c r="AE39" s="27"/>
      <c r="AF39" s="33"/>
      <c r="AG39" s="33"/>
      <c r="AH39" s="33"/>
      <c r="AI39" s="33"/>
    </row>
    <row r="40" spans="1:35" x14ac:dyDescent="0.25">
      <c r="B40" s="20" t="s">
        <v>53</v>
      </c>
      <c r="C40" s="144">
        <v>5166564</v>
      </c>
      <c r="D40" s="144">
        <v>336114</v>
      </c>
      <c r="E40" s="151">
        <v>0</v>
      </c>
      <c r="F40" s="151">
        <v>0</v>
      </c>
      <c r="G40" s="151">
        <v>0</v>
      </c>
      <c r="H40" s="151">
        <v>0</v>
      </c>
      <c r="I40" s="151">
        <v>0</v>
      </c>
      <c r="J40" s="151">
        <v>0</v>
      </c>
      <c r="K40" s="151">
        <v>0</v>
      </c>
      <c r="L40" s="151">
        <v>0</v>
      </c>
      <c r="M40" s="151">
        <v>0</v>
      </c>
      <c r="N40" s="151">
        <v>0</v>
      </c>
      <c r="O40" s="151">
        <v>0</v>
      </c>
      <c r="P40" s="151">
        <v>0</v>
      </c>
      <c r="Q40" s="151">
        <f t="shared" si="0"/>
        <v>0</v>
      </c>
      <c r="R40" s="32"/>
      <c r="S40" s="32"/>
      <c r="T40" s="32"/>
      <c r="U40" s="32"/>
      <c r="V40" s="32"/>
      <c r="W40" s="32"/>
      <c r="X40" s="32"/>
      <c r="Y40" s="27"/>
      <c r="Z40" s="27"/>
      <c r="AA40" s="27"/>
      <c r="AB40" s="27"/>
      <c r="AC40" s="27"/>
      <c r="AD40" s="27"/>
      <c r="AE40" s="27"/>
      <c r="AF40" s="33"/>
      <c r="AG40" s="33"/>
      <c r="AH40" s="33"/>
      <c r="AI40" s="33"/>
    </row>
    <row r="41" spans="1:35" x14ac:dyDescent="0.25">
      <c r="B41" s="62" t="s">
        <v>54</v>
      </c>
      <c r="C41" s="148">
        <v>50784710</v>
      </c>
      <c r="D41" s="148">
        <v>51214771</v>
      </c>
      <c r="E41" s="150">
        <v>0</v>
      </c>
      <c r="F41" s="150">
        <v>0</v>
      </c>
      <c r="G41" s="150">
        <v>0</v>
      </c>
      <c r="H41" s="150">
        <v>0</v>
      </c>
      <c r="I41" s="150">
        <v>0</v>
      </c>
      <c r="J41" s="148">
        <v>496957</v>
      </c>
      <c r="K41" s="150">
        <v>0</v>
      </c>
      <c r="L41" s="148">
        <v>268254.98</v>
      </c>
      <c r="M41" s="148">
        <v>1203304.5300000003</v>
      </c>
      <c r="N41" s="150">
        <v>0</v>
      </c>
      <c r="O41" s="150">
        <v>0</v>
      </c>
      <c r="P41" s="148">
        <v>694135.47</v>
      </c>
      <c r="Q41" s="148">
        <f t="shared" si="0"/>
        <v>2662651.9800000004</v>
      </c>
      <c r="R41" s="32"/>
      <c r="S41" s="32"/>
      <c r="T41" s="32"/>
      <c r="U41" s="32"/>
      <c r="V41" s="32"/>
      <c r="W41" s="32"/>
      <c r="X41" s="32"/>
      <c r="Y41" s="27"/>
      <c r="Z41" s="27"/>
      <c r="AA41" s="27"/>
      <c r="AB41" s="27"/>
      <c r="AC41" s="27"/>
      <c r="AD41" s="27"/>
      <c r="AE41" s="27"/>
      <c r="AF41" s="33"/>
      <c r="AG41" s="33"/>
      <c r="AH41" s="33"/>
      <c r="AI41" s="33"/>
    </row>
    <row r="42" spans="1:35" x14ac:dyDescent="0.25">
      <c r="B42" s="20" t="s">
        <v>55</v>
      </c>
      <c r="C42" s="144">
        <v>50784710</v>
      </c>
      <c r="D42" s="144">
        <v>51214771</v>
      </c>
      <c r="E42" s="151">
        <v>0</v>
      </c>
      <c r="F42" s="151">
        <v>0</v>
      </c>
      <c r="G42" s="151">
        <v>0</v>
      </c>
      <c r="H42" s="151">
        <v>0</v>
      </c>
      <c r="I42" s="151">
        <v>0</v>
      </c>
      <c r="J42" s="144">
        <v>496957</v>
      </c>
      <c r="K42" s="151">
        <v>0</v>
      </c>
      <c r="L42" s="144">
        <v>268254.98</v>
      </c>
      <c r="M42" s="144">
        <v>1203304.5300000003</v>
      </c>
      <c r="N42" s="151">
        <v>0</v>
      </c>
      <c r="O42" s="151">
        <v>0</v>
      </c>
      <c r="P42" s="144">
        <v>694135.47</v>
      </c>
      <c r="Q42" s="144">
        <f t="shared" si="0"/>
        <v>2662651.9800000004</v>
      </c>
      <c r="R42" s="32"/>
      <c r="S42" s="32"/>
      <c r="T42" s="32"/>
      <c r="U42" s="32"/>
      <c r="V42" s="32"/>
      <c r="W42" s="32"/>
      <c r="X42" s="32"/>
      <c r="Y42" s="27"/>
      <c r="Z42" s="27"/>
      <c r="AA42" s="27"/>
      <c r="AB42" s="27"/>
      <c r="AC42" s="27"/>
      <c r="AD42" s="27"/>
      <c r="AE42" s="27"/>
      <c r="AF42" s="33"/>
      <c r="AG42" s="33"/>
      <c r="AH42" s="33"/>
      <c r="AI42" s="33"/>
    </row>
    <row r="43" spans="1:35" x14ac:dyDescent="0.25">
      <c r="B43" s="62" t="s">
        <v>56</v>
      </c>
      <c r="C43" s="150">
        <v>0</v>
      </c>
      <c r="D43" s="148">
        <v>76000</v>
      </c>
      <c r="E43" s="150">
        <v>0</v>
      </c>
      <c r="F43" s="150">
        <v>0</v>
      </c>
      <c r="G43" s="150">
        <v>0</v>
      </c>
      <c r="H43" s="150">
        <v>0</v>
      </c>
      <c r="I43" s="150">
        <v>0</v>
      </c>
      <c r="J43" s="150">
        <v>0</v>
      </c>
      <c r="K43" s="150">
        <v>0</v>
      </c>
      <c r="L43" s="150">
        <v>0</v>
      </c>
      <c r="M43" s="150">
        <v>0</v>
      </c>
      <c r="N43" s="150">
        <v>0</v>
      </c>
      <c r="O43" s="150">
        <v>0</v>
      </c>
      <c r="P43" s="150">
        <v>0</v>
      </c>
      <c r="Q43" s="150">
        <f t="shared" si="0"/>
        <v>0</v>
      </c>
      <c r="R43" s="32"/>
      <c r="S43" s="32"/>
      <c r="T43" s="32"/>
      <c r="U43" s="32"/>
      <c r="V43" s="32"/>
      <c r="W43" s="32"/>
      <c r="X43" s="32"/>
      <c r="Y43" s="27"/>
      <c r="Z43" s="27"/>
      <c r="AA43" s="27"/>
      <c r="AB43" s="27"/>
      <c r="AC43" s="27"/>
      <c r="AD43" s="27"/>
      <c r="AE43" s="27"/>
      <c r="AF43" s="33"/>
      <c r="AG43" s="33"/>
      <c r="AH43" s="33"/>
      <c r="AI43" s="33"/>
    </row>
    <row r="44" spans="1:35" x14ac:dyDescent="0.25">
      <c r="B44" s="20" t="s">
        <v>57</v>
      </c>
      <c r="C44" s="151">
        <v>0</v>
      </c>
      <c r="D44" s="144">
        <v>76000</v>
      </c>
      <c r="E44" s="155">
        <v>0</v>
      </c>
      <c r="F44" s="155">
        <v>0</v>
      </c>
      <c r="G44" s="155">
        <v>0</v>
      </c>
      <c r="H44" s="155">
        <v>0</v>
      </c>
      <c r="I44" s="155">
        <v>0</v>
      </c>
      <c r="J44" s="155">
        <v>0</v>
      </c>
      <c r="K44" s="155">
        <v>0</v>
      </c>
      <c r="L44" s="155">
        <v>0</v>
      </c>
      <c r="M44" s="155">
        <v>0</v>
      </c>
      <c r="N44" s="155">
        <v>0</v>
      </c>
      <c r="O44" s="155">
        <v>0</v>
      </c>
      <c r="P44" s="155">
        <v>0</v>
      </c>
      <c r="Q44" s="151">
        <f t="shared" si="0"/>
        <v>0</v>
      </c>
      <c r="R44" s="32"/>
      <c r="S44" s="32"/>
      <c r="T44" s="32"/>
      <c r="U44" s="32"/>
      <c r="V44" s="32"/>
      <c r="W44" s="32"/>
      <c r="X44" s="32"/>
      <c r="Y44" s="27"/>
      <c r="Z44" s="27"/>
      <c r="AA44" s="27"/>
      <c r="AB44" s="27"/>
      <c r="AC44" s="27"/>
      <c r="AD44" s="27"/>
      <c r="AE44" s="27"/>
      <c r="AF44" s="33"/>
      <c r="AG44" s="33"/>
      <c r="AH44" s="33"/>
      <c r="AI44" s="33"/>
    </row>
    <row r="45" spans="1:35" s="10" customFormat="1" x14ac:dyDescent="0.25">
      <c r="A45"/>
      <c r="B45" s="62" t="s">
        <v>58</v>
      </c>
      <c r="C45" s="148">
        <v>4081216.0000000005</v>
      </c>
      <c r="D45" s="148">
        <v>3981216</v>
      </c>
      <c r="E45" s="188">
        <v>0</v>
      </c>
      <c r="F45" s="188">
        <v>0</v>
      </c>
      <c r="G45" s="188">
        <v>0</v>
      </c>
      <c r="H45" s="188">
        <v>0</v>
      </c>
      <c r="I45" s="188">
        <v>0</v>
      </c>
      <c r="J45" s="188">
        <v>0</v>
      </c>
      <c r="K45" s="188">
        <v>0</v>
      </c>
      <c r="L45" s="188">
        <v>0</v>
      </c>
      <c r="M45" s="188">
        <v>0</v>
      </c>
      <c r="N45" s="188">
        <v>0</v>
      </c>
      <c r="O45" s="188">
        <v>0</v>
      </c>
      <c r="P45" s="188">
        <v>0</v>
      </c>
      <c r="Q45" s="150">
        <f t="shared" si="0"/>
        <v>0</v>
      </c>
      <c r="R45" s="37"/>
      <c r="S45" s="37"/>
      <c r="T45" s="37"/>
      <c r="U45" s="37"/>
      <c r="V45" s="37"/>
      <c r="W45" s="37"/>
      <c r="X45" s="37"/>
      <c r="Y45" s="30"/>
      <c r="Z45" s="30"/>
      <c r="AA45" s="30"/>
      <c r="AB45" s="30"/>
      <c r="AC45" s="30"/>
      <c r="AD45" s="30"/>
      <c r="AE45" s="30"/>
      <c r="AF45" s="47"/>
      <c r="AG45" s="47"/>
      <c r="AH45" s="47"/>
      <c r="AI45" s="47"/>
    </row>
    <row r="46" spans="1:35" ht="30" x14ac:dyDescent="0.25">
      <c r="B46" s="20" t="s">
        <v>59</v>
      </c>
      <c r="C46" s="144">
        <v>100000</v>
      </c>
      <c r="D46" s="151">
        <v>0</v>
      </c>
      <c r="E46" s="155">
        <v>0</v>
      </c>
      <c r="F46" s="155">
        <v>0</v>
      </c>
      <c r="G46" s="155">
        <v>0</v>
      </c>
      <c r="H46" s="155">
        <v>0</v>
      </c>
      <c r="I46" s="155">
        <v>0</v>
      </c>
      <c r="J46" s="155">
        <v>0</v>
      </c>
      <c r="K46" s="155">
        <v>0</v>
      </c>
      <c r="L46" s="155">
        <v>0</v>
      </c>
      <c r="M46" s="155">
        <v>0</v>
      </c>
      <c r="N46" s="155">
        <v>0</v>
      </c>
      <c r="O46" s="155">
        <v>0</v>
      </c>
      <c r="P46" s="155">
        <v>0</v>
      </c>
      <c r="Q46" s="151">
        <f t="shared" si="0"/>
        <v>0</v>
      </c>
      <c r="R46" s="32"/>
      <c r="S46" s="32"/>
      <c r="T46" s="32"/>
      <c r="U46" s="32"/>
      <c r="V46" s="32"/>
      <c r="W46" s="32"/>
      <c r="X46" s="32"/>
      <c r="Y46" s="27"/>
      <c r="Z46" s="27"/>
      <c r="AA46" s="27"/>
      <c r="AB46" s="27"/>
      <c r="AC46" s="27"/>
      <c r="AD46" s="27"/>
      <c r="AE46" s="27"/>
      <c r="AF46" s="33"/>
      <c r="AG46" s="33"/>
      <c r="AH46" s="33"/>
      <c r="AI46" s="33"/>
    </row>
    <row r="47" spans="1:35" x14ac:dyDescent="0.25">
      <c r="B47" s="20" t="s">
        <v>60</v>
      </c>
      <c r="C47" s="144">
        <v>3981216</v>
      </c>
      <c r="D47" s="144">
        <v>3981216</v>
      </c>
      <c r="E47" s="155">
        <v>0</v>
      </c>
      <c r="F47" s="155">
        <v>0</v>
      </c>
      <c r="G47" s="155">
        <v>0</v>
      </c>
      <c r="H47" s="155">
        <v>0</v>
      </c>
      <c r="I47" s="155">
        <v>0</v>
      </c>
      <c r="J47" s="155">
        <v>0</v>
      </c>
      <c r="K47" s="155">
        <v>0</v>
      </c>
      <c r="L47" s="155">
        <v>0</v>
      </c>
      <c r="M47" s="155">
        <v>0</v>
      </c>
      <c r="N47" s="155">
        <v>0</v>
      </c>
      <c r="O47" s="155">
        <v>0</v>
      </c>
      <c r="P47" s="155">
        <v>0</v>
      </c>
      <c r="Q47" s="151">
        <f t="shared" si="0"/>
        <v>0</v>
      </c>
      <c r="R47" s="32"/>
      <c r="S47" s="32"/>
      <c r="T47" s="32"/>
      <c r="U47" s="32"/>
      <c r="V47" s="32"/>
      <c r="W47" s="32"/>
      <c r="X47" s="32"/>
      <c r="Y47" s="27"/>
      <c r="Z47" s="27"/>
      <c r="AA47" s="27"/>
      <c r="AB47" s="27"/>
      <c r="AC47" s="27"/>
      <c r="AD47" s="27"/>
      <c r="AE47" s="27"/>
      <c r="AF47" s="33"/>
      <c r="AG47" s="33"/>
      <c r="AH47" s="33"/>
      <c r="AI47" s="33"/>
    </row>
    <row r="48" spans="1:35" x14ac:dyDescent="0.25">
      <c r="B48" s="62" t="s">
        <v>61</v>
      </c>
      <c r="C48" s="148">
        <v>2309701</v>
      </c>
      <c r="D48" s="148">
        <v>2309701</v>
      </c>
      <c r="E48" s="150">
        <v>0</v>
      </c>
      <c r="F48" s="150">
        <v>0</v>
      </c>
      <c r="G48" s="150">
        <v>0</v>
      </c>
      <c r="H48" s="150">
        <v>0</v>
      </c>
      <c r="I48" s="150">
        <v>0</v>
      </c>
      <c r="J48" s="150">
        <v>0</v>
      </c>
      <c r="K48" s="150">
        <v>0</v>
      </c>
      <c r="L48" s="150">
        <v>0</v>
      </c>
      <c r="M48" s="150">
        <v>0</v>
      </c>
      <c r="N48" s="150">
        <v>0</v>
      </c>
      <c r="O48" s="150">
        <v>0</v>
      </c>
      <c r="P48" s="150">
        <v>0</v>
      </c>
      <c r="Q48" s="150">
        <f t="shared" si="0"/>
        <v>0</v>
      </c>
      <c r="R48" s="32"/>
      <c r="S48" s="32"/>
      <c r="T48" s="32"/>
      <c r="U48" s="32"/>
      <c r="V48" s="32"/>
      <c r="W48" s="32"/>
      <c r="X48" s="32"/>
      <c r="Y48" s="27"/>
      <c r="Z48" s="27"/>
      <c r="AA48" s="27"/>
      <c r="AB48" s="27"/>
      <c r="AC48" s="27"/>
      <c r="AD48" s="27"/>
      <c r="AE48" s="27"/>
      <c r="AF48" s="33"/>
      <c r="AG48" s="33"/>
      <c r="AH48" s="33"/>
      <c r="AI48" s="33"/>
    </row>
    <row r="49" spans="2:35" x14ac:dyDescent="0.25">
      <c r="B49" s="20" t="s">
        <v>62</v>
      </c>
      <c r="C49" s="144">
        <v>2309701</v>
      </c>
      <c r="D49" s="144">
        <v>2309701</v>
      </c>
      <c r="E49" s="151">
        <v>0</v>
      </c>
      <c r="F49" s="151">
        <v>0</v>
      </c>
      <c r="G49" s="151">
        <v>0</v>
      </c>
      <c r="H49" s="151">
        <v>0</v>
      </c>
      <c r="I49" s="151">
        <v>0</v>
      </c>
      <c r="J49" s="151">
        <v>0</v>
      </c>
      <c r="K49" s="151">
        <v>0</v>
      </c>
      <c r="L49" s="151">
        <v>0</v>
      </c>
      <c r="M49" s="151">
        <v>0</v>
      </c>
      <c r="N49" s="151">
        <v>0</v>
      </c>
      <c r="O49" s="151">
        <v>0</v>
      </c>
      <c r="P49" s="151">
        <v>0</v>
      </c>
      <c r="Q49" s="151">
        <f t="shared" si="0"/>
        <v>0</v>
      </c>
      <c r="R49" s="32"/>
      <c r="S49" s="32"/>
      <c r="T49" s="32"/>
      <c r="U49" s="32"/>
      <c r="V49" s="32"/>
      <c r="W49" s="32"/>
      <c r="X49" s="32"/>
      <c r="Y49" s="27"/>
      <c r="Z49" s="27"/>
      <c r="AA49" s="27"/>
      <c r="AB49" s="27"/>
      <c r="AC49" s="27"/>
      <c r="AD49" s="27"/>
      <c r="AE49" s="27"/>
      <c r="AF49" s="33"/>
      <c r="AG49" s="33"/>
      <c r="AH49" s="33"/>
      <c r="AI49" s="33"/>
    </row>
    <row r="50" spans="2:35" x14ac:dyDescent="0.25">
      <c r="B50" s="103" t="s">
        <v>63</v>
      </c>
      <c r="C50" s="153">
        <f t="shared" ref="C50:P50" si="1">C10+C27</f>
        <v>31907746961</v>
      </c>
      <c r="D50" s="153">
        <f t="shared" si="1"/>
        <v>32319391271.009991</v>
      </c>
      <c r="E50" s="154">
        <f t="shared" si="1"/>
        <v>161189658.70000002</v>
      </c>
      <c r="F50" s="154">
        <f t="shared" si="1"/>
        <v>431633846.67000008</v>
      </c>
      <c r="G50" s="154">
        <f t="shared" si="1"/>
        <v>488356696.89999986</v>
      </c>
      <c r="H50" s="154">
        <f t="shared" si="1"/>
        <v>485110306.14000005</v>
      </c>
      <c r="I50" s="154">
        <f t="shared" si="1"/>
        <v>645280571.23999989</v>
      </c>
      <c r="J50" s="154">
        <f t="shared" si="1"/>
        <v>1342030883.04</v>
      </c>
      <c r="K50" s="154">
        <f t="shared" si="1"/>
        <v>705536314.54999995</v>
      </c>
      <c r="L50" s="154">
        <f t="shared" si="1"/>
        <v>770102363.51000011</v>
      </c>
      <c r="M50" s="154">
        <f t="shared" si="1"/>
        <v>949620403.67999983</v>
      </c>
      <c r="N50" s="154">
        <f t="shared" si="1"/>
        <v>890910955.75000012</v>
      </c>
      <c r="O50" s="154">
        <f t="shared" si="1"/>
        <v>1079496476.1300004</v>
      </c>
      <c r="P50" s="154">
        <f t="shared" si="1"/>
        <v>2153161267.9400001</v>
      </c>
      <c r="Q50" s="154">
        <f t="shared" si="0"/>
        <v>10102429744.25</v>
      </c>
      <c r="Y50" s="27"/>
      <c r="Z50" s="27"/>
      <c r="AA50" s="27"/>
      <c r="AB50" s="27"/>
      <c r="AC50" s="27"/>
      <c r="AD50" s="27"/>
      <c r="AE50" s="27"/>
      <c r="AF50" s="33"/>
      <c r="AG50" s="33"/>
      <c r="AH50" s="33"/>
      <c r="AI50" s="33"/>
    </row>
    <row r="51" spans="2:35" x14ac:dyDescent="0.25">
      <c r="B51" s="19"/>
      <c r="C51" s="155"/>
      <c r="D51" s="155"/>
      <c r="E51" s="155"/>
      <c r="F51" s="155"/>
      <c r="G51" s="155"/>
      <c r="H51" s="155"/>
      <c r="I51" s="155"/>
      <c r="J51" s="155"/>
      <c r="K51" s="155"/>
      <c r="L51" s="155"/>
      <c r="M51" s="155"/>
      <c r="N51" s="155"/>
      <c r="O51" s="155"/>
      <c r="P51" s="155"/>
      <c r="Q51" s="155"/>
      <c r="Y51" s="27"/>
      <c r="Z51" s="27"/>
      <c r="AA51" s="27"/>
      <c r="AB51" s="27"/>
      <c r="AC51" s="27"/>
      <c r="AD51" s="27"/>
      <c r="AE51" s="27"/>
    </row>
    <row r="52" spans="2:35" x14ac:dyDescent="0.25">
      <c r="B52" s="103" t="s">
        <v>64</v>
      </c>
      <c r="C52" s="156"/>
      <c r="D52" s="156"/>
      <c r="E52" s="157" t="str">
        <f t="shared" ref="E52:O52" si="2">+E9</f>
        <v>ENERO</v>
      </c>
      <c r="F52" s="157" t="str">
        <f t="shared" si="2"/>
        <v>FEBRERO</v>
      </c>
      <c r="G52" s="157" t="str">
        <f t="shared" si="2"/>
        <v>MARZO</v>
      </c>
      <c r="H52" s="157" t="str">
        <f t="shared" si="2"/>
        <v>ABRIL</v>
      </c>
      <c r="I52" s="157" t="str">
        <f t="shared" si="2"/>
        <v>MAYO</v>
      </c>
      <c r="J52" s="157" t="str">
        <f t="shared" si="2"/>
        <v>JUNIO</v>
      </c>
      <c r="K52" s="157" t="str">
        <f t="shared" si="2"/>
        <v>JULIO</v>
      </c>
      <c r="L52" s="157" t="str">
        <f t="shared" si="2"/>
        <v>AGOSTO</v>
      </c>
      <c r="M52" s="157" t="str">
        <f t="shared" si="2"/>
        <v>SEPTIEMBRE</v>
      </c>
      <c r="N52" s="157" t="str">
        <f t="shared" si="2"/>
        <v>OCTUBRE</v>
      </c>
      <c r="O52" s="157" t="str">
        <f t="shared" si="2"/>
        <v>NOVIEMBRE</v>
      </c>
      <c r="P52" s="157" t="s">
        <v>21</v>
      </c>
      <c r="Q52" s="158" t="s">
        <v>22</v>
      </c>
      <c r="R52" s="32"/>
      <c r="S52" s="32"/>
      <c r="T52" s="32"/>
      <c r="U52" s="32"/>
      <c r="V52" s="32"/>
      <c r="W52" s="32"/>
      <c r="X52" s="32"/>
      <c r="Z52" s="27"/>
      <c r="AA52" s="27"/>
      <c r="AB52" s="27"/>
      <c r="AC52" s="27"/>
      <c r="AD52" s="27"/>
      <c r="AE52" s="27"/>
    </row>
    <row r="53" spans="2:35" x14ac:dyDescent="0.25">
      <c r="B53" s="21" t="s">
        <v>65</v>
      </c>
      <c r="C53" s="147">
        <v>1149565300</v>
      </c>
      <c r="D53" s="147">
        <v>1179659783</v>
      </c>
      <c r="E53" s="189">
        <v>0</v>
      </c>
      <c r="F53" s="189">
        <v>0</v>
      </c>
      <c r="G53" s="189">
        <v>0</v>
      </c>
      <c r="H53" s="189">
        <v>0</v>
      </c>
      <c r="I53" s="147">
        <v>60000</v>
      </c>
      <c r="J53" s="189">
        <v>0</v>
      </c>
      <c r="K53" s="189">
        <v>0</v>
      </c>
      <c r="L53" s="189">
        <v>0</v>
      </c>
      <c r="M53" s="189">
        <v>0</v>
      </c>
      <c r="N53" s="189">
        <v>0</v>
      </c>
      <c r="O53" s="147">
        <v>25000000</v>
      </c>
      <c r="P53" s="189">
        <v>0</v>
      </c>
      <c r="Q53" s="147">
        <f>SUM(E53:P53)</f>
        <v>25060000</v>
      </c>
      <c r="R53" s="27"/>
      <c r="S53" s="32"/>
      <c r="T53" s="32"/>
      <c r="U53" s="32"/>
      <c r="V53" s="32"/>
      <c r="W53" s="32"/>
      <c r="X53" s="32"/>
      <c r="Y53" s="27"/>
      <c r="Z53" s="27"/>
      <c r="AA53" s="27"/>
      <c r="AB53" s="27"/>
      <c r="AC53" s="27"/>
      <c r="AD53" s="27"/>
      <c r="AE53" s="27"/>
      <c r="AF53" s="32"/>
      <c r="AG53" s="32"/>
      <c r="AH53" s="32"/>
      <c r="AI53" s="32"/>
    </row>
    <row r="54" spans="2:35" x14ac:dyDescent="0.25">
      <c r="B54" s="62" t="s">
        <v>66</v>
      </c>
      <c r="C54" s="148">
        <v>3500000</v>
      </c>
      <c r="D54" s="148">
        <v>3575000</v>
      </c>
      <c r="E54" s="146">
        <v>0</v>
      </c>
      <c r="F54" s="146">
        <v>0</v>
      </c>
      <c r="G54" s="146">
        <v>0</v>
      </c>
      <c r="H54" s="146">
        <v>0</v>
      </c>
      <c r="I54" s="148">
        <v>60000</v>
      </c>
      <c r="J54" s="146">
        <v>0</v>
      </c>
      <c r="K54" s="146">
        <v>0</v>
      </c>
      <c r="L54" s="146">
        <v>0</v>
      </c>
      <c r="M54" s="146">
        <v>0</v>
      </c>
      <c r="N54" s="146">
        <v>0</v>
      </c>
      <c r="O54" s="148">
        <v>25000000</v>
      </c>
      <c r="P54" s="146">
        <v>0</v>
      </c>
      <c r="Q54" s="148">
        <f t="shared" ref="Q54:Q68" si="3">SUM(E54:P54)</f>
        <v>25060000</v>
      </c>
      <c r="R54" s="27"/>
      <c r="S54" s="32"/>
      <c r="T54" s="32"/>
      <c r="U54" s="32"/>
      <c r="V54" s="32"/>
      <c r="W54" s="32"/>
      <c r="X54" s="32"/>
      <c r="Y54" s="27"/>
      <c r="Z54" s="27"/>
      <c r="AA54" s="27"/>
      <c r="AB54" s="27"/>
      <c r="AC54" s="27"/>
      <c r="AD54" s="27"/>
      <c r="AE54" s="27"/>
      <c r="AF54" s="32"/>
      <c r="AG54" s="32"/>
      <c r="AH54" s="32"/>
      <c r="AI54" s="32"/>
    </row>
    <row r="55" spans="2:35" x14ac:dyDescent="0.25">
      <c r="B55" s="20" t="s">
        <v>67</v>
      </c>
      <c r="C55" s="145">
        <v>0</v>
      </c>
      <c r="D55" s="144">
        <v>75000</v>
      </c>
      <c r="E55" s="145">
        <v>0</v>
      </c>
      <c r="F55" s="145">
        <v>0</v>
      </c>
      <c r="G55" s="145">
        <v>0</v>
      </c>
      <c r="H55" s="145">
        <v>0</v>
      </c>
      <c r="I55" s="144">
        <v>60000</v>
      </c>
      <c r="J55" s="145">
        <v>0</v>
      </c>
      <c r="K55" s="145">
        <v>0</v>
      </c>
      <c r="L55" s="145">
        <v>0</v>
      </c>
      <c r="M55" s="145">
        <v>0</v>
      </c>
      <c r="N55" s="145">
        <v>0</v>
      </c>
      <c r="O55" s="145">
        <v>0</v>
      </c>
      <c r="P55" s="145">
        <v>0</v>
      </c>
      <c r="Q55" s="152">
        <f t="shared" si="3"/>
        <v>60000</v>
      </c>
      <c r="R55" s="27"/>
      <c r="S55" s="32"/>
      <c r="T55" s="32"/>
      <c r="U55" s="32"/>
      <c r="V55" s="32"/>
      <c r="W55" s="32"/>
      <c r="X55" s="32"/>
      <c r="Y55" s="27"/>
      <c r="Z55" s="27"/>
      <c r="AA55" s="27"/>
      <c r="AB55" s="27"/>
      <c r="AC55" s="27"/>
      <c r="AD55" s="27"/>
      <c r="AE55" s="27"/>
      <c r="AF55" s="32"/>
      <c r="AG55" s="32"/>
      <c r="AH55" s="32"/>
      <c r="AI55" s="32"/>
    </row>
    <row r="56" spans="2:35" x14ac:dyDescent="0.25">
      <c r="B56" s="20" t="s">
        <v>68</v>
      </c>
      <c r="C56" s="145">
        <v>0</v>
      </c>
      <c r="D56" s="144">
        <v>75000</v>
      </c>
      <c r="E56" s="145">
        <v>0</v>
      </c>
      <c r="F56" s="145">
        <v>0</v>
      </c>
      <c r="G56" s="145">
        <v>0</v>
      </c>
      <c r="H56" s="145">
        <v>0</v>
      </c>
      <c r="I56" s="144">
        <v>60000</v>
      </c>
      <c r="J56" s="145">
        <v>0</v>
      </c>
      <c r="K56" s="145">
        <v>0</v>
      </c>
      <c r="L56" s="145">
        <v>0</v>
      </c>
      <c r="M56" s="145">
        <v>0</v>
      </c>
      <c r="N56" s="145">
        <v>0</v>
      </c>
      <c r="O56" s="145">
        <v>0</v>
      </c>
      <c r="P56" s="145">
        <v>0</v>
      </c>
      <c r="Q56" s="152">
        <f t="shared" si="3"/>
        <v>60000</v>
      </c>
      <c r="R56" s="27"/>
      <c r="S56" s="32"/>
      <c r="T56" s="32"/>
      <c r="U56" s="32"/>
      <c r="V56" s="32"/>
      <c r="W56" s="32"/>
      <c r="X56" s="32"/>
      <c r="Y56" s="27"/>
      <c r="Z56" s="27"/>
      <c r="AA56" s="27"/>
      <c r="AB56" s="27"/>
      <c r="AC56" s="27"/>
      <c r="AD56" s="27"/>
      <c r="AE56" s="27"/>
      <c r="AF56" s="32"/>
      <c r="AG56" s="32"/>
      <c r="AH56" s="32"/>
      <c r="AI56" s="32"/>
    </row>
    <row r="57" spans="2:35" x14ac:dyDescent="0.25">
      <c r="B57" s="31" t="s">
        <v>69</v>
      </c>
      <c r="C57" s="145">
        <v>0</v>
      </c>
      <c r="D57" s="144">
        <v>75000</v>
      </c>
      <c r="E57" s="145">
        <v>0</v>
      </c>
      <c r="F57" s="145">
        <v>0</v>
      </c>
      <c r="G57" s="145">
        <v>0</v>
      </c>
      <c r="H57" s="145">
        <v>0</v>
      </c>
      <c r="I57" s="144">
        <v>60000</v>
      </c>
      <c r="J57" s="145">
        <v>0</v>
      </c>
      <c r="K57" s="145">
        <v>0</v>
      </c>
      <c r="L57" s="145">
        <v>0</v>
      </c>
      <c r="M57" s="145">
        <v>0</v>
      </c>
      <c r="N57" s="145">
        <v>0</v>
      </c>
      <c r="O57" s="145">
        <v>0</v>
      </c>
      <c r="P57" s="145">
        <v>0</v>
      </c>
      <c r="Q57" s="152">
        <f t="shared" si="3"/>
        <v>60000</v>
      </c>
      <c r="R57" s="27"/>
      <c r="S57" s="32"/>
      <c r="T57" s="32"/>
      <c r="U57" s="32"/>
      <c r="V57" s="32"/>
      <c r="W57" s="32"/>
      <c r="X57" s="32"/>
      <c r="Y57" s="27"/>
      <c r="Z57" s="27"/>
      <c r="AA57" s="27"/>
      <c r="AB57" s="27"/>
      <c r="AC57" s="27"/>
      <c r="AD57" s="27"/>
      <c r="AE57" s="27"/>
      <c r="AF57" s="32"/>
      <c r="AG57" s="32"/>
      <c r="AH57" s="32"/>
      <c r="AI57" s="32"/>
    </row>
    <row r="58" spans="2:35" x14ac:dyDescent="0.25">
      <c r="B58" s="20" t="s">
        <v>70</v>
      </c>
      <c r="C58" s="152">
        <v>3500000</v>
      </c>
      <c r="D58" s="152">
        <v>3500000</v>
      </c>
      <c r="E58" s="168">
        <v>0</v>
      </c>
      <c r="F58" s="168">
        <v>0</v>
      </c>
      <c r="G58" s="168">
        <v>0</v>
      </c>
      <c r="H58" s="168">
        <v>0</v>
      </c>
      <c r="I58" s="152">
        <v>60000</v>
      </c>
      <c r="J58" s="168">
        <v>0</v>
      </c>
      <c r="K58" s="168">
        <v>0</v>
      </c>
      <c r="L58" s="168">
        <v>0</v>
      </c>
      <c r="M58" s="168">
        <v>0</v>
      </c>
      <c r="N58" s="168">
        <v>0</v>
      </c>
      <c r="O58" s="168">
        <v>0</v>
      </c>
      <c r="P58" s="168">
        <v>0</v>
      </c>
      <c r="Q58" s="152">
        <f t="shared" si="3"/>
        <v>60000</v>
      </c>
      <c r="R58" s="27"/>
      <c r="S58" s="32"/>
      <c r="T58" s="32"/>
      <c r="U58" s="32"/>
      <c r="V58" s="32"/>
      <c r="W58" s="32"/>
      <c r="X58" s="32"/>
      <c r="Y58" s="27"/>
      <c r="Z58" s="27"/>
      <c r="AA58" s="27"/>
      <c r="AB58" s="27"/>
      <c r="AC58" s="27"/>
      <c r="AD58" s="27"/>
      <c r="AE58" s="27"/>
      <c r="AF58" s="32"/>
      <c r="AG58" s="32"/>
      <c r="AH58" s="32"/>
      <c r="AI58" s="32"/>
    </row>
    <row r="59" spans="2:35" x14ac:dyDescent="0.25">
      <c r="B59" s="20" t="s">
        <v>71</v>
      </c>
      <c r="C59" s="152">
        <v>3500000</v>
      </c>
      <c r="D59" s="152">
        <v>3500000</v>
      </c>
      <c r="E59" s="168">
        <v>0</v>
      </c>
      <c r="F59" s="168">
        <v>0</v>
      </c>
      <c r="G59" s="168">
        <v>0</v>
      </c>
      <c r="H59" s="168">
        <v>0</v>
      </c>
      <c r="I59" s="168">
        <v>0</v>
      </c>
      <c r="J59" s="168">
        <v>0</v>
      </c>
      <c r="K59" s="168">
        <v>0</v>
      </c>
      <c r="L59" s="168">
        <v>0</v>
      </c>
      <c r="M59" s="168">
        <v>0</v>
      </c>
      <c r="N59" s="168">
        <v>0</v>
      </c>
      <c r="O59" s="168">
        <v>0</v>
      </c>
      <c r="P59" s="168">
        <v>0</v>
      </c>
      <c r="Q59" s="168">
        <f t="shared" si="3"/>
        <v>0</v>
      </c>
      <c r="R59" s="27"/>
      <c r="S59" s="32"/>
      <c r="T59" s="32"/>
      <c r="U59" s="32"/>
      <c r="V59" s="32"/>
      <c r="W59" s="32"/>
      <c r="X59" s="32"/>
      <c r="Y59" s="27"/>
      <c r="Z59" s="27"/>
      <c r="AA59" s="27"/>
      <c r="AB59" s="27"/>
      <c r="AC59" s="27"/>
      <c r="AD59" s="27"/>
      <c r="AE59" s="27"/>
      <c r="AF59" s="32"/>
      <c r="AG59" s="32"/>
      <c r="AH59" s="32"/>
      <c r="AI59" s="32"/>
    </row>
    <row r="60" spans="2:35" ht="30" x14ac:dyDescent="0.25">
      <c r="B60" s="20" t="s">
        <v>72</v>
      </c>
      <c r="C60" s="152">
        <v>3500000</v>
      </c>
      <c r="D60" s="152">
        <v>3500000</v>
      </c>
      <c r="E60" s="168">
        <v>0</v>
      </c>
      <c r="F60" s="168">
        <v>0</v>
      </c>
      <c r="G60" s="168">
        <v>0</v>
      </c>
      <c r="H60" s="168">
        <v>0</v>
      </c>
      <c r="I60" s="168">
        <v>0</v>
      </c>
      <c r="J60" s="168">
        <v>0</v>
      </c>
      <c r="K60" s="168">
        <v>0</v>
      </c>
      <c r="L60" s="168">
        <v>0</v>
      </c>
      <c r="M60" s="168">
        <v>0</v>
      </c>
      <c r="N60" s="168">
        <v>0</v>
      </c>
      <c r="O60" s="168">
        <v>0</v>
      </c>
      <c r="P60" s="168">
        <v>0</v>
      </c>
      <c r="Q60" s="168">
        <f t="shared" si="3"/>
        <v>0</v>
      </c>
      <c r="R60" s="27"/>
      <c r="S60" s="32"/>
      <c r="T60" s="32"/>
      <c r="U60" s="32"/>
      <c r="V60" s="32"/>
      <c r="W60" s="32"/>
      <c r="X60" s="32"/>
      <c r="Y60" s="27"/>
      <c r="Z60" s="27"/>
      <c r="AA60" s="27"/>
      <c r="AB60" s="27"/>
      <c r="AC60" s="27"/>
      <c r="AD60" s="27"/>
      <c r="AE60" s="27"/>
      <c r="AF60" s="32"/>
      <c r="AG60" s="32"/>
      <c r="AH60" s="32"/>
      <c r="AI60" s="32"/>
    </row>
    <row r="61" spans="2:35" s="10" customFormat="1" x14ac:dyDescent="0.25">
      <c r="B61" s="62" t="s">
        <v>73</v>
      </c>
      <c r="C61" s="148">
        <v>1146065300</v>
      </c>
      <c r="D61" s="148">
        <v>1176084783</v>
      </c>
      <c r="E61" s="146">
        <v>0</v>
      </c>
      <c r="F61" s="146">
        <v>0</v>
      </c>
      <c r="G61" s="146">
        <v>0</v>
      </c>
      <c r="H61" s="146">
        <v>0</v>
      </c>
      <c r="I61" s="146">
        <v>0</v>
      </c>
      <c r="J61" s="146">
        <v>0</v>
      </c>
      <c r="K61" s="146">
        <v>0</v>
      </c>
      <c r="L61" s="146">
        <v>0</v>
      </c>
      <c r="M61" s="146">
        <v>0</v>
      </c>
      <c r="N61" s="146">
        <v>0</v>
      </c>
      <c r="O61" s="146">
        <v>0</v>
      </c>
      <c r="P61" s="146">
        <v>0</v>
      </c>
      <c r="Q61" s="146">
        <f t="shared" si="3"/>
        <v>0</v>
      </c>
      <c r="R61" s="27"/>
      <c r="S61" s="32"/>
      <c r="T61" s="32"/>
      <c r="U61" s="32"/>
      <c r="V61" s="32"/>
      <c r="W61" s="32"/>
      <c r="X61" s="32"/>
      <c r="Y61" s="27"/>
      <c r="Z61" s="27"/>
      <c r="AA61" s="27"/>
      <c r="AB61" s="27"/>
      <c r="AC61" s="27"/>
      <c r="AD61" s="27"/>
      <c r="AE61" s="27"/>
      <c r="AF61" s="32"/>
      <c r="AG61" s="32"/>
      <c r="AH61" s="32"/>
      <c r="AI61" s="32"/>
    </row>
    <row r="62" spans="2:35" x14ac:dyDescent="0.25">
      <c r="B62" s="20" t="s">
        <v>74</v>
      </c>
      <c r="C62" s="152">
        <v>1146065300</v>
      </c>
      <c r="D62" s="152">
        <v>1176084783</v>
      </c>
      <c r="E62" s="145">
        <v>0</v>
      </c>
      <c r="F62" s="145">
        <v>0</v>
      </c>
      <c r="G62" s="145">
        <v>0</v>
      </c>
      <c r="H62" s="145">
        <v>0</v>
      </c>
      <c r="I62" s="145">
        <v>0</v>
      </c>
      <c r="J62" s="145">
        <v>0</v>
      </c>
      <c r="K62" s="145">
        <v>0</v>
      </c>
      <c r="L62" s="145">
        <v>0</v>
      </c>
      <c r="M62" s="145">
        <v>0</v>
      </c>
      <c r="N62" s="145">
        <v>0</v>
      </c>
      <c r="O62" s="144">
        <v>25000000</v>
      </c>
      <c r="P62" s="145">
        <v>0</v>
      </c>
      <c r="Q62" s="152">
        <f t="shared" si="3"/>
        <v>25000000</v>
      </c>
      <c r="R62" s="27"/>
      <c r="S62" s="32"/>
      <c r="T62" s="32"/>
      <c r="U62" s="32"/>
      <c r="V62" s="32"/>
      <c r="W62" s="32"/>
      <c r="X62" s="32"/>
      <c r="Y62" s="27"/>
      <c r="Z62" s="27"/>
      <c r="AA62" s="27"/>
      <c r="AB62" s="27"/>
      <c r="AC62" s="27"/>
      <c r="AD62" s="27"/>
      <c r="AE62" s="27"/>
      <c r="AF62" s="32"/>
      <c r="AG62" s="32"/>
      <c r="AH62" s="32"/>
      <c r="AI62" s="32"/>
    </row>
    <row r="63" spans="2:35" x14ac:dyDescent="0.25">
      <c r="B63" s="20" t="s">
        <v>75</v>
      </c>
      <c r="C63" s="152">
        <v>828308604</v>
      </c>
      <c r="D63" s="152">
        <v>833328087</v>
      </c>
      <c r="E63" s="168">
        <v>0</v>
      </c>
      <c r="F63" s="168">
        <v>0</v>
      </c>
      <c r="G63" s="168">
        <v>0</v>
      </c>
      <c r="H63" s="168">
        <v>0</v>
      </c>
      <c r="I63" s="168">
        <v>0</v>
      </c>
      <c r="J63" s="168">
        <v>0</v>
      </c>
      <c r="K63" s="168">
        <v>0</v>
      </c>
      <c r="L63" s="168">
        <v>0</v>
      </c>
      <c r="M63" s="168">
        <v>0</v>
      </c>
      <c r="N63" s="145">
        <v>0</v>
      </c>
      <c r="O63" s="144">
        <v>25000000</v>
      </c>
      <c r="P63" s="145">
        <v>0</v>
      </c>
      <c r="Q63" s="152">
        <f t="shared" si="3"/>
        <v>25000000</v>
      </c>
      <c r="Y63" s="27"/>
      <c r="Z63" s="27"/>
      <c r="AA63" s="27"/>
      <c r="AB63" s="27"/>
      <c r="AC63" s="27"/>
      <c r="AD63" s="27"/>
      <c r="AE63" s="27"/>
      <c r="AF63" s="32"/>
      <c r="AG63" s="32"/>
      <c r="AH63" s="32"/>
      <c r="AI63" s="32"/>
    </row>
    <row r="64" spans="2:35" s="48" customFormat="1" x14ac:dyDescent="0.25">
      <c r="B64" s="70" t="s">
        <v>76</v>
      </c>
      <c r="C64" s="152">
        <v>828308604</v>
      </c>
      <c r="D64" s="152">
        <v>833328087</v>
      </c>
      <c r="E64" s="168">
        <v>0</v>
      </c>
      <c r="F64" s="168">
        <v>0</v>
      </c>
      <c r="G64" s="168">
        <v>0</v>
      </c>
      <c r="H64" s="168">
        <v>0</v>
      </c>
      <c r="I64" s="168">
        <v>0</v>
      </c>
      <c r="J64" s="168">
        <v>0</v>
      </c>
      <c r="K64" s="168">
        <v>0</v>
      </c>
      <c r="L64" s="168">
        <v>0</v>
      </c>
      <c r="M64" s="168">
        <v>0</v>
      </c>
      <c r="N64" s="168">
        <v>0</v>
      </c>
      <c r="O64" s="168">
        <v>0</v>
      </c>
      <c r="P64" s="168">
        <v>0</v>
      </c>
      <c r="Q64" s="168">
        <f t="shared" si="3"/>
        <v>0</v>
      </c>
    </row>
    <row r="65" spans="2:31" s="46" customFormat="1" x14ac:dyDescent="0.25">
      <c r="B65" s="70" t="s">
        <v>77</v>
      </c>
      <c r="C65" s="144">
        <v>10000000</v>
      </c>
      <c r="D65" s="144">
        <v>10000000</v>
      </c>
      <c r="E65" s="145">
        <v>0</v>
      </c>
      <c r="F65" s="145">
        <v>0</v>
      </c>
      <c r="G65" s="145">
        <v>0</v>
      </c>
      <c r="H65" s="145">
        <v>0</v>
      </c>
      <c r="I65" s="145">
        <v>0</v>
      </c>
      <c r="J65" s="145">
        <v>0</v>
      </c>
      <c r="K65" s="145">
        <v>0</v>
      </c>
      <c r="L65" s="145">
        <v>0</v>
      </c>
      <c r="M65" s="145">
        <v>0</v>
      </c>
      <c r="N65" s="145">
        <v>0</v>
      </c>
      <c r="O65" s="145">
        <v>0</v>
      </c>
      <c r="P65" s="145">
        <v>0</v>
      </c>
      <c r="Q65" s="145">
        <f t="shared" si="3"/>
        <v>0</v>
      </c>
    </row>
    <row r="66" spans="2:31" s="49" customFormat="1" x14ac:dyDescent="0.25">
      <c r="B66" s="70" t="s">
        <v>78</v>
      </c>
      <c r="C66" s="152">
        <v>10000000</v>
      </c>
      <c r="D66" s="152">
        <v>10000000</v>
      </c>
      <c r="E66" s="168">
        <v>0</v>
      </c>
      <c r="F66" s="168">
        <v>0</v>
      </c>
      <c r="G66" s="168">
        <v>0</v>
      </c>
      <c r="H66" s="168">
        <v>0</v>
      </c>
      <c r="I66" s="168">
        <v>0</v>
      </c>
      <c r="J66" s="168">
        <v>0</v>
      </c>
      <c r="K66" s="168">
        <v>0</v>
      </c>
      <c r="L66" s="168">
        <v>0</v>
      </c>
      <c r="M66" s="168">
        <v>0</v>
      </c>
      <c r="N66" s="168">
        <v>0</v>
      </c>
      <c r="O66" s="168">
        <v>0</v>
      </c>
      <c r="P66" s="168">
        <v>0</v>
      </c>
      <c r="Q66" s="168">
        <f t="shared" si="3"/>
        <v>0</v>
      </c>
    </row>
    <row r="67" spans="2:31" s="50" customFormat="1" x14ac:dyDescent="0.25">
      <c r="B67" s="70" t="s">
        <v>79</v>
      </c>
      <c r="C67" s="144">
        <v>307756696</v>
      </c>
      <c r="D67" s="144">
        <v>332756696</v>
      </c>
      <c r="E67" s="145">
        <v>0</v>
      </c>
      <c r="F67" s="145">
        <v>0</v>
      </c>
      <c r="G67" s="145">
        <v>0</v>
      </c>
      <c r="H67" s="145">
        <v>0</v>
      </c>
      <c r="I67" s="145">
        <v>0</v>
      </c>
      <c r="J67" s="145">
        <v>0</v>
      </c>
      <c r="K67" s="145">
        <v>0</v>
      </c>
      <c r="L67" s="145">
        <v>0</v>
      </c>
      <c r="M67" s="145">
        <v>0</v>
      </c>
      <c r="N67" s="145">
        <v>0</v>
      </c>
      <c r="O67" s="145">
        <v>0</v>
      </c>
      <c r="P67" s="145">
        <v>0</v>
      </c>
      <c r="Q67" s="145">
        <f t="shared" si="3"/>
        <v>0</v>
      </c>
    </row>
    <row r="68" spans="2:31" s="51" customFormat="1" x14ac:dyDescent="0.25">
      <c r="B68" s="70" t="s">
        <v>80</v>
      </c>
      <c r="C68" s="144">
        <v>307756696</v>
      </c>
      <c r="D68" s="144">
        <v>332756696</v>
      </c>
      <c r="E68" s="145">
        <v>0</v>
      </c>
      <c r="F68" s="145">
        <v>0</v>
      </c>
      <c r="G68" s="145">
        <v>0</v>
      </c>
      <c r="H68" s="145">
        <v>0</v>
      </c>
      <c r="I68" s="145">
        <v>0</v>
      </c>
      <c r="J68" s="145">
        <v>0</v>
      </c>
      <c r="K68" s="145">
        <v>0</v>
      </c>
      <c r="L68" s="145">
        <v>0</v>
      </c>
      <c r="M68" s="145">
        <v>0</v>
      </c>
      <c r="N68" s="145">
        <v>0</v>
      </c>
      <c r="O68" s="145">
        <v>0</v>
      </c>
      <c r="P68" s="145">
        <v>0</v>
      </c>
      <c r="Q68" s="145">
        <f t="shared" si="3"/>
        <v>0</v>
      </c>
    </row>
    <row r="69" spans="2:31" x14ac:dyDescent="0.25">
      <c r="B69" s="103" t="s">
        <v>81</v>
      </c>
      <c r="C69" s="153">
        <f>C53</f>
        <v>1149565300</v>
      </c>
      <c r="D69" s="171">
        <f t="shared" ref="D69:Q69" si="4">D53</f>
        <v>1179659783</v>
      </c>
      <c r="E69" s="172">
        <f t="shared" si="4"/>
        <v>0</v>
      </c>
      <c r="F69" s="172">
        <f t="shared" si="4"/>
        <v>0</v>
      </c>
      <c r="G69" s="172">
        <f t="shared" si="4"/>
        <v>0</v>
      </c>
      <c r="H69" s="172">
        <f t="shared" si="4"/>
        <v>0</v>
      </c>
      <c r="I69" s="173">
        <f t="shared" si="4"/>
        <v>60000</v>
      </c>
      <c r="J69" s="172">
        <f t="shared" si="4"/>
        <v>0</v>
      </c>
      <c r="K69" s="172">
        <f t="shared" si="4"/>
        <v>0</v>
      </c>
      <c r="L69" s="172">
        <f t="shared" si="4"/>
        <v>0</v>
      </c>
      <c r="M69" s="172">
        <f t="shared" si="4"/>
        <v>0</v>
      </c>
      <c r="N69" s="172">
        <f t="shared" si="4"/>
        <v>0</v>
      </c>
      <c r="O69" s="173">
        <f t="shared" si="4"/>
        <v>25000000</v>
      </c>
      <c r="P69" s="172">
        <f t="shared" si="4"/>
        <v>0</v>
      </c>
      <c r="Q69" s="173">
        <f t="shared" si="4"/>
        <v>25060000</v>
      </c>
      <c r="R69" s="27"/>
      <c r="S69" s="32"/>
      <c r="T69" s="32"/>
      <c r="U69" s="32"/>
      <c r="V69" s="32"/>
      <c r="W69" s="32"/>
      <c r="X69" s="32"/>
      <c r="Y69" s="27"/>
      <c r="Z69" s="27"/>
      <c r="AA69" s="27"/>
      <c r="AB69" s="27"/>
      <c r="AC69" s="27"/>
      <c r="AD69" s="27"/>
      <c r="AE69" s="27"/>
    </row>
    <row r="70" spans="2:31" x14ac:dyDescent="0.25">
      <c r="B70" s="19"/>
      <c r="C70" s="151"/>
      <c r="D70" s="151"/>
      <c r="E70" s="155"/>
      <c r="F70" s="155"/>
      <c r="G70" s="155"/>
      <c r="H70" s="155"/>
      <c r="I70" s="155"/>
      <c r="J70" s="155"/>
      <c r="K70" s="155"/>
      <c r="L70" s="155"/>
      <c r="M70" s="155"/>
      <c r="N70" s="155"/>
      <c r="O70" s="155"/>
      <c r="P70" s="155"/>
      <c r="Q70" s="155"/>
      <c r="R70" s="32"/>
      <c r="S70" s="32"/>
      <c r="T70" s="32"/>
      <c r="U70" s="32"/>
      <c r="V70" s="32"/>
      <c r="W70" s="32"/>
      <c r="X70" s="32"/>
      <c r="Y70" s="27"/>
      <c r="Z70" s="27"/>
      <c r="AA70" s="27"/>
      <c r="AB70" s="27"/>
      <c r="AC70" s="27"/>
      <c r="AD70" s="27"/>
      <c r="AE70" s="27"/>
    </row>
    <row r="71" spans="2:31" x14ac:dyDescent="0.25">
      <c r="B71" s="103" t="s">
        <v>82</v>
      </c>
      <c r="C71" s="153">
        <f t="shared" ref="C71:Q71" si="5">C50+C69</f>
        <v>33057312261</v>
      </c>
      <c r="D71" s="153">
        <f t="shared" si="5"/>
        <v>33499051054.009991</v>
      </c>
      <c r="E71" s="154">
        <f t="shared" si="5"/>
        <v>161189658.70000002</v>
      </c>
      <c r="F71" s="154">
        <f t="shared" si="5"/>
        <v>431633846.67000008</v>
      </c>
      <c r="G71" s="154">
        <f t="shared" si="5"/>
        <v>488356696.89999986</v>
      </c>
      <c r="H71" s="154">
        <f t="shared" si="5"/>
        <v>485110306.14000005</v>
      </c>
      <c r="I71" s="154">
        <f t="shared" si="5"/>
        <v>645340571.23999989</v>
      </c>
      <c r="J71" s="154">
        <f t="shared" si="5"/>
        <v>1342030883.04</v>
      </c>
      <c r="K71" s="154">
        <f t="shared" si="5"/>
        <v>705536314.54999995</v>
      </c>
      <c r="L71" s="154">
        <f t="shared" si="5"/>
        <v>770102363.51000011</v>
      </c>
      <c r="M71" s="154">
        <f t="shared" si="5"/>
        <v>949620403.67999983</v>
      </c>
      <c r="N71" s="154">
        <f t="shared" si="5"/>
        <v>890910955.75000012</v>
      </c>
      <c r="O71" s="154">
        <f t="shared" si="5"/>
        <v>1104496476.1300004</v>
      </c>
      <c r="P71" s="154">
        <f t="shared" si="5"/>
        <v>2153161267.9400001</v>
      </c>
      <c r="Q71" s="154">
        <f t="shared" si="5"/>
        <v>10127489744.25</v>
      </c>
      <c r="R71" s="32"/>
      <c r="Y71" s="27"/>
      <c r="Z71" s="27"/>
      <c r="AA71" s="27"/>
      <c r="AB71" s="27"/>
      <c r="AC71" s="27"/>
      <c r="AD71" s="27"/>
      <c r="AE71" s="27"/>
    </row>
    <row r="72" spans="2:31" x14ac:dyDescent="0.25">
      <c r="B72" s="71" t="s">
        <v>83</v>
      </c>
      <c r="C72" s="72"/>
      <c r="D72" s="40"/>
      <c r="E72" s="53"/>
      <c r="F72" s="40"/>
      <c r="G72" s="25"/>
      <c r="H72" s="25"/>
      <c r="I72" s="25"/>
      <c r="J72" s="25"/>
      <c r="K72" s="25"/>
      <c r="L72" s="25"/>
      <c r="M72" s="25"/>
      <c r="N72" s="25"/>
      <c r="O72" s="25"/>
      <c r="P72" s="25"/>
      <c r="Q72" s="41"/>
      <c r="R72" s="36"/>
      <c r="S72" s="36"/>
      <c r="T72" s="36"/>
      <c r="U72" s="36"/>
      <c r="V72" s="36"/>
      <c r="W72" s="36"/>
      <c r="X72" s="36"/>
      <c r="Y72" s="36"/>
      <c r="Z72" s="27"/>
      <c r="AA72" s="27"/>
      <c r="AB72" s="27"/>
      <c r="AC72" s="27"/>
      <c r="AD72" s="27"/>
      <c r="AE72" s="27"/>
    </row>
    <row r="73" spans="2:31" x14ac:dyDescent="0.25">
      <c r="B73" s="71" t="s">
        <v>84</v>
      </c>
      <c r="C73" s="72"/>
      <c r="D73" s="42"/>
      <c r="E73" s="43"/>
      <c r="F73" s="43"/>
      <c r="G73" s="6"/>
      <c r="H73" s="6"/>
      <c r="I73" s="6"/>
      <c r="J73" s="6"/>
      <c r="K73" s="6"/>
      <c r="L73" s="6"/>
      <c r="M73" s="6"/>
      <c r="N73" s="6"/>
      <c r="O73" s="6"/>
      <c r="P73" s="6"/>
      <c r="Q73" s="11"/>
      <c r="Z73" s="27"/>
      <c r="AA73" s="27"/>
      <c r="AB73" s="27"/>
      <c r="AC73" s="27"/>
      <c r="AD73" s="27"/>
      <c r="AE73" s="27"/>
    </row>
    <row r="74" spans="2:31" x14ac:dyDescent="0.25">
      <c r="B74" s="39"/>
      <c r="C74" s="66"/>
      <c r="D74" s="42"/>
      <c r="E74" s="44"/>
      <c r="F74" s="44"/>
      <c r="G74" s="34"/>
      <c r="H74" s="34"/>
      <c r="I74" s="34"/>
      <c r="J74" s="34"/>
      <c r="K74" s="34"/>
      <c r="L74" s="34"/>
      <c r="M74" s="34"/>
      <c r="N74" s="34"/>
      <c r="O74" s="34"/>
      <c r="P74" s="34"/>
      <c r="Q74" s="34"/>
      <c r="R74" s="34"/>
      <c r="Z74" s="27"/>
      <c r="AA74" s="27"/>
      <c r="AB74" s="27"/>
      <c r="AC74" s="27"/>
      <c r="AD74" s="27"/>
      <c r="AE74" s="27"/>
    </row>
    <row r="75" spans="2:31" x14ac:dyDescent="0.25">
      <c r="B75" s="5"/>
      <c r="C75" s="11"/>
      <c r="D75" s="11"/>
      <c r="E75" s="5"/>
      <c r="F75" s="5"/>
      <c r="G75" s="5"/>
      <c r="H75" s="5"/>
      <c r="I75" s="5"/>
      <c r="J75" s="5"/>
      <c r="K75" s="5"/>
      <c r="L75" s="5"/>
      <c r="M75" s="5"/>
      <c r="N75" s="5"/>
      <c r="O75" s="5"/>
      <c r="P75" s="5"/>
    </row>
    <row r="77" spans="2:31" x14ac:dyDescent="0.25">
      <c r="E77" s="33"/>
      <c r="F77" s="33"/>
      <c r="G77" s="33"/>
      <c r="H77" s="33"/>
      <c r="I77" s="33"/>
      <c r="J77" s="33"/>
      <c r="K77" s="33"/>
      <c r="L77" s="33"/>
      <c r="M77" s="33"/>
      <c r="N77" s="33"/>
      <c r="O77" s="33"/>
      <c r="P77" s="33"/>
      <c r="Q77" s="33"/>
    </row>
    <row r="79" spans="2:31" x14ac:dyDescent="0.25">
      <c r="B79" s="32"/>
      <c r="C79" s="32"/>
      <c r="D79" s="32"/>
      <c r="E79" s="32"/>
      <c r="F79" s="32"/>
      <c r="G79" s="32"/>
    </row>
    <row r="86" spans="5:16" x14ac:dyDescent="0.25">
      <c r="E86" s="3"/>
      <c r="F86" s="3"/>
      <c r="G86" s="3"/>
      <c r="H86" s="3"/>
      <c r="I86" s="3"/>
      <c r="J86" s="3"/>
      <c r="K86" s="3"/>
      <c r="L86" s="3"/>
      <c r="M86" s="3"/>
      <c r="N86" s="3"/>
      <c r="O86" s="3"/>
      <c r="P86" s="3"/>
    </row>
    <row r="88" spans="5:16" x14ac:dyDescent="0.25">
      <c r="E88" s="3"/>
      <c r="F88" s="3"/>
      <c r="G88" s="3"/>
      <c r="H88" s="3"/>
      <c r="I88" s="3"/>
      <c r="J88" s="3"/>
      <c r="K88" s="3"/>
      <c r="L88" s="3"/>
      <c r="M88" s="3"/>
      <c r="N88" s="3"/>
      <c r="O88" s="3"/>
      <c r="P88" s="3"/>
    </row>
    <row r="92" spans="5:16" x14ac:dyDescent="0.25">
      <c r="E92" s="3"/>
      <c r="F92" s="3"/>
      <c r="G92" s="3"/>
      <c r="H92" s="3"/>
      <c r="I92" s="3"/>
      <c r="J92" s="3"/>
      <c r="K92" s="3"/>
      <c r="L92" s="3"/>
      <c r="M92" s="3"/>
      <c r="N92" s="3"/>
      <c r="O92" s="3"/>
      <c r="P92" s="3"/>
    </row>
    <row r="96" spans="5:16" x14ac:dyDescent="0.25">
      <c r="E96" s="3"/>
      <c r="F96" s="3"/>
      <c r="G96" s="3"/>
      <c r="H96" s="3"/>
      <c r="I96" s="3"/>
      <c r="J96" s="3"/>
      <c r="K96" s="3"/>
      <c r="L96" s="3"/>
      <c r="M96" s="3"/>
      <c r="N96" s="3"/>
      <c r="O96" s="3"/>
      <c r="P96" s="3"/>
    </row>
    <row r="97" spans="5:16" x14ac:dyDescent="0.25">
      <c r="E97" s="3"/>
      <c r="F97" s="3"/>
      <c r="G97" s="3"/>
      <c r="H97" s="3"/>
      <c r="I97" s="3"/>
      <c r="J97" s="3"/>
      <c r="K97" s="3"/>
      <c r="L97" s="3"/>
      <c r="M97" s="3"/>
      <c r="N97" s="3"/>
      <c r="O97" s="3"/>
      <c r="P97" s="3"/>
    </row>
    <row r="98" spans="5:16" x14ac:dyDescent="0.25">
      <c r="E98" s="3"/>
      <c r="F98" s="3"/>
      <c r="G98" s="3"/>
      <c r="H98" s="3"/>
      <c r="I98" s="3"/>
      <c r="J98" s="3"/>
      <c r="K98" s="3"/>
      <c r="L98" s="3"/>
      <c r="M98" s="3"/>
      <c r="N98" s="3"/>
      <c r="O98" s="3"/>
      <c r="P98" s="3"/>
    </row>
  </sheetData>
  <mergeCells count="1032">
    <mergeCell ref="WRQ4:WSF4"/>
    <mergeCell ref="WSG4:WSV4"/>
    <mergeCell ref="WSW4:WTL4"/>
    <mergeCell ref="WTM4:WUB4"/>
    <mergeCell ref="WUC4:WUR4"/>
    <mergeCell ref="WOO4:WPD4"/>
    <mergeCell ref="WPE4:WPT4"/>
    <mergeCell ref="WPU4:WQJ4"/>
    <mergeCell ref="WQK4:WQZ4"/>
    <mergeCell ref="WRA4:WRP4"/>
    <mergeCell ref="WLM4:WMB4"/>
    <mergeCell ref="WMC4:WMR4"/>
    <mergeCell ref="WMS4:WNH4"/>
    <mergeCell ref="XDY4:XEN4"/>
    <mergeCell ref="XEO4:XFD4"/>
    <mergeCell ref="XAW4:XBL4"/>
    <mergeCell ref="XBM4:XCB4"/>
    <mergeCell ref="XCC4:XCR4"/>
    <mergeCell ref="XCS4:XDH4"/>
    <mergeCell ref="XDI4:XDX4"/>
    <mergeCell ref="WXU4:WYJ4"/>
    <mergeCell ref="WYK4:WYZ4"/>
    <mergeCell ref="WZA4:WZP4"/>
    <mergeCell ref="WZQ4:XAF4"/>
    <mergeCell ref="XAG4:XAV4"/>
    <mergeCell ref="WUS4:WVH4"/>
    <mergeCell ref="WVI4:WVX4"/>
    <mergeCell ref="WVY4:WWN4"/>
    <mergeCell ref="WWO4:WXD4"/>
    <mergeCell ref="WXE4:WXT4"/>
    <mergeCell ref="WNI4:WNX4"/>
    <mergeCell ref="WNY4:WON4"/>
    <mergeCell ref="WIK4:WIZ4"/>
    <mergeCell ref="WJA4:WJP4"/>
    <mergeCell ref="WJQ4:WKF4"/>
    <mergeCell ref="WKG4:WKV4"/>
    <mergeCell ref="WKW4:WLL4"/>
    <mergeCell ref="WFI4:WFX4"/>
    <mergeCell ref="WFY4:WGN4"/>
    <mergeCell ref="WGO4:WHD4"/>
    <mergeCell ref="WHE4:WHT4"/>
    <mergeCell ref="WHU4:WIJ4"/>
    <mergeCell ref="WCG4:WCV4"/>
    <mergeCell ref="WCW4:WDL4"/>
    <mergeCell ref="WDM4:WEB4"/>
    <mergeCell ref="WEC4:WER4"/>
    <mergeCell ref="WES4:WFH4"/>
    <mergeCell ref="VZE4:VZT4"/>
    <mergeCell ref="VZU4:WAJ4"/>
    <mergeCell ref="WAK4:WAZ4"/>
    <mergeCell ref="WBA4:WBP4"/>
    <mergeCell ref="WBQ4:WCF4"/>
    <mergeCell ref="VWC4:VWR4"/>
    <mergeCell ref="VWS4:VXH4"/>
    <mergeCell ref="VXI4:VXX4"/>
    <mergeCell ref="VXY4:VYN4"/>
    <mergeCell ref="VYO4:VZD4"/>
    <mergeCell ref="VTA4:VTP4"/>
    <mergeCell ref="VTQ4:VUF4"/>
    <mergeCell ref="VUG4:VUV4"/>
    <mergeCell ref="VUW4:VVL4"/>
    <mergeCell ref="VVM4:VWB4"/>
    <mergeCell ref="VPY4:VQN4"/>
    <mergeCell ref="VQO4:VRD4"/>
    <mergeCell ref="VRE4:VRT4"/>
    <mergeCell ref="VRU4:VSJ4"/>
    <mergeCell ref="VSK4:VSZ4"/>
    <mergeCell ref="VMW4:VNL4"/>
    <mergeCell ref="VNM4:VOB4"/>
    <mergeCell ref="VOC4:VOR4"/>
    <mergeCell ref="VOS4:VPH4"/>
    <mergeCell ref="VPI4:VPX4"/>
    <mergeCell ref="VJU4:VKJ4"/>
    <mergeCell ref="VKK4:VKZ4"/>
    <mergeCell ref="VLA4:VLP4"/>
    <mergeCell ref="VLQ4:VMF4"/>
    <mergeCell ref="VMG4:VMV4"/>
    <mergeCell ref="VGS4:VHH4"/>
    <mergeCell ref="VHI4:VHX4"/>
    <mergeCell ref="VHY4:VIN4"/>
    <mergeCell ref="VIO4:VJD4"/>
    <mergeCell ref="VJE4:VJT4"/>
    <mergeCell ref="VDQ4:VEF4"/>
    <mergeCell ref="VEG4:VEV4"/>
    <mergeCell ref="VEW4:VFL4"/>
    <mergeCell ref="VFM4:VGB4"/>
    <mergeCell ref="VGC4:VGR4"/>
    <mergeCell ref="VAO4:VBD4"/>
    <mergeCell ref="VBE4:VBT4"/>
    <mergeCell ref="VBU4:VCJ4"/>
    <mergeCell ref="VCK4:VCZ4"/>
    <mergeCell ref="VDA4:VDP4"/>
    <mergeCell ref="UXM4:UYB4"/>
    <mergeCell ref="UYC4:UYR4"/>
    <mergeCell ref="UYS4:UZH4"/>
    <mergeCell ref="UZI4:UZX4"/>
    <mergeCell ref="UZY4:VAN4"/>
    <mergeCell ref="UUK4:UUZ4"/>
    <mergeCell ref="UVA4:UVP4"/>
    <mergeCell ref="UVQ4:UWF4"/>
    <mergeCell ref="UWG4:UWV4"/>
    <mergeCell ref="UWW4:UXL4"/>
    <mergeCell ref="URI4:URX4"/>
    <mergeCell ref="URY4:USN4"/>
    <mergeCell ref="USO4:UTD4"/>
    <mergeCell ref="UTE4:UTT4"/>
    <mergeCell ref="UTU4:UUJ4"/>
    <mergeCell ref="UOG4:UOV4"/>
    <mergeCell ref="UOW4:UPL4"/>
    <mergeCell ref="UPM4:UQB4"/>
    <mergeCell ref="UQC4:UQR4"/>
    <mergeCell ref="UQS4:URH4"/>
    <mergeCell ref="ULE4:ULT4"/>
    <mergeCell ref="ULU4:UMJ4"/>
    <mergeCell ref="UMK4:UMZ4"/>
    <mergeCell ref="UNA4:UNP4"/>
    <mergeCell ref="UNQ4:UOF4"/>
    <mergeCell ref="UIC4:UIR4"/>
    <mergeCell ref="UIS4:UJH4"/>
    <mergeCell ref="UJI4:UJX4"/>
    <mergeCell ref="UJY4:UKN4"/>
    <mergeCell ref="UKO4:ULD4"/>
    <mergeCell ref="UFA4:UFP4"/>
    <mergeCell ref="UFQ4:UGF4"/>
    <mergeCell ref="UGG4:UGV4"/>
    <mergeCell ref="UGW4:UHL4"/>
    <mergeCell ref="UHM4:UIB4"/>
    <mergeCell ref="UBY4:UCN4"/>
    <mergeCell ref="UCO4:UDD4"/>
    <mergeCell ref="UDE4:UDT4"/>
    <mergeCell ref="UDU4:UEJ4"/>
    <mergeCell ref="UEK4:UEZ4"/>
    <mergeCell ref="TYW4:TZL4"/>
    <mergeCell ref="TZM4:UAB4"/>
    <mergeCell ref="UAC4:UAR4"/>
    <mergeCell ref="UAS4:UBH4"/>
    <mergeCell ref="UBI4:UBX4"/>
    <mergeCell ref="TVU4:TWJ4"/>
    <mergeCell ref="TWK4:TWZ4"/>
    <mergeCell ref="TXA4:TXP4"/>
    <mergeCell ref="TXQ4:TYF4"/>
    <mergeCell ref="TYG4:TYV4"/>
    <mergeCell ref="TSS4:TTH4"/>
    <mergeCell ref="TTI4:TTX4"/>
    <mergeCell ref="TTY4:TUN4"/>
    <mergeCell ref="TUO4:TVD4"/>
    <mergeCell ref="TVE4:TVT4"/>
    <mergeCell ref="TPQ4:TQF4"/>
    <mergeCell ref="TQG4:TQV4"/>
    <mergeCell ref="TQW4:TRL4"/>
    <mergeCell ref="TRM4:TSB4"/>
    <mergeCell ref="TSC4:TSR4"/>
    <mergeCell ref="TMO4:TND4"/>
    <mergeCell ref="TNE4:TNT4"/>
    <mergeCell ref="TNU4:TOJ4"/>
    <mergeCell ref="TOK4:TOZ4"/>
    <mergeCell ref="TPA4:TPP4"/>
    <mergeCell ref="TJM4:TKB4"/>
    <mergeCell ref="TKC4:TKR4"/>
    <mergeCell ref="TKS4:TLH4"/>
    <mergeCell ref="TLI4:TLX4"/>
    <mergeCell ref="TLY4:TMN4"/>
    <mergeCell ref="TGK4:TGZ4"/>
    <mergeCell ref="THA4:THP4"/>
    <mergeCell ref="THQ4:TIF4"/>
    <mergeCell ref="TIG4:TIV4"/>
    <mergeCell ref="TIW4:TJL4"/>
    <mergeCell ref="TDI4:TDX4"/>
    <mergeCell ref="TDY4:TEN4"/>
    <mergeCell ref="TEO4:TFD4"/>
    <mergeCell ref="TFE4:TFT4"/>
    <mergeCell ref="TFU4:TGJ4"/>
    <mergeCell ref="TAG4:TAV4"/>
    <mergeCell ref="TAW4:TBL4"/>
    <mergeCell ref="TBM4:TCB4"/>
    <mergeCell ref="TCC4:TCR4"/>
    <mergeCell ref="TCS4:TDH4"/>
    <mergeCell ref="SXE4:SXT4"/>
    <mergeCell ref="SXU4:SYJ4"/>
    <mergeCell ref="SYK4:SYZ4"/>
    <mergeCell ref="SZA4:SZP4"/>
    <mergeCell ref="SZQ4:TAF4"/>
    <mergeCell ref="SUC4:SUR4"/>
    <mergeCell ref="SUS4:SVH4"/>
    <mergeCell ref="SVI4:SVX4"/>
    <mergeCell ref="SVY4:SWN4"/>
    <mergeCell ref="SWO4:SXD4"/>
    <mergeCell ref="SRA4:SRP4"/>
    <mergeCell ref="SRQ4:SSF4"/>
    <mergeCell ref="SSG4:SSV4"/>
    <mergeCell ref="SSW4:STL4"/>
    <mergeCell ref="STM4:SUB4"/>
    <mergeCell ref="SNY4:SON4"/>
    <mergeCell ref="SOO4:SPD4"/>
    <mergeCell ref="SPE4:SPT4"/>
    <mergeCell ref="SPU4:SQJ4"/>
    <mergeCell ref="SQK4:SQZ4"/>
    <mergeCell ref="SKW4:SLL4"/>
    <mergeCell ref="SLM4:SMB4"/>
    <mergeCell ref="SMC4:SMR4"/>
    <mergeCell ref="SMS4:SNH4"/>
    <mergeCell ref="SNI4:SNX4"/>
    <mergeCell ref="SHU4:SIJ4"/>
    <mergeCell ref="SIK4:SIZ4"/>
    <mergeCell ref="SJA4:SJP4"/>
    <mergeCell ref="SJQ4:SKF4"/>
    <mergeCell ref="SKG4:SKV4"/>
    <mergeCell ref="SES4:SFH4"/>
    <mergeCell ref="SFI4:SFX4"/>
    <mergeCell ref="SFY4:SGN4"/>
    <mergeCell ref="SGO4:SHD4"/>
    <mergeCell ref="SHE4:SHT4"/>
    <mergeCell ref="SBQ4:SCF4"/>
    <mergeCell ref="SCG4:SCV4"/>
    <mergeCell ref="SCW4:SDL4"/>
    <mergeCell ref="SDM4:SEB4"/>
    <mergeCell ref="SEC4:SER4"/>
    <mergeCell ref="RYO4:RZD4"/>
    <mergeCell ref="RZE4:RZT4"/>
    <mergeCell ref="RZU4:SAJ4"/>
    <mergeCell ref="SAK4:SAZ4"/>
    <mergeCell ref="SBA4:SBP4"/>
    <mergeCell ref="RVM4:RWB4"/>
    <mergeCell ref="RWC4:RWR4"/>
    <mergeCell ref="RWS4:RXH4"/>
    <mergeCell ref="RXI4:RXX4"/>
    <mergeCell ref="RXY4:RYN4"/>
    <mergeCell ref="RSK4:RSZ4"/>
    <mergeCell ref="RTA4:RTP4"/>
    <mergeCell ref="RTQ4:RUF4"/>
    <mergeCell ref="RUG4:RUV4"/>
    <mergeCell ref="RUW4:RVL4"/>
    <mergeCell ref="RPI4:RPX4"/>
    <mergeCell ref="RPY4:RQN4"/>
    <mergeCell ref="RQO4:RRD4"/>
    <mergeCell ref="RRE4:RRT4"/>
    <mergeCell ref="RRU4:RSJ4"/>
    <mergeCell ref="RMG4:RMV4"/>
    <mergeCell ref="RMW4:RNL4"/>
    <mergeCell ref="RNM4:ROB4"/>
    <mergeCell ref="ROC4:ROR4"/>
    <mergeCell ref="ROS4:RPH4"/>
    <mergeCell ref="RJE4:RJT4"/>
    <mergeCell ref="RJU4:RKJ4"/>
    <mergeCell ref="RKK4:RKZ4"/>
    <mergeCell ref="RLA4:RLP4"/>
    <mergeCell ref="RLQ4:RMF4"/>
    <mergeCell ref="RGC4:RGR4"/>
    <mergeCell ref="RGS4:RHH4"/>
    <mergeCell ref="RHI4:RHX4"/>
    <mergeCell ref="RHY4:RIN4"/>
    <mergeCell ref="RIO4:RJD4"/>
    <mergeCell ref="RDA4:RDP4"/>
    <mergeCell ref="RDQ4:REF4"/>
    <mergeCell ref="REG4:REV4"/>
    <mergeCell ref="REW4:RFL4"/>
    <mergeCell ref="RFM4:RGB4"/>
    <mergeCell ref="QZY4:RAN4"/>
    <mergeCell ref="RAO4:RBD4"/>
    <mergeCell ref="RBE4:RBT4"/>
    <mergeCell ref="RBU4:RCJ4"/>
    <mergeCell ref="RCK4:RCZ4"/>
    <mergeCell ref="QWW4:QXL4"/>
    <mergeCell ref="QXM4:QYB4"/>
    <mergeCell ref="QYC4:QYR4"/>
    <mergeCell ref="QYS4:QZH4"/>
    <mergeCell ref="QZI4:QZX4"/>
    <mergeCell ref="QTU4:QUJ4"/>
    <mergeCell ref="QUK4:QUZ4"/>
    <mergeCell ref="QVA4:QVP4"/>
    <mergeCell ref="QVQ4:QWF4"/>
    <mergeCell ref="QWG4:QWV4"/>
    <mergeCell ref="QQS4:QRH4"/>
    <mergeCell ref="QRI4:QRX4"/>
    <mergeCell ref="QRY4:QSN4"/>
    <mergeCell ref="QSO4:QTD4"/>
    <mergeCell ref="QTE4:QTT4"/>
    <mergeCell ref="QNQ4:QOF4"/>
    <mergeCell ref="QOG4:QOV4"/>
    <mergeCell ref="QOW4:QPL4"/>
    <mergeCell ref="QPM4:QQB4"/>
    <mergeCell ref="QQC4:QQR4"/>
    <mergeCell ref="QKO4:QLD4"/>
    <mergeCell ref="QLE4:QLT4"/>
    <mergeCell ref="QLU4:QMJ4"/>
    <mergeCell ref="QMK4:QMZ4"/>
    <mergeCell ref="QNA4:QNP4"/>
    <mergeCell ref="QHM4:QIB4"/>
    <mergeCell ref="QIC4:QIR4"/>
    <mergeCell ref="QIS4:QJH4"/>
    <mergeCell ref="QJI4:QJX4"/>
    <mergeCell ref="QJY4:QKN4"/>
    <mergeCell ref="QEK4:QEZ4"/>
    <mergeCell ref="QFA4:QFP4"/>
    <mergeCell ref="QFQ4:QGF4"/>
    <mergeCell ref="QGG4:QGV4"/>
    <mergeCell ref="QGW4:QHL4"/>
    <mergeCell ref="QBI4:QBX4"/>
    <mergeCell ref="QBY4:QCN4"/>
    <mergeCell ref="QCO4:QDD4"/>
    <mergeCell ref="QDE4:QDT4"/>
    <mergeCell ref="QDU4:QEJ4"/>
    <mergeCell ref="PYG4:PYV4"/>
    <mergeCell ref="PYW4:PZL4"/>
    <mergeCell ref="PZM4:QAB4"/>
    <mergeCell ref="QAC4:QAR4"/>
    <mergeCell ref="QAS4:QBH4"/>
    <mergeCell ref="PVE4:PVT4"/>
    <mergeCell ref="PVU4:PWJ4"/>
    <mergeCell ref="PWK4:PWZ4"/>
    <mergeCell ref="PXA4:PXP4"/>
    <mergeCell ref="PXQ4:PYF4"/>
    <mergeCell ref="PSC4:PSR4"/>
    <mergeCell ref="PSS4:PTH4"/>
    <mergeCell ref="PTI4:PTX4"/>
    <mergeCell ref="PTY4:PUN4"/>
    <mergeCell ref="PUO4:PVD4"/>
    <mergeCell ref="PPA4:PPP4"/>
    <mergeCell ref="PPQ4:PQF4"/>
    <mergeCell ref="PQG4:PQV4"/>
    <mergeCell ref="PQW4:PRL4"/>
    <mergeCell ref="PRM4:PSB4"/>
    <mergeCell ref="PLY4:PMN4"/>
    <mergeCell ref="PMO4:PND4"/>
    <mergeCell ref="PNE4:PNT4"/>
    <mergeCell ref="PNU4:POJ4"/>
    <mergeCell ref="POK4:POZ4"/>
    <mergeCell ref="PIW4:PJL4"/>
    <mergeCell ref="PJM4:PKB4"/>
    <mergeCell ref="PKC4:PKR4"/>
    <mergeCell ref="PKS4:PLH4"/>
    <mergeCell ref="PLI4:PLX4"/>
    <mergeCell ref="PFU4:PGJ4"/>
    <mergeCell ref="PGK4:PGZ4"/>
    <mergeCell ref="PHA4:PHP4"/>
    <mergeCell ref="PHQ4:PIF4"/>
    <mergeCell ref="PIG4:PIV4"/>
    <mergeCell ref="PCS4:PDH4"/>
    <mergeCell ref="PDI4:PDX4"/>
    <mergeCell ref="PDY4:PEN4"/>
    <mergeCell ref="PEO4:PFD4"/>
    <mergeCell ref="PFE4:PFT4"/>
    <mergeCell ref="OZQ4:PAF4"/>
    <mergeCell ref="PAG4:PAV4"/>
    <mergeCell ref="PAW4:PBL4"/>
    <mergeCell ref="PBM4:PCB4"/>
    <mergeCell ref="PCC4:PCR4"/>
    <mergeCell ref="OWO4:OXD4"/>
    <mergeCell ref="OXE4:OXT4"/>
    <mergeCell ref="OXU4:OYJ4"/>
    <mergeCell ref="OYK4:OYZ4"/>
    <mergeCell ref="OZA4:OZP4"/>
    <mergeCell ref="OTM4:OUB4"/>
    <mergeCell ref="OUC4:OUR4"/>
    <mergeCell ref="OUS4:OVH4"/>
    <mergeCell ref="OVI4:OVX4"/>
    <mergeCell ref="OVY4:OWN4"/>
    <mergeCell ref="OQK4:OQZ4"/>
    <mergeCell ref="ORA4:ORP4"/>
    <mergeCell ref="ORQ4:OSF4"/>
    <mergeCell ref="OSG4:OSV4"/>
    <mergeCell ref="OSW4:OTL4"/>
    <mergeCell ref="ONI4:ONX4"/>
    <mergeCell ref="ONY4:OON4"/>
    <mergeCell ref="OOO4:OPD4"/>
    <mergeCell ref="OPE4:OPT4"/>
    <mergeCell ref="OPU4:OQJ4"/>
    <mergeCell ref="OKG4:OKV4"/>
    <mergeCell ref="OKW4:OLL4"/>
    <mergeCell ref="OLM4:OMB4"/>
    <mergeCell ref="OMC4:OMR4"/>
    <mergeCell ref="OMS4:ONH4"/>
    <mergeCell ref="OHE4:OHT4"/>
    <mergeCell ref="OHU4:OIJ4"/>
    <mergeCell ref="OIK4:OIZ4"/>
    <mergeCell ref="OJA4:OJP4"/>
    <mergeCell ref="OJQ4:OKF4"/>
    <mergeCell ref="OEC4:OER4"/>
    <mergeCell ref="OES4:OFH4"/>
    <mergeCell ref="OFI4:OFX4"/>
    <mergeCell ref="OFY4:OGN4"/>
    <mergeCell ref="OGO4:OHD4"/>
    <mergeCell ref="OBA4:OBP4"/>
    <mergeCell ref="OBQ4:OCF4"/>
    <mergeCell ref="OCG4:OCV4"/>
    <mergeCell ref="OCW4:ODL4"/>
    <mergeCell ref="ODM4:OEB4"/>
    <mergeCell ref="NXY4:NYN4"/>
    <mergeCell ref="NYO4:NZD4"/>
    <mergeCell ref="NZE4:NZT4"/>
    <mergeCell ref="NZU4:OAJ4"/>
    <mergeCell ref="OAK4:OAZ4"/>
    <mergeCell ref="NUW4:NVL4"/>
    <mergeCell ref="NVM4:NWB4"/>
    <mergeCell ref="NWC4:NWR4"/>
    <mergeCell ref="NWS4:NXH4"/>
    <mergeCell ref="NXI4:NXX4"/>
    <mergeCell ref="NRU4:NSJ4"/>
    <mergeCell ref="NSK4:NSZ4"/>
    <mergeCell ref="NTA4:NTP4"/>
    <mergeCell ref="NTQ4:NUF4"/>
    <mergeCell ref="NUG4:NUV4"/>
    <mergeCell ref="NOS4:NPH4"/>
    <mergeCell ref="NPI4:NPX4"/>
    <mergeCell ref="NPY4:NQN4"/>
    <mergeCell ref="NQO4:NRD4"/>
    <mergeCell ref="NRE4:NRT4"/>
    <mergeCell ref="NLQ4:NMF4"/>
    <mergeCell ref="NMG4:NMV4"/>
    <mergeCell ref="NMW4:NNL4"/>
    <mergeCell ref="NNM4:NOB4"/>
    <mergeCell ref="NOC4:NOR4"/>
    <mergeCell ref="NIO4:NJD4"/>
    <mergeCell ref="NJE4:NJT4"/>
    <mergeCell ref="NJU4:NKJ4"/>
    <mergeCell ref="NKK4:NKZ4"/>
    <mergeCell ref="NLA4:NLP4"/>
    <mergeCell ref="NFM4:NGB4"/>
    <mergeCell ref="NGC4:NGR4"/>
    <mergeCell ref="NGS4:NHH4"/>
    <mergeCell ref="NHI4:NHX4"/>
    <mergeCell ref="NHY4:NIN4"/>
    <mergeCell ref="NCK4:NCZ4"/>
    <mergeCell ref="NDA4:NDP4"/>
    <mergeCell ref="NDQ4:NEF4"/>
    <mergeCell ref="NEG4:NEV4"/>
    <mergeCell ref="NEW4:NFL4"/>
    <mergeCell ref="MZI4:MZX4"/>
    <mergeCell ref="MZY4:NAN4"/>
    <mergeCell ref="NAO4:NBD4"/>
    <mergeCell ref="NBE4:NBT4"/>
    <mergeCell ref="NBU4:NCJ4"/>
    <mergeCell ref="MWG4:MWV4"/>
    <mergeCell ref="MWW4:MXL4"/>
    <mergeCell ref="MXM4:MYB4"/>
    <mergeCell ref="MYC4:MYR4"/>
    <mergeCell ref="MYS4:MZH4"/>
    <mergeCell ref="MTE4:MTT4"/>
    <mergeCell ref="MTU4:MUJ4"/>
    <mergeCell ref="MUK4:MUZ4"/>
    <mergeCell ref="MVA4:MVP4"/>
    <mergeCell ref="MVQ4:MWF4"/>
    <mergeCell ref="MQC4:MQR4"/>
    <mergeCell ref="MQS4:MRH4"/>
    <mergeCell ref="MRI4:MRX4"/>
    <mergeCell ref="MRY4:MSN4"/>
    <mergeCell ref="MSO4:MTD4"/>
    <mergeCell ref="MNA4:MNP4"/>
    <mergeCell ref="MNQ4:MOF4"/>
    <mergeCell ref="MOG4:MOV4"/>
    <mergeCell ref="MOW4:MPL4"/>
    <mergeCell ref="MPM4:MQB4"/>
    <mergeCell ref="MJY4:MKN4"/>
    <mergeCell ref="MKO4:MLD4"/>
    <mergeCell ref="MLE4:MLT4"/>
    <mergeCell ref="MLU4:MMJ4"/>
    <mergeCell ref="MMK4:MMZ4"/>
    <mergeCell ref="MGW4:MHL4"/>
    <mergeCell ref="MHM4:MIB4"/>
    <mergeCell ref="MIC4:MIR4"/>
    <mergeCell ref="MIS4:MJH4"/>
    <mergeCell ref="MJI4:MJX4"/>
    <mergeCell ref="MDU4:MEJ4"/>
    <mergeCell ref="MEK4:MEZ4"/>
    <mergeCell ref="MFA4:MFP4"/>
    <mergeCell ref="MFQ4:MGF4"/>
    <mergeCell ref="MGG4:MGV4"/>
    <mergeCell ref="MAS4:MBH4"/>
    <mergeCell ref="MBI4:MBX4"/>
    <mergeCell ref="MBY4:MCN4"/>
    <mergeCell ref="MCO4:MDD4"/>
    <mergeCell ref="MDE4:MDT4"/>
    <mergeCell ref="LXQ4:LYF4"/>
    <mergeCell ref="LYG4:LYV4"/>
    <mergeCell ref="LYW4:LZL4"/>
    <mergeCell ref="LZM4:MAB4"/>
    <mergeCell ref="MAC4:MAR4"/>
    <mergeCell ref="LUO4:LVD4"/>
    <mergeCell ref="LVE4:LVT4"/>
    <mergeCell ref="LVU4:LWJ4"/>
    <mergeCell ref="LWK4:LWZ4"/>
    <mergeCell ref="LXA4:LXP4"/>
    <mergeCell ref="LRM4:LSB4"/>
    <mergeCell ref="LSC4:LSR4"/>
    <mergeCell ref="LSS4:LTH4"/>
    <mergeCell ref="LTI4:LTX4"/>
    <mergeCell ref="LTY4:LUN4"/>
    <mergeCell ref="LOK4:LOZ4"/>
    <mergeCell ref="LPA4:LPP4"/>
    <mergeCell ref="LPQ4:LQF4"/>
    <mergeCell ref="LQG4:LQV4"/>
    <mergeCell ref="LQW4:LRL4"/>
    <mergeCell ref="LLI4:LLX4"/>
    <mergeCell ref="LLY4:LMN4"/>
    <mergeCell ref="LMO4:LND4"/>
    <mergeCell ref="LNE4:LNT4"/>
    <mergeCell ref="LNU4:LOJ4"/>
    <mergeCell ref="LIG4:LIV4"/>
    <mergeCell ref="LIW4:LJL4"/>
    <mergeCell ref="LJM4:LKB4"/>
    <mergeCell ref="LKC4:LKR4"/>
    <mergeCell ref="LKS4:LLH4"/>
    <mergeCell ref="LFE4:LFT4"/>
    <mergeCell ref="LFU4:LGJ4"/>
    <mergeCell ref="LGK4:LGZ4"/>
    <mergeCell ref="LHA4:LHP4"/>
    <mergeCell ref="LHQ4:LIF4"/>
    <mergeCell ref="LCC4:LCR4"/>
    <mergeCell ref="LCS4:LDH4"/>
    <mergeCell ref="LDI4:LDX4"/>
    <mergeCell ref="LDY4:LEN4"/>
    <mergeCell ref="LEO4:LFD4"/>
    <mergeCell ref="KZA4:KZP4"/>
    <mergeCell ref="KZQ4:LAF4"/>
    <mergeCell ref="LAG4:LAV4"/>
    <mergeCell ref="LAW4:LBL4"/>
    <mergeCell ref="LBM4:LCB4"/>
    <mergeCell ref="KVY4:KWN4"/>
    <mergeCell ref="KWO4:KXD4"/>
    <mergeCell ref="KXE4:KXT4"/>
    <mergeCell ref="KXU4:KYJ4"/>
    <mergeCell ref="KYK4:KYZ4"/>
    <mergeCell ref="KSW4:KTL4"/>
    <mergeCell ref="KTM4:KUB4"/>
    <mergeCell ref="KUC4:KUR4"/>
    <mergeCell ref="KUS4:KVH4"/>
    <mergeCell ref="KVI4:KVX4"/>
    <mergeCell ref="KPU4:KQJ4"/>
    <mergeCell ref="KQK4:KQZ4"/>
    <mergeCell ref="KRA4:KRP4"/>
    <mergeCell ref="KRQ4:KSF4"/>
    <mergeCell ref="KSG4:KSV4"/>
    <mergeCell ref="KMS4:KNH4"/>
    <mergeCell ref="KNI4:KNX4"/>
    <mergeCell ref="KNY4:KON4"/>
    <mergeCell ref="KOO4:KPD4"/>
    <mergeCell ref="KPE4:KPT4"/>
    <mergeCell ref="KJQ4:KKF4"/>
    <mergeCell ref="KKG4:KKV4"/>
    <mergeCell ref="KKW4:KLL4"/>
    <mergeCell ref="KLM4:KMB4"/>
    <mergeCell ref="KMC4:KMR4"/>
    <mergeCell ref="KGO4:KHD4"/>
    <mergeCell ref="KHE4:KHT4"/>
    <mergeCell ref="KHU4:KIJ4"/>
    <mergeCell ref="KIK4:KIZ4"/>
    <mergeCell ref="KJA4:KJP4"/>
    <mergeCell ref="KDM4:KEB4"/>
    <mergeCell ref="KEC4:KER4"/>
    <mergeCell ref="KES4:KFH4"/>
    <mergeCell ref="KFI4:KFX4"/>
    <mergeCell ref="KFY4:KGN4"/>
    <mergeCell ref="KAK4:KAZ4"/>
    <mergeCell ref="KBA4:KBP4"/>
    <mergeCell ref="KBQ4:KCF4"/>
    <mergeCell ref="KCG4:KCV4"/>
    <mergeCell ref="KCW4:KDL4"/>
    <mergeCell ref="JXI4:JXX4"/>
    <mergeCell ref="JXY4:JYN4"/>
    <mergeCell ref="JYO4:JZD4"/>
    <mergeCell ref="JZE4:JZT4"/>
    <mergeCell ref="JZU4:KAJ4"/>
    <mergeCell ref="JUG4:JUV4"/>
    <mergeCell ref="JUW4:JVL4"/>
    <mergeCell ref="JVM4:JWB4"/>
    <mergeCell ref="JWC4:JWR4"/>
    <mergeCell ref="JWS4:JXH4"/>
    <mergeCell ref="JRE4:JRT4"/>
    <mergeCell ref="JRU4:JSJ4"/>
    <mergeCell ref="JSK4:JSZ4"/>
    <mergeCell ref="JTA4:JTP4"/>
    <mergeCell ref="JTQ4:JUF4"/>
    <mergeCell ref="JOC4:JOR4"/>
    <mergeCell ref="JOS4:JPH4"/>
    <mergeCell ref="JPI4:JPX4"/>
    <mergeCell ref="JPY4:JQN4"/>
    <mergeCell ref="JQO4:JRD4"/>
    <mergeCell ref="JLA4:JLP4"/>
    <mergeCell ref="JLQ4:JMF4"/>
    <mergeCell ref="JMG4:JMV4"/>
    <mergeCell ref="JMW4:JNL4"/>
    <mergeCell ref="JNM4:JOB4"/>
    <mergeCell ref="JHY4:JIN4"/>
    <mergeCell ref="JIO4:JJD4"/>
    <mergeCell ref="JJE4:JJT4"/>
    <mergeCell ref="JJU4:JKJ4"/>
    <mergeCell ref="JKK4:JKZ4"/>
    <mergeCell ref="JEW4:JFL4"/>
    <mergeCell ref="JFM4:JGB4"/>
    <mergeCell ref="JGC4:JGR4"/>
    <mergeCell ref="JGS4:JHH4"/>
    <mergeCell ref="JHI4:JHX4"/>
    <mergeCell ref="JBU4:JCJ4"/>
    <mergeCell ref="JCK4:JCZ4"/>
    <mergeCell ref="JDA4:JDP4"/>
    <mergeCell ref="JDQ4:JEF4"/>
    <mergeCell ref="JEG4:JEV4"/>
    <mergeCell ref="IYS4:IZH4"/>
    <mergeCell ref="IZI4:IZX4"/>
    <mergeCell ref="IZY4:JAN4"/>
    <mergeCell ref="JAO4:JBD4"/>
    <mergeCell ref="JBE4:JBT4"/>
    <mergeCell ref="IVQ4:IWF4"/>
    <mergeCell ref="IWG4:IWV4"/>
    <mergeCell ref="IWW4:IXL4"/>
    <mergeCell ref="IXM4:IYB4"/>
    <mergeCell ref="IYC4:IYR4"/>
    <mergeCell ref="ISO4:ITD4"/>
    <mergeCell ref="ITE4:ITT4"/>
    <mergeCell ref="ITU4:IUJ4"/>
    <mergeCell ref="IUK4:IUZ4"/>
    <mergeCell ref="IVA4:IVP4"/>
    <mergeCell ref="IPM4:IQB4"/>
    <mergeCell ref="IQC4:IQR4"/>
    <mergeCell ref="IQS4:IRH4"/>
    <mergeCell ref="IRI4:IRX4"/>
    <mergeCell ref="IRY4:ISN4"/>
    <mergeCell ref="IMK4:IMZ4"/>
    <mergeCell ref="INA4:INP4"/>
    <mergeCell ref="INQ4:IOF4"/>
    <mergeCell ref="IOG4:IOV4"/>
    <mergeCell ref="IOW4:IPL4"/>
    <mergeCell ref="IJI4:IJX4"/>
    <mergeCell ref="IJY4:IKN4"/>
    <mergeCell ref="IKO4:ILD4"/>
    <mergeCell ref="ILE4:ILT4"/>
    <mergeCell ref="ILU4:IMJ4"/>
    <mergeCell ref="IGG4:IGV4"/>
    <mergeCell ref="IGW4:IHL4"/>
    <mergeCell ref="IHM4:IIB4"/>
    <mergeCell ref="IIC4:IIR4"/>
    <mergeCell ref="IIS4:IJH4"/>
    <mergeCell ref="IDE4:IDT4"/>
    <mergeCell ref="IDU4:IEJ4"/>
    <mergeCell ref="IEK4:IEZ4"/>
    <mergeCell ref="IFA4:IFP4"/>
    <mergeCell ref="IFQ4:IGF4"/>
    <mergeCell ref="IAC4:IAR4"/>
    <mergeCell ref="IAS4:IBH4"/>
    <mergeCell ref="IBI4:IBX4"/>
    <mergeCell ref="IBY4:ICN4"/>
    <mergeCell ref="ICO4:IDD4"/>
    <mergeCell ref="HXA4:HXP4"/>
    <mergeCell ref="HXQ4:HYF4"/>
    <mergeCell ref="HYG4:HYV4"/>
    <mergeCell ref="HYW4:HZL4"/>
    <mergeCell ref="HZM4:IAB4"/>
    <mergeCell ref="HTY4:HUN4"/>
    <mergeCell ref="HUO4:HVD4"/>
    <mergeCell ref="HVE4:HVT4"/>
    <mergeCell ref="HVU4:HWJ4"/>
    <mergeCell ref="HWK4:HWZ4"/>
    <mergeCell ref="HQW4:HRL4"/>
    <mergeCell ref="HRM4:HSB4"/>
    <mergeCell ref="HSC4:HSR4"/>
    <mergeCell ref="HSS4:HTH4"/>
    <mergeCell ref="HTI4:HTX4"/>
    <mergeCell ref="HNU4:HOJ4"/>
    <mergeCell ref="HOK4:HOZ4"/>
    <mergeCell ref="HPA4:HPP4"/>
    <mergeCell ref="HPQ4:HQF4"/>
    <mergeCell ref="HQG4:HQV4"/>
    <mergeCell ref="HKS4:HLH4"/>
    <mergeCell ref="HLI4:HLX4"/>
    <mergeCell ref="HLY4:HMN4"/>
    <mergeCell ref="HMO4:HND4"/>
    <mergeCell ref="HNE4:HNT4"/>
    <mergeCell ref="HHQ4:HIF4"/>
    <mergeCell ref="HIG4:HIV4"/>
    <mergeCell ref="HIW4:HJL4"/>
    <mergeCell ref="HJM4:HKB4"/>
    <mergeCell ref="HKC4:HKR4"/>
    <mergeCell ref="HEO4:HFD4"/>
    <mergeCell ref="HFE4:HFT4"/>
    <mergeCell ref="HFU4:HGJ4"/>
    <mergeCell ref="HGK4:HGZ4"/>
    <mergeCell ref="HHA4:HHP4"/>
    <mergeCell ref="HBM4:HCB4"/>
    <mergeCell ref="HCC4:HCR4"/>
    <mergeCell ref="HCS4:HDH4"/>
    <mergeCell ref="HDI4:HDX4"/>
    <mergeCell ref="HDY4:HEN4"/>
    <mergeCell ref="GYK4:GYZ4"/>
    <mergeCell ref="GZA4:GZP4"/>
    <mergeCell ref="GZQ4:HAF4"/>
    <mergeCell ref="HAG4:HAV4"/>
    <mergeCell ref="HAW4:HBL4"/>
    <mergeCell ref="GVI4:GVX4"/>
    <mergeCell ref="GVY4:GWN4"/>
    <mergeCell ref="GWO4:GXD4"/>
    <mergeCell ref="GXE4:GXT4"/>
    <mergeCell ref="GXU4:GYJ4"/>
    <mergeCell ref="GSG4:GSV4"/>
    <mergeCell ref="GSW4:GTL4"/>
    <mergeCell ref="GTM4:GUB4"/>
    <mergeCell ref="GUC4:GUR4"/>
    <mergeCell ref="GUS4:GVH4"/>
    <mergeCell ref="GPE4:GPT4"/>
    <mergeCell ref="GPU4:GQJ4"/>
    <mergeCell ref="GQK4:GQZ4"/>
    <mergeCell ref="GRA4:GRP4"/>
    <mergeCell ref="GRQ4:GSF4"/>
    <mergeCell ref="GMC4:GMR4"/>
    <mergeCell ref="GMS4:GNH4"/>
    <mergeCell ref="GNI4:GNX4"/>
    <mergeCell ref="GNY4:GON4"/>
    <mergeCell ref="GOO4:GPD4"/>
    <mergeCell ref="GJA4:GJP4"/>
    <mergeCell ref="GJQ4:GKF4"/>
    <mergeCell ref="GKG4:GKV4"/>
    <mergeCell ref="GKW4:GLL4"/>
    <mergeCell ref="GLM4:GMB4"/>
    <mergeCell ref="GFY4:GGN4"/>
    <mergeCell ref="GGO4:GHD4"/>
    <mergeCell ref="GHE4:GHT4"/>
    <mergeCell ref="GHU4:GIJ4"/>
    <mergeCell ref="GIK4:GIZ4"/>
    <mergeCell ref="GCW4:GDL4"/>
    <mergeCell ref="GDM4:GEB4"/>
    <mergeCell ref="GEC4:GER4"/>
    <mergeCell ref="GES4:GFH4"/>
    <mergeCell ref="GFI4:GFX4"/>
    <mergeCell ref="FZU4:GAJ4"/>
    <mergeCell ref="GAK4:GAZ4"/>
    <mergeCell ref="GBA4:GBP4"/>
    <mergeCell ref="GBQ4:GCF4"/>
    <mergeCell ref="GCG4:GCV4"/>
    <mergeCell ref="FWS4:FXH4"/>
    <mergeCell ref="FXI4:FXX4"/>
    <mergeCell ref="FXY4:FYN4"/>
    <mergeCell ref="FYO4:FZD4"/>
    <mergeCell ref="FZE4:FZT4"/>
    <mergeCell ref="FTQ4:FUF4"/>
    <mergeCell ref="FUG4:FUV4"/>
    <mergeCell ref="FUW4:FVL4"/>
    <mergeCell ref="FVM4:FWB4"/>
    <mergeCell ref="FWC4:FWR4"/>
    <mergeCell ref="FQO4:FRD4"/>
    <mergeCell ref="FRE4:FRT4"/>
    <mergeCell ref="FRU4:FSJ4"/>
    <mergeCell ref="FSK4:FSZ4"/>
    <mergeCell ref="FTA4:FTP4"/>
    <mergeCell ref="FNM4:FOB4"/>
    <mergeCell ref="FOC4:FOR4"/>
    <mergeCell ref="FOS4:FPH4"/>
    <mergeCell ref="FPI4:FPX4"/>
    <mergeCell ref="FPY4:FQN4"/>
    <mergeCell ref="FKK4:FKZ4"/>
    <mergeCell ref="FLA4:FLP4"/>
    <mergeCell ref="FLQ4:FMF4"/>
    <mergeCell ref="FMG4:FMV4"/>
    <mergeCell ref="FMW4:FNL4"/>
    <mergeCell ref="FHI4:FHX4"/>
    <mergeCell ref="FHY4:FIN4"/>
    <mergeCell ref="FIO4:FJD4"/>
    <mergeCell ref="FJE4:FJT4"/>
    <mergeCell ref="FJU4:FKJ4"/>
    <mergeCell ref="FEG4:FEV4"/>
    <mergeCell ref="FEW4:FFL4"/>
    <mergeCell ref="FFM4:FGB4"/>
    <mergeCell ref="FGC4:FGR4"/>
    <mergeCell ref="FGS4:FHH4"/>
    <mergeCell ref="FBE4:FBT4"/>
    <mergeCell ref="FBU4:FCJ4"/>
    <mergeCell ref="FCK4:FCZ4"/>
    <mergeCell ref="FDA4:FDP4"/>
    <mergeCell ref="FDQ4:FEF4"/>
    <mergeCell ref="EYC4:EYR4"/>
    <mergeCell ref="EYS4:EZH4"/>
    <mergeCell ref="EZI4:EZX4"/>
    <mergeCell ref="EZY4:FAN4"/>
    <mergeCell ref="FAO4:FBD4"/>
    <mergeCell ref="EVA4:EVP4"/>
    <mergeCell ref="EVQ4:EWF4"/>
    <mergeCell ref="EWG4:EWV4"/>
    <mergeCell ref="EWW4:EXL4"/>
    <mergeCell ref="EXM4:EYB4"/>
    <mergeCell ref="ERY4:ESN4"/>
    <mergeCell ref="ESO4:ETD4"/>
    <mergeCell ref="ETE4:ETT4"/>
    <mergeCell ref="ETU4:EUJ4"/>
    <mergeCell ref="EUK4:EUZ4"/>
    <mergeCell ref="EOW4:EPL4"/>
    <mergeCell ref="EPM4:EQB4"/>
    <mergeCell ref="EQC4:EQR4"/>
    <mergeCell ref="EQS4:ERH4"/>
    <mergeCell ref="ERI4:ERX4"/>
    <mergeCell ref="ELU4:EMJ4"/>
    <mergeCell ref="EMK4:EMZ4"/>
    <mergeCell ref="ENA4:ENP4"/>
    <mergeCell ref="ENQ4:EOF4"/>
    <mergeCell ref="EOG4:EOV4"/>
    <mergeCell ref="EIS4:EJH4"/>
    <mergeCell ref="EJI4:EJX4"/>
    <mergeCell ref="EJY4:EKN4"/>
    <mergeCell ref="EKO4:ELD4"/>
    <mergeCell ref="ELE4:ELT4"/>
    <mergeCell ref="EFQ4:EGF4"/>
    <mergeCell ref="EGG4:EGV4"/>
    <mergeCell ref="EGW4:EHL4"/>
    <mergeCell ref="EHM4:EIB4"/>
    <mergeCell ref="EIC4:EIR4"/>
    <mergeCell ref="ECO4:EDD4"/>
    <mergeCell ref="EDE4:EDT4"/>
    <mergeCell ref="EDU4:EEJ4"/>
    <mergeCell ref="EEK4:EEZ4"/>
    <mergeCell ref="EFA4:EFP4"/>
    <mergeCell ref="DZM4:EAB4"/>
    <mergeCell ref="EAC4:EAR4"/>
    <mergeCell ref="EAS4:EBH4"/>
    <mergeCell ref="EBI4:EBX4"/>
    <mergeCell ref="EBY4:ECN4"/>
    <mergeCell ref="DWK4:DWZ4"/>
    <mergeCell ref="DXA4:DXP4"/>
    <mergeCell ref="DXQ4:DYF4"/>
    <mergeCell ref="DYG4:DYV4"/>
    <mergeCell ref="DYW4:DZL4"/>
    <mergeCell ref="DTI4:DTX4"/>
    <mergeCell ref="DTY4:DUN4"/>
    <mergeCell ref="DUO4:DVD4"/>
    <mergeCell ref="DVE4:DVT4"/>
    <mergeCell ref="DVU4:DWJ4"/>
    <mergeCell ref="DQG4:DQV4"/>
    <mergeCell ref="DQW4:DRL4"/>
    <mergeCell ref="DRM4:DSB4"/>
    <mergeCell ref="DSC4:DSR4"/>
    <mergeCell ref="DSS4:DTH4"/>
    <mergeCell ref="DNE4:DNT4"/>
    <mergeCell ref="DNU4:DOJ4"/>
    <mergeCell ref="DOK4:DOZ4"/>
    <mergeCell ref="DPA4:DPP4"/>
    <mergeCell ref="DPQ4:DQF4"/>
    <mergeCell ref="DKC4:DKR4"/>
    <mergeCell ref="DKS4:DLH4"/>
    <mergeCell ref="DLI4:DLX4"/>
    <mergeCell ref="DLY4:DMN4"/>
    <mergeCell ref="DMO4:DND4"/>
    <mergeCell ref="DHA4:DHP4"/>
    <mergeCell ref="DHQ4:DIF4"/>
    <mergeCell ref="DIG4:DIV4"/>
    <mergeCell ref="DIW4:DJL4"/>
    <mergeCell ref="DJM4:DKB4"/>
    <mergeCell ref="DDY4:DEN4"/>
    <mergeCell ref="DEO4:DFD4"/>
    <mergeCell ref="DFE4:DFT4"/>
    <mergeCell ref="DFU4:DGJ4"/>
    <mergeCell ref="DGK4:DGZ4"/>
    <mergeCell ref="DAW4:DBL4"/>
    <mergeCell ref="DBM4:DCB4"/>
    <mergeCell ref="DCC4:DCR4"/>
    <mergeCell ref="DCS4:DDH4"/>
    <mergeCell ref="DDI4:DDX4"/>
    <mergeCell ref="CXU4:CYJ4"/>
    <mergeCell ref="CYK4:CYZ4"/>
    <mergeCell ref="CZA4:CZP4"/>
    <mergeCell ref="CZQ4:DAF4"/>
    <mergeCell ref="DAG4:DAV4"/>
    <mergeCell ref="CUS4:CVH4"/>
    <mergeCell ref="CVI4:CVX4"/>
    <mergeCell ref="CVY4:CWN4"/>
    <mergeCell ref="CWO4:CXD4"/>
    <mergeCell ref="CXE4:CXT4"/>
    <mergeCell ref="CRQ4:CSF4"/>
    <mergeCell ref="CSG4:CSV4"/>
    <mergeCell ref="CSW4:CTL4"/>
    <mergeCell ref="CTM4:CUB4"/>
    <mergeCell ref="CUC4:CUR4"/>
    <mergeCell ref="COO4:CPD4"/>
    <mergeCell ref="CPE4:CPT4"/>
    <mergeCell ref="CPU4:CQJ4"/>
    <mergeCell ref="CQK4:CQZ4"/>
    <mergeCell ref="CRA4:CRP4"/>
    <mergeCell ref="CLM4:CMB4"/>
    <mergeCell ref="CMC4:CMR4"/>
    <mergeCell ref="CMS4:CNH4"/>
    <mergeCell ref="CNI4:CNX4"/>
    <mergeCell ref="CNY4:CON4"/>
    <mergeCell ref="CIK4:CIZ4"/>
    <mergeCell ref="CJA4:CJP4"/>
    <mergeCell ref="CJQ4:CKF4"/>
    <mergeCell ref="CKG4:CKV4"/>
    <mergeCell ref="CKW4:CLL4"/>
    <mergeCell ref="CFI4:CFX4"/>
    <mergeCell ref="CFY4:CGN4"/>
    <mergeCell ref="CGO4:CHD4"/>
    <mergeCell ref="CHE4:CHT4"/>
    <mergeCell ref="CHU4:CIJ4"/>
    <mergeCell ref="CCG4:CCV4"/>
    <mergeCell ref="CCW4:CDL4"/>
    <mergeCell ref="CDM4:CEB4"/>
    <mergeCell ref="CEC4:CER4"/>
    <mergeCell ref="CES4:CFH4"/>
    <mergeCell ref="BZE4:BZT4"/>
    <mergeCell ref="BZU4:CAJ4"/>
    <mergeCell ref="CAK4:CAZ4"/>
    <mergeCell ref="CBA4:CBP4"/>
    <mergeCell ref="CBQ4:CCF4"/>
    <mergeCell ref="BWC4:BWR4"/>
    <mergeCell ref="BWS4:BXH4"/>
    <mergeCell ref="BXI4:BXX4"/>
    <mergeCell ref="BXY4:BYN4"/>
    <mergeCell ref="BYO4:BZD4"/>
    <mergeCell ref="BTA4:BTP4"/>
    <mergeCell ref="BTQ4:BUF4"/>
    <mergeCell ref="BUG4:BUV4"/>
    <mergeCell ref="BUW4:BVL4"/>
    <mergeCell ref="BVM4:BWB4"/>
    <mergeCell ref="BPY4:BQN4"/>
    <mergeCell ref="BQO4:BRD4"/>
    <mergeCell ref="BRE4:BRT4"/>
    <mergeCell ref="BRU4:BSJ4"/>
    <mergeCell ref="BSK4:BSZ4"/>
    <mergeCell ref="BMW4:BNL4"/>
    <mergeCell ref="BNM4:BOB4"/>
    <mergeCell ref="BOC4:BOR4"/>
    <mergeCell ref="BOS4:BPH4"/>
    <mergeCell ref="BPI4:BPX4"/>
    <mergeCell ref="BJU4:BKJ4"/>
    <mergeCell ref="BKK4:BKZ4"/>
    <mergeCell ref="BLA4:BLP4"/>
    <mergeCell ref="BLQ4:BMF4"/>
    <mergeCell ref="BMG4:BMV4"/>
    <mergeCell ref="BGS4:BHH4"/>
    <mergeCell ref="BHI4:BHX4"/>
    <mergeCell ref="BHY4:BIN4"/>
    <mergeCell ref="BIO4:BJD4"/>
    <mergeCell ref="BJE4:BJT4"/>
    <mergeCell ref="BDQ4:BEF4"/>
    <mergeCell ref="BEG4:BEV4"/>
    <mergeCell ref="BEW4:BFL4"/>
    <mergeCell ref="BFM4:BGB4"/>
    <mergeCell ref="BGC4:BGR4"/>
    <mergeCell ref="BAO4:BBD4"/>
    <mergeCell ref="BBE4:BBT4"/>
    <mergeCell ref="BBU4:BCJ4"/>
    <mergeCell ref="BCK4:BCZ4"/>
    <mergeCell ref="BDA4:BDP4"/>
    <mergeCell ref="AXM4:AYB4"/>
    <mergeCell ref="AYC4:AYR4"/>
    <mergeCell ref="AYS4:AZH4"/>
    <mergeCell ref="AZI4:AZX4"/>
    <mergeCell ref="AZY4:BAN4"/>
    <mergeCell ref="AUK4:AUZ4"/>
    <mergeCell ref="AVA4:AVP4"/>
    <mergeCell ref="AVQ4:AWF4"/>
    <mergeCell ref="AWG4:AWV4"/>
    <mergeCell ref="AWW4:AXL4"/>
    <mergeCell ref="ARI4:ARX4"/>
    <mergeCell ref="ARY4:ASN4"/>
    <mergeCell ref="ASO4:ATD4"/>
    <mergeCell ref="ATE4:ATT4"/>
    <mergeCell ref="ATU4:AUJ4"/>
    <mergeCell ref="AOG4:AOV4"/>
    <mergeCell ref="AOW4:APL4"/>
    <mergeCell ref="APM4:AQB4"/>
    <mergeCell ref="AQC4:AQR4"/>
    <mergeCell ref="AQS4:ARH4"/>
    <mergeCell ref="ALE4:ALT4"/>
    <mergeCell ref="ALU4:AMJ4"/>
    <mergeCell ref="AMK4:AMZ4"/>
    <mergeCell ref="ANA4:ANP4"/>
    <mergeCell ref="ANQ4:AOF4"/>
    <mergeCell ref="AIC4:AIR4"/>
    <mergeCell ref="AIS4:AJH4"/>
    <mergeCell ref="AJI4:AJX4"/>
    <mergeCell ref="AJY4:AKN4"/>
    <mergeCell ref="AKO4:ALD4"/>
    <mergeCell ref="AFA4:AFP4"/>
    <mergeCell ref="AFQ4:AGF4"/>
    <mergeCell ref="AGG4:AGV4"/>
    <mergeCell ref="AGW4:AHL4"/>
    <mergeCell ref="AHM4:AIB4"/>
    <mergeCell ref="ABY4:ACN4"/>
    <mergeCell ref="ACO4:ADD4"/>
    <mergeCell ref="ADE4:ADT4"/>
    <mergeCell ref="ADU4:AEJ4"/>
    <mergeCell ref="AEK4:AEZ4"/>
    <mergeCell ref="YW4:ZL4"/>
    <mergeCell ref="ZM4:AAB4"/>
    <mergeCell ref="AAC4:AAR4"/>
    <mergeCell ref="AAS4:ABH4"/>
    <mergeCell ref="ABI4:ABX4"/>
    <mergeCell ref="VU4:WJ4"/>
    <mergeCell ref="WK4:WZ4"/>
    <mergeCell ref="XA4:XP4"/>
    <mergeCell ref="XQ4:YF4"/>
    <mergeCell ref="YG4:YV4"/>
    <mergeCell ref="B2:Q2"/>
    <mergeCell ref="B3:Q3"/>
    <mergeCell ref="SS4:TH4"/>
    <mergeCell ref="TI4:TX4"/>
    <mergeCell ref="TY4:UN4"/>
    <mergeCell ref="UO4:VD4"/>
    <mergeCell ref="VE4:VT4"/>
    <mergeCell ref="PQ4:QF4"/>
    <mergeCell ref="QG4:QV4"/>
    <mergeCell ref="QW4:RL4"/>
    <mergeCell ref="RM4:SB4"/>
    <mergeCell ref="SC4:SR4"/>
    <mergeCell ref="NU4:OJ4"/>
    <mergeCell ref="OK4:OZ4"/>
    <mergeCell ref="PA4:PP4"/>
    <mergeCell ref="JM4:KB4"/>
    <mergeCell ref="KC4:KR4"/>
    <mergeCell ref="KS4:LH4"/>
    <mergeCell ref="LI4:LX4"/>
    <mergeCell ref="LY4:MN4"/>
    <mergeCell ref="B5:Q5"/>
    <mergeCell ref="B6:Q6"/>
    <mergeCell ref="B8:B9"/>
    <mergeCell ref="C8:C9"/>
    <mergeCell ref="D8:D9"/>
    <mergeCell ref="E8:Q8"/>
    <mergeCell ref="A4:P4"/>
    <mergeCell ref="Q4:AF4"/>
    <mergeCell ref="MO4:ND4"/>
    <mergeCell ref="NE4:NT4"/>
    <mergeCell ref="GK4:GZ4"/>
    <mergeCell ref="HA4:HP4"/>
    <mergeCell ref="HQ4:IF4"/>
    <mergeCell ref="IG4:IV4"/>
    <mergeCell ref="IW4:JL4"/>
    <mergeCell ref="DI4:DX4"/>
    <mergeCell ref="DY4:EN4"/>
    <mergeCell ref="EO4:FD4"/>
    <mergeCell ref="FE4:FT4"/>
    <mergeCell ref="FU4:GJ4"/>
    <mergeCell ref="AG4:AV4"/>
    <mergeCell ref="AW4:BL4"/>
    <mergeCell ref="BM4:CB4"/>
    <mergeCell ref="CC4:CR4"/>
    <mergeCell ref="CS4:DH4"/>
  </mergeCells>
  <pageMargins left="0.7" right="0.7" top="0.75" bottom="0.75" header="0.3" footer="0.3"/>
  <pageSetup orientation="portrait" horizontalDpi="4294967295" verticalDpi="4294967295" r:id="rId1"/>
  <ignoredErrors>
    <ignoredError sqref="Q15 Q18:Q20 Q17 Q22:Q25 Q26 C51:Q51 C50:I50 K50:P50 Q27 Q10:Q11 Q16 Q21 C70:Q70 Q12:Q14 F69:Q69 Q53 D52:Q52 D71 F71:Q71 Q28 Q54:Q68 Q29:Q50" formulaRange="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06443-1F6D-489D-9A6E-19835F952935}">
  <dimension ref="A2:AI116"/>
  <sheetViews>
    <sheetView showGridLines="0" zoomScaleNormal="100" workbookViewId="0">
      <selection activeCell="B8" sqref="B8:B9"/>
    </sheetView>
  </sheetViews>
  <sheetFormatPr defaultColWidth="11.42578125" defaultRowHeight="15" x14ac:dyDescent="0.25"/>
  <cols>
    <col min="1" max="1" width="7.7109375" customWidth="1"/>
    <col min="2" max="2" width="83.28515625" bestFit="1" customWidth="1"/>
    <col min="3" max="4" width="19" style="52" customWidth="1"/>
    <col min="5" max="10" width="17.42578125" bestFit="1" customWidth="1"/>
    <col min="11" max="13" width="17.42578125" style="175" bestFit="1" customWidth="1"/>
    <col min="14" max="14" width="18.85546875" customWidth="1"/>
    <col min="15" max="15" width="13.28515625" customWidth="1"/>
    <col min="16" max="16" width="12.140625" customWidth="1"/>
    <col min="17" max="17" width="17.42578125" style="3" customWidth="1"/>
    <col min="18" max="18" width="17.85546875" customWidth="1"/>
    <col min="19" max="19" width="20.140625" customWidth="1"/>
    <col min="20" max="20" width="18" customWidth="1"/>
    <col min="21" max="21" width="18" bestFit="1" customWidth="1"/>
    <col min="22" max="22" width="17.85546875" bestFit="1" customWidth="1"/>
    <col min="23" max="24" width="18.85546875" bestFit="1" customWidth="1"/>
    <col min="25" max="25" width="17.85546875" bestFit="1" customWidth="1"/>
  </cols>
  <sheetData>
    <row r="2" spans="1:33" ht="28.5" x14ac:dyDescent="0.25">
      <c r="B2" s="226" t="s">
        <v>0</v>
      </c>
      <c r="C2" s="227"/>
      <c r="D2" s="227"/>
      <c r="E2" s="227"/>
      <c r="F2" s="227"/>
      <c r="G2" s="227"/>
      <c r="H2" s="227"/>
      <c r="I2" s="227"/>
      <c r="J2" s="227"/>
      <c r="K2" s="227"/>
      <c r="L2" s="227"/>
      <c r="M2" s="227"/>
      <c r="N2" s="227"/>
      <c r="O2" s="227"/>
      <c r="P2" s="227"/>
      <c r="Q2" s="227"/>
    </row>
    <row r="3" spans="1:33" ht="21" x14ac:dyDescent="0.25">
      <c r="A3" s="1"/>
      <c r="B3" s="228" t="s">
        <v>1</v>
      </c>
      <c r="C3" s="229"/>
      <c r="D3" s="229"/>
      <c r="E3" s="229"/>
      <c r="F3" s="229"/>
      <c r="G3" s="229"/>
      <c r="H3" s="229"/>
      <c r="I3" s="229"/>
      <c r="J3" s="229"/>
      <c r="K3" s="229"/>
      <c r="L3" s="229"/>
      <c r="M3" s="229"/>
      <c r="N3" s="229"/>
      <c r="O3" s="229"/>
      <c r="P3" s="229"/>
      <c r="Q3" s="229"/>
    </row>
    <row r="4" spans="1:33" ht="15.75" x14ac:dyDescent="0.25">
      <c r="A4" s="1"/>
      <c r="B4" s="230" t="s">
        <v>2</v>
      </c>
      <c r="C4" s="231"/>
      <c r="D4" s="231"/>
      <c r="E4" s="231"/>
      <c r="F4" s="231"/>
      <c r="G4" s="231"/>
      <c r="H4" s="231"/>
      <c r="I4" s="231"/>
      <c r="J4" s="231"/>
      <c r="K4" s="231"/>
      <c r="L4" s="231"/>
      <c r="M4" s="231"/>
      <c r="N4" s="231"/>
      <c r="O4" s="231"/>
      <c r="P4" s="231"/>
      <c r="Q4" s="231"/>
    </row>
    <row r="5" spans="1:33" ht="15.75" x14ac:dyDescent="0.25">
      <c r="A5" s="1"/>
      <c r="B5" s="230" t="s">
        <v>3</v>
      </c>
      <c r="C5" s="231"/>
      <c r="D5" s="231"/>
      <c r="E5" s="231"/>
      <c r="F5" s="231"/>
      <c r="G5" s="231"/>
      <c r="H5" s="231"/>
      <c r="I5" s="231"/>
      <c r="J5" s="231"/>
      <c r="K5" s="231"/>
      <c r="L5" s="231"/>
      <c r="M5" s="231"/>
      <c r="N5" s="231"/>
      <c r="O5" s="231"/>
      <c r="P5" s="231"/>
      <c r="Q5" s="231"/>
    </row>
    <row r="6" spans="1:33" x14ac:dyDescent="0.25">
      <c r="A6" s="1"/>
      <c r="B6" s="232"/>
      <c r="C6" s="233"/>
      <c r="D6" s="233"/>
      <c r="E6" s="233"/>
      <c r="F6" s="233"/>
      <c r="G6" s="233"/>
      <c r="H6" s="233"/>
      <c r="I6" s="233"/>
      <c r="J6" s="233"/>
      <c r="K6" s="233"/>
      <c r="L6" s="233"/>
      <c r="M6" s="233"/>
      <c r="N6" s="233"/>
      <c r="O6" s="233"/>
      <c r="P6" s="233"/>
      <c r="Q6" s="233"/>
    </row>
    <row r="7" spans="1:33" x14ac:dyDescent="0.25">
      <c r="A7" s="1"/>
      <c r="B7" s="2" t="s">
        <v>196</v>
      </c>
      <c r="C7" s="4"/>
      <c r="D7" s="4"/>
      <c r="Q7" s="23" t="s">
        <v>5</v>
      </c>
    </row>
    <row r="8" spans="1:33" s="7" customFormat="1" ht="15" customHeight="1" x14ac:dyDescent="0.25">
      <c r="B8" s="220" t="s">
        <v>6</v>
      </c>
      <c r="C8" s="222" t="s">
        <v>197</v>
      </c>
      <c r="D8" s="222" t="s">
        <v>189</v>
      </c>
      <c r="E8" s="224" t="s">
        <v>9</v>
      </c>
      <c r="F8" s="225"/>
      <c r="G8" s="225"/>
      <c r="H8" s="225"/>
      <c r="I8" s="225"/>
      <c r="J8" s="225"/>
      <c r="K8" s="225"/>
      <c r="L8" s="225"/>
      <c r="M8" s="225"/>
      <c r="N8" s="225"/>
      <c r="O8" s="225"/>
      <c r="P8" s="225"/>
      <c r="Q8" s="225"/>
    </row>
    <row r="9" spans="1:33" s="7" customFormat="1" x14ac:dyDescent="0.25">
      <c r="B9" s="221"/>
      <c r="C9" s="223"/>
      <c r="D9" s="223"/>
      <c r="E9" s="13" t="s">
        <v>10</v>
      </c>
      <c r="F9" s="13" t="s">
        <v>11</v>
      </c>
      <c r="G9" s="13" t="s">
        <v>12</v>
      </c>
      <c r="H9" s="13" t="s">
        <v>13</v>
      </c>
      <c r="I9" s="13" t="s">
        <v>14</v>
      </c>
      <c r="J9" s="13" t="s">
        <v>15</v>
      </c>
      <c r="K9" s="13" t="s">
        <v>16</v>
      </c>
      <c r="L9" s="13" t="s">
        <v>17</v>
      </c>
      <c r="M9" s="13" t="s">
        <v>18</v>
      </c>
      <c r="N9" s="13" t="s">
        <v>19</v>
      </c>
      <c r="O9" s="13" t="s">
        <v>20</v>
      </c>
      <c r="P9" s="13" t="s">
        <v>21</v>
      </c>
      <c r="Q9" s="13" t="s">
        <v>22</v>
      </c>
      <c r="R9" s="8"/>
    </row>
    <row r="10" spans="1:33" ht="15" customHeight="1" x14ac:dyDescent="0.25">
      <c r="B10" s="21" t="s">
        <v>23</v>
      </c>
      <c r="C10" s="91">
        <f>C11+C19+C20+C24+C41</f>
        <v>143863034739</v>
      </c>
      <c r="D10" s="91">
        <f>D11+D19+D20+D24+D41</f>
        <v>157103801483.63998</v>
      </c>
      <c r="E10" s="75">
        <f t="shared" ref="E10:P10" si="0">E11+E19+E20+E24+E41</f>
        <v>6754958407.71</v>
      </c>
      <c r="F10" s="75">
        <f t="shared" si="0"/>
        <v>7421835855.7500019</v>
      </c>
      <c r="G10" s="75">
        <f t="shared" si="0"/>
        <v>8023085878.7700014</v>
      </c>
      <c r="H10" s="75">
        <f t="shared" si="0"/>
        <v>8559595261.4300041</v>
      </c>
      <c r="I10" s="75">
        <f t="shared" si="0"/>
        <v>9155022091.6800022</v>
      </c>
      <c r="J10" s="75">
        <f t="shared" si="0"/>
        <v>8413448893.8600025</v>
      </c>
      <c r="K10" s="75">
        <f t="shared" si="0"/>
        <v>8347893763.3600006</v>
      </c>
      <c r="L10" s="75">
        <f t="shared" si="0"/>
        <v>8542005911.1600027</v>
      </c>
      <c r="M10" s="75">
        <f t="shared" si="0"/>
        <v>8538820473.7200003</v>
      </c>
      <c r="N10" s="75">
        <f t="shared" si="0"/>
        <v>9246985031.4099979</v>
      </c>
      <c r="O10" s="75">
        <f t="shared" si="0"/>
        <v>12502019775.300005</v>
      </c>
      <c r="P10" s="75">
        <f t="shared" si="0"/>
        <v>13311950528.410002</v>
      </c>
      <c r="Q10" s="75">
        <f>SUM(E10:P10)</f>
        <v>108817621872.56003</v>
      </c>
      <c r="R10" s="138"/>
      <c r="S10" s="28"/>
      <c r="T10" s="28"/>
      <c r="U10" s="27"/>
      <c r="V10" s="27"/>
      <c r="W10" s="27"/>
      <c r="X10" s="27"/>
      <c r="Y10" s="27"/>
      <c r="Z10" s="27"/>
      <c r="AA10" s="27"/>
      <c r="AB10" s="27"/>
      <c r="AC10" s="33"/>
      <c r="AD10" s="33"/>
      <c r="AE10" s="33"/>
      <c r="AF10" s="32"/>
      <c r="AG10" s="33"/>
    </row>
    <row r="11" spans="1:33" x14ac:dyDescent="0.25">
      <c r="B11" s="62" t="s">
        <v>24</v>
      </c>
      <c r="C11" s="92">
        <v>139267765058</v>
      </c>
      <c r="D11" s="92">
        <f>+D12+D15+D18</f>
        <v>151730709701.96997</v>
      </c>
      <c r="E11" s="96">
        <f t="shared" ref="E11:P11" si="1">+E12+E15+E18</f>
        <v>6736857971.29</v>
      </c>
      <c r="F11" s="96">
        <f t="shared" si="1"/>
        <v>7361673229.2000017</v>
      </c>
      <c r="G11" s="96">
        <f t="shared" si="1"/>
        <v>7963250981.9000015</v>
      </c>
      <c r="H11" s="96">
        <f t="shared" si="1"/>
        <v>8540582320.5000038</v>
      </c>
      <c r="I11" s="96">
        <f t="shared" si="1"/>
        <v>9108299471.7100029</v>
      </c>
      <c r="J11" s="96">
        <f t="shared" si="1"/>
        <v>8370044082.5200024</v>
      </c>
      <c r="K11" s="96">
        <f t="shared" si="1"/>
        <v>8311292749.2900009</v>
      </c>
      <c r="L11" s="96">
        <f t="shared" si="1"/>
        <v>8502601620.1700029</v>
      </c>
      <c r="M11" s="96">
        <f t="shared" si="1"/>
        <v>8488300487.3800001</v>
      </c>
      <c r="N11" s="96">
        <f t="shared" si="1"/>
        <v>9193667056.1999989</v>
      </c>
      <c r="O11" s="96">
        <f t="shared" si="1"/>
        <v>12438051278.640005</v>
      </c>
      <c r="P11" s="96">
        <f t="shared" si="1"/>
        <v>12572780348.970001</v>
      </c>
      <c r="Q11" s="74">
        <f>SUM(E11:P11)</f>
        <v>107587401597.77002</v>
      </c>
      <c r="R11" s="138"/>
      <c r="S11" s="28"/>
      <c r="T11" s="28"/>
      <c r="U11" s="28"/>
      <c r="V11" s="28"/>
      <c r="W11" s="27"/>
      <c r="X11" s="27"/>
      <c r="Y11" s="27"/>
      <c r="Z11" s="27"/>
      <c r="AA11" s="27"/>
      <c r="AB11" s="33"/>
      <c r="AC11" s="33"/>
      <c r="AD11" s="33"/>
      <c r="AE11" s="33"/>
      <c r="AF11" s="33"/>
      <c r="AG11" s="33"/>
    </row>
    <row r="12" spans="1:33" s="10" customFormat="1" x14ac:dyDescent="0.25">
      <c r="B12" s="97" t="s">
        <v>25</v>
      </c>
      <c r="C12" s="108">
        <f t="shared" ref="C12:P12" si="2">C13+C14</f>
        <v>104924434833</v>
      </c>
      <c r="D12" s="108">
        <f t="shared" si="2"/>
        <v>109332294930.35999</v>
      </c>
      <c r="E12" s="96">
        <f t="shared" si="2"/>
        <v>6140991870.1400003</v>
      </c>
      <c r="F12" s="96">
        <f t="shared" si="2"/>
        <v>6394732324.2900009</v>
      </c>
      <c r="G12" s="96">
        <f t="shared" si="2"/>
        <v>6587383016.4400015</v>
      </c>
      <c r="H12" s="96">
        <f t="shared" si="2"/>
        <v>6764151981.3500023</v>
      </c>
      <c r="I12" s="96">
        <f t="shared" si="2"/>
        <v>6805825210.0700026</v>
      </c>
      <c r="J12" s="96">
        <f t="shared" si="2"/>
        <v>6503778463.2500019</v>
      </c>
      <c r="K12" s="96">
        <f t="shared" si="2"/>
        <v>6540594344.8400011</v>
      </c>
      <c r="L12" s="96">
        <f t="shared" si="2"/>
        <v>6546409392.5600014</v>
      </c>
      <c r="M12" s="96">
        <f t="shared" si="2"/>
        <v>6723632229.9000006</v>
      </c>
      <c r="N12" s="96">
        <f t="shared" si="2"/>
        <v>7297422938.1000004</v>
      </c>
      <c r="O12" s="96">
        <f t="shared" si="2"/>
        <v>10688771984.120007</v>
      </c>
      <c r="P12" s="96">
        <f t="shared" si="2"/>
        <v>9575994665.5499992</v>
      </c>
      <c r="Q12" s="74">
        <f t="shared" ref="Q12:Q77" si="3">SUM(E12:P12)</f>
        <v>86569688420.610031</v>
      </c>
      <c r="R12" s="138"/>
      <c r="S12" s="28"/>
      <c r="T12" s="64"/>
      <c r="U12" s="64"/>
      <c r="V12" s="64"/>
      <c r="W12" s="30"/>
      <c r="X12" s="30"/>
      <c r="Y12" s="30"/>
      <c r="Z12" s="30"/>
      <c r="AA12" s="30"/>
      <c r="AB12" s="47"/>
      <c r="AC12" s="47"/>
      <c r="AD12" s="47"/>
      <c r="AE12" s="47"/>
      <c r="AF12" s="47"/>
      <c r="AG12" s="47"/>
    </row>
    <row r="13" spans="1:33" s="10" customFormat="1" x14ac:dyDescent="0.25">
      <c r="B13" s="99" t="s">
        <v>138</v>
      </c>
      <c r="C13" s="106">
        <v>94402781296</v>
      </c>
      <c r="D13" s="106">
        <v>98573631188.509979</v>
      </c>
      <c r="E13" s="90">
        <v>5383553777.0100002</v>
      </c>
      <c r="F13" s="90">
        <v>5615138617.4500008</v>
      </c>
      <c r="G13" s="90">
        <v>5808093557.1900015</v>
      </c>
      <c r="H13" s="90">
        <v>5988303842.5400019</v>
      </c>
      <c r="I13" s="90">
        <v>6029135402.8700027</v>
      </c>
      <c r="J13" s="90">
        <v>5719478673.8000021</v>
      </c>
      <c r="K13" s="90">
        <v>5758329531.0400009</v>
      </c>
      <c r="L13" s="90">
        <v>5758622098.1600018</v>
      </c>
      <c r="M13" s="90">
        <v>5911162414.4700003</v>
      </c>
      <c r="N13" s="90">
        <v>6491732706.420001</v>
      </c>
      <c r="O13" s="90">
        <v>9872003724.1300068</v>
      </c>
      <c r="P13" s="76">
        <v>8768187491.5599995</v>
      </c>
      <c r="Q13" s="76">
        <f t="shared" si="3"/>
        <v>77103741836.640015</v>
      </c>
      <c r="R13" s="138"/>
      <c r="S13" s="28"/>
      <c r="T13" s="64"/>
      <c r="U13" s="30"/>
      <c r="V13" s="30"/>
      <c r="W13" s="30"/>
      <c r="X13" s="30"/>
      <c r="Y13" s="30"/>
      <c r="Z13" s="30"/>
      <c r="AA13" s="30"/>
      <c r="AB13" s="47"/>
      <c r="AC13" s="47"/>
      <c r="AD13" s="47"/>
      <c r="AE13" s="47"/>
      <c r="AF13" s="47"/>
      <c r="AG13" s="47"/>
    </row>
    <row r="14" spans="1:33" s="10" customFormat="1" x14ac:dyDescent="0.25">
      <c r="B14" s="99" t="s">
        <v>139</v>
      </c>
      <c r="C14" s="106">
        <v>10521653537</v>
      </c>
      <c r="D14" s="106">
        <v>10758663741.85</v>
      </c>
      <c r="E14" s="90">
        <v>757438093.12999988</v>
      </c>
      <c r="F14" s="90">
        <v>779593706.83999991</v>
      </c>
      <c r="G14" s="90">
        <v>779289459.24999976</v>
      </c>
      <c r="H14" s="90">
        <v>775848138.81000006</v>
      </c>
      <c r="I14" s="90">
        <v>776689807.20000005</v>
      </c>
      <c r="J14" s="90">
        <v>784299789.44999993</v>
      </c>
      <c r="K14" s="90">
        <v>782264813.79999995</v>
      </c>
      <c r="L14" s="90">
        <v>787787294.39999986</v>
      </c>
      <c r="M14" s="90">
        <v>812469815.42999995</v>
      </c>
      <c r="N14" s="90">
        <v>805690231.67999983</v>
      </c>
      <c r="O14" s="90">
        <v>816768259.99000013</v>
      </c>
      <c r="P14" s="76">
        <v>807807173.99000013</v>
      </c>
      <c r="Q14" s="76">
        <f t="shared" si="3"/>
        <v>9465946583.9699993</v>
      </c>
      <c r="R14" s="138"/>
      <c r="S14" s="28"/>
      <c r="T14" s="64"/>
      <c r="U14" s="30"/>
      <c r="V14" s="30"/>
      <c r="W14" s="30"/>
      <c r="X14" s="30"/>
      <c r="Y14" s="30"/>
      <c r="Z14" s="30"/>
      <c r="AA14" s="30"/>
      <c r="AB14" s="47"/>
      <c r="AC14" s="47"/>
      <c r="AD14" s="47"/>
      <c r="AE14" s="47"/>
      <c r="AF14" s="47"/>
      <c r="AG14" s="47"/>
    </row>
    <row r="15" spans="1:33" s="10" customFormat="1" x14ac:dyDescent="0.25">
      <c r="B15" s="97" t="s">
        <v>26</v>
      </c>
      <c r="C15" s="108">
        <f t="shared" ref="C15" si="4">C16</f>
        <v>34013063667</v>
      </c>
      <c r="D15" s="108">
        <f>D16+D17</f>
        <v>42041641588.560013</v>
      </c>
      <c r="E15" s="96">
        <f t="shared" ref="E15:P15" si="5">E16+E17</f>
        <v>587039222.70000029</v>
      </c>
      <c r="F15" s="96">
        <f t="shared" si="5"/>
        <v>963821049.62000048</v>
      </c>
      <c r="G15" s="96">
        <f t="shared" si="5"/>
        <v>1372219734.5600002</v>
      </c>
      <c r="H15" s="96">
        <f t="shared" si="5"/>
        <v>1775532169.7500019</v>
      </c>
      <c r="I15" s="96">
        <f t="shared" si="5"/>
        <v>2296702215.8400016</v>
      </c>
      <c r="J15" s="96">
        <f t="shared" si="5"/>
        <v>1861779599.7599998</v>
      </c>
      <c r="K15" s="96">
        <f t="shared" si="5"/>
        <v>1756503786.6799998</v>
      </c>
      <c r="L15" s="96">
        <f t="shared" si="5"/>
        <v>1954805913.8100014</v>
      </c>
      <c r="M15" s="96">
        <f t="shared" si="5"/>
        <v>1750173608.4299998</v>
      </c>
      <c r="N15" s="96">
        <f t="shared" si="5"/>
        <v>1889769164.1199994</v>
      </c>
      <c r="O15" s="96">
        <f t="shared" si="5"/>
        <v>1738758972.8899984</v>
      </c>
      <c r="P15" s="96">
        <f t="shared" si="5"/>
        <v>2964153444.0600023</v>
      </c>
      <c r="Q15" s="74">
        <f t="shared" si="3"/>
        <v>20911258882.220005</v>
      </c>
      <c r="R15" s="138"/>
      <c r="S15" s="28"/>
      <c r="T15" s="64"/>
      <c r="U15" s="30"/>
      <c r="V15" s="30"/>
      <c r="W15" s="30"/>
      <c r="X15" s="30"/>
      <c r="Y15" s="30"/>
      <c r="Z15" s="30"/>
      <c r="AA15" s="30"/>
      <c r="AB15" s="47"/>
      <c r="AC15" s="47"/>
      <c r="AD15" s="47"/>
      <c r="AE15" s="47"/>
      <c r="AF15" s="47"/>
      <c r="AG15" s="47"/>
    </row>
    <row r="16" spans="1:33" s="10" customFormat="1" x14ac:dyDescent="0.25">
      <c r="B16" s="99" t="s">
        <v>140</v>
      </c>
      <c r="C16" s="106">
        <v>34013063667</v>
      </c>
      <c r="D16" s="106">
        <v>42041640088.560013</v>
      </c>
      <c r="E16" s="90">
        <v>587039222.70000029</v>
      </c>
      <c r="F16" s="90">
        <v>963821049.62000048</v>
      </c>
      <c r="G16" s="90">
        <v>1372219734.5600002</v>
      </c>
      <c r="H16" s="90">
        <v>1775532169.7500019</v>
      </c>
      <c r="I16" s="90">
        <v>2296702215.8400016</v>
      </c>
      <c r="J16" s="90">
        <v>1861779599.7599998</v>
      </c>
      <c r="K16" s="90">
        <v>1756503786.6799998</v>
      </c>
      <c r="L16" s="90">
        <v>1954805913.8100014</v>
      </c>
      <c r="M16" s="90">
        <v>1750173608.4299998</v>
      </c>
      <c r="N16" s="90">
        <v>1889769164.1199994</v>
      </c>
      <c r="O16" s="90">
        <v>1738758972.8899984</v>
      </c>
      <c r="P16" s="76">
        <v>2964152021.6300025</v>
      </c>
      <c r="Q16" s="76">
        <f t="shared" si="3"/>
        <v>20911257459.790005</v>
      </c>
      <c r="R16" s="138"/>
      <c r="S16" s="28"/>
      <c r="T16" s="64"/>
      <c r="U16" s="30"/>
      <c r="V16" s="30"/>
      <c r="W16" s="30"/>
      <c r="X16" s="30"/>
      <c r="Y16" s="30"/>
      <c r="Z16" s="30"/>
      <c r="AA16" s="30"/>
      <c r="AB16" s="47"/>
      <c r="AC16" s="47"/>
      <c r="AD16" s="47"/>
      <c r="AE16" s="47"/>
      <c r="AF16" s="47"/>
      <c r="AG16" s="47"/>
    </row>
    <row r="17" spans="2:33" s="10" customFormat="1" x14ac:dyDescent="0.25">
      <c r="B17" s="99" t="s">
        <v>190</v>
      </c>
      <c r="C17" s="106"/>
      <c r="D17" s="106">
        <v>1500</v>
      </c>
      <c r="E17" s="90">
        <v>0</v>
      </c>
      <c r="F17" s="90">
        <v>0</v>
      </c>
      <c r="G17" s="90">
        <v>0</v>
      </c>
      <c r="H17" s="90">
        <v>0</v>
      </c>
      <c r="I17" s="90">
        <v>0</v>
      </c>
      <c r="J17" s="90">
        <v>0</v>
      </c>
      <c r="K17" s="90">
        <v>0</v>
      </c>
      <c r="L17" s="90">
        <v>0</v>
      </c>
      <c r="M17" s="90">
        <v>0</v>
      </c>
      <c r="N17" s="90">
        <v>0</v>
      </c>
      <c r="O17" s="90">
        <v>0</v>
      </c>
      <c r="P17" s="76">
        <v>1422.43</v>
      </c>
      <c r="Q17" s="76"/>
      <c r="R17" s="138"/>
      <c r="S17" s="28"/>
      <c r="T17" s="64"/>
      <c r="U17" s="30"/>
      <c r="V17" s="30"/>
      <c r="W17" s="30"/>
      <c r="X17" s="30"/>
      <c r="Y17" s="30"/>
      <c r="Z17" s="30"/>
      <c r="AA17" s="30"/>
      <c r="AB17" s="47"/>
      <c r="AC17" s="47"/>
      <c r="AD17" s="47"/>
      <c r="AE17" s="47"/>
      <c r="AF17" s="47"/>
      <c r="AG17" s="47"/>
    </row>
    <row r="18" spans="2:33" s="10" customFormat="1" ht="18" customHeight="1" x14ac:dyDescent="0.25">
      <c r="B18" s="97" t="s">
        <v>27</v>
      </c>
      <c r="C18" s="92">
        <v>330266558</v>
      </c>
      <c r="D18" s="92">
        <v>356773183.04999995</v>
      </c>
      <c r="E18" s="96">
        <v>8826878.4500000011</v>
      </c>
      <c r="F18" s="96">
        <v>3119855.29</v>
      </c>
      <c r="G18" s="96">
        <v>3648230.9</v>
      </c>
      <c r="H18" s="96">
        <v>898169.4</v>
      </c>
      <c r="I18" s="96">
        <v>5772045.7999999998</v>
      </c>
      <c r="J18" s="96">
        <v>4486019.51</v>
      </c>
      <c r="K18" s="96">
        <v>14194617.770000001</v>
      </c>
      <c r="L18" s="96">
        <v>1386313.8</v>
      </c>
      <c r="M18" s="96">
        <v>14494649.050000001</v>
      </c>
      <c r="N18" s="96">
        <v>6474953.9800000004</v>
      </c>
      <c r="O18" s="96">
        <v>10520321.630000001</v>
      </c>
      <c r="P18" s="74">
        <v>32632239.359999996</v>
      </c>
      <c r="Q18" s="74">
        <f t="shared" si="3"/>
        <v>106454294.94</v>
      </c>
      <c r="R18" s="138"/>
      <c r="S18" s="28"/>
      <c r="T18" s="64"/>
      <c r="U18" s="30"/>
      <c r="V18" s="30"/>
      <c r="W18" s="30"/>
      <c r="X18" s="30"/>
      <c r="Y18" s="30"/>
      <c r="Z18" s="30"/>
      <c r="AA18" s="30"/>
      <c r="AB18" s="47"/>
      <c r="AC18" s="47"/>
      <c r="AD18" s="47"/>
      <c r="AE18" s="47"/>
      <c r="AF18" s="47"/>
      <c r="AG18" s="47"/>
    </row>
    <row r="19" spans="2:33" x14ac:dyDescent="0.25">
      <c r="B19" s="62" t="s">
        <v>28</v>
      </c>
      <c r="C19" s="92">
        <v>1807018237</v>
      </c>
      <c r="D19" s="92">
        <v>1807018237</v>
      </c>
      <c r="E19" s="96">
        <v>0</v>
      </c>
      <c r="F19" s="96">
        <v>0</v>
      </c>
      <c r="G19" s="96">
        <v>0</v>
      </c>
      <c r="H19" s="96">
        <v>0</v>
      </c>
      <c r="I19" s="96">
        <v>0</v>
      </c>
      <c r="J19" s="96">
        <v>0</v>
      </c>
      <c r="K19" s="96">
        <v>0</v>
      </c>
      <c r="L19" s="96">
        <v>0</v>
      </c>
      <c r="M19" s="96">
        <v>0</v>
      </c>
      <c r="N19" s="96">
        <v>0</v>
      </c>
      <c r="O19" s="96">
        <v>0</v>
      </c>
      <c r="P19" s="96">
        <v>0</v>
      </c>
      <c r="Q19" s="74">
        <f t="shared" si="3"/>
        <v>0</v>
      </c>
      <c r="R19" s="138"/>
      <c r="S19" s="28"/>
      <c r="T19" s="27"/>
      <c r="U19" s="27"/>
      <c r="V19" s="27"/>
      <c r="W19" s="27"/>
      <c r="X19" s="27"/>
      <c r="Y19" s="27"/>
      <c r="Z19" s="27"/>
      <c r="AA19" s="27"/>
      <c r="AB19" s="33"/>
      <c r="AC19" s="33"/>
      <c r="AD19" s="33"/>
      <c r="AE19" s="33"/>
      <c r="AF19" s="33"/>
      <c r="AG19" s="33"/>
    </row>
    <row r="20" spans="2:33" x14ac:dyDescent="0.25">
      <c r="B20" s="62" t="s">
        <v>104</v>
      </c>
      <c r="C20" s="92">
        <v>34644150</v>
      </c>
      <c r="D20" s="92">
        <f>+D21</f>
        <v>34644150</v>
      </c>
      <c r="E20" s="96">
        <f t="shared" ref="E20:P20" si="6">+E21</f>
        <v>0</v>
      </c>
      <c r="F20" s="96">
        <f t="shared" si="6"/>
        <v>0</v>
      </c>
      <c r="G20" s="96">
        <f t="shared" si="6"/>
        <v>0</v>
      </c>
      <c r="H20" s="96">
        <f t="shared" si="6"/>
        <v>0</v>
      </c>
      <c r="I20" s="96">
        <f t="shared" si="6"/>
        <v>0</v>
      </c>
      <c r="J20" s="96">
        <f t="shared" si="6"/>
        <v>0</v>
      </c>
      <c r="K20" s="96">
        <f t="shared" si="6"/>
        <v>0</v>
      </c>
      <c r="L20" s="96">
        <f t="shared" si="6"/>
        <v>0</v>
      </c>
      <c r="M20" s="96">
        <f t="shared" si="6"/>
        <v>0</v>
      </c>
      <c r="N20" s="96">
        <f t="shared" si="6"/>
        <v>0</v>
      </c>
      <c r="O20" s="96">
        <f t="shared" si="6"/>
        <v>0</v>
      </c>
      <c r="P20" s="74">
        <f t="shared" si="6"/>
        <v>0</v>
      </c>
      <c r="Q20" s="74">
        <f t="shared" si="3"/>
        <v>0</v>
      </c>
      <c r="R20" s="138"/>
      <c r="S20" s="28"/>
      <c r="T20" s="29"/>
      <c r="U20" s="27"/>
      <c r="V20" s="27"/>
      <c r="W20" s="27"/>
      <c r="X20" s="27"/>
      <c r="Y20" s="27"/>
      <c r="Z20" s="27"/>
      <c r="AA20" s="27"/>
      <c r="AB20" s="33"/>
      <c r="AC20" s="33"/>
      <c r="AD20" s="33"/>
      <c r="AE20" s="33"/>
      <c r="AF20" s="32"/>
      <c r="AG20" s="33"/>
    </row>
    <row r="21" spans="2:33" x14ac:dyDescent="0.25">
      <c r="B21" s="97" t="s">
        <v>30</v>
      </c>
      <c r="C21" s="92">
        <v>34644150</v>
      </c>
      <c r="D21" s="92">
        <v>34644150</v>
      </c>
      <c r="E21" s="96">
        <f>+E22+E23</f>
        <v>0</v>
      </c>
      <c r="F21" s="96">
        <f t="shared" ref="F21:P21" si="7">+F22+F23</f>
        <v>0</v>
      </c>
      <c r="G21" s="96">
        <f t="shared" si="7"/>
        <v>0</v>
      </c>
      <c r="H21" s="96">
        <f t="shared" si="7"/>
        <v>0</v>
      </c>
      <c r="I21" s="96">
        <f t="shared" si="7"/>
        <v>0</v>
      </c>
      <c r="J21" s="96">
        <f t="shared" si="7"/>
        <v>0</v>
      </c>
      <c r="K21" s="96">
        <f t="shared" si="7"/>
        <v>0</v>
      </c>
      <c r="L21" s="96">
        <f t="shared" si="7"/>
        <v>0</v>
      </c>
      <c r="M21" s="96">
        <f t="shared" si="7"/>
        <v>0</v>
      </c>
      <c r="N21" s="96">
        <f t="shared" si="7"/>
        <v>0</v>
      </c>
      <c r="O21" s="96">
        <f t="shared" si="7"/>
        <v>0</v>
      </c>
      <c r="P21" s="96">
        <f t="shared" si="7"/>
        <v>0</v>
      </c>
      <c r="Q21" s="74">
        <f t="shared" si="3"/>
        <v>0</v>
      </c>
      <c r="R21" s="138"/>
      <c r="S21" s="28"/>
      <c r="T21" s="29"/>
      <c r="U21" s="27"/>
      <c r="V21" s="27"/>
      <c r="W21" s="27"/>
      <c r="X21" s="27"/>
      <c r="Y21" s="27"/>
      <c r="Z21" s="27"/>
      <c r="AA21" s="27"/>
      <c r="AB21" s="33"/>
      <c r="AC21" s="33"/>
      <c r="AD21" s="33"/>
      <c r="AE21" s="33"/>
    </row>
    <row r="22" spans="2:33" x14ac:dyDescent="0.25">
      <c r="B22" s="100" t="s">
        <v>31</v>
      </c>
      <c r="C22" s="107">
        <v>6644150</v>
      </c>
      <c r="D22" s="107">
        <v>6644150</v>
      </c>
      <c r="E22" s="134">
        <v>0</v>
      </c>
      <c r="F22" s="134">
        <v>0</v>
      </c>
      <c r="G22" s="134">
        <v>0</v>
      </c>
      <c r="H22" s="134">
        <v>0</v>
      </c>
      <c r="I22" s="134">
        <v>0</v>
      </c>
      <c r="J22" s="134">
        <v>0</v>
      </c>
      <c r="K22" s="134">
        <v>0</v>
      </c>
      <c r="L22" s="134">
        <v>0</v>
      </c>
      <c r="M22" s="134">
        <v>0</v>
      </c>
      <c r="N22" s="134">
        <v>0</v>
      </c>
      <c r="O22" s="134">
        <v>0</v>
      </c>
      <c r="P22" s="134">
        <v>0</v>
      </c>
      <c r="Q22" s="73">
        <f t="shared" si="3"/>
        <v>0</v>
      </c>
      <c r="R22" s="138"/>
      <c r="S22" s="28"/>
      <c r="T22" s="29"/>
      <c r="U22" s="27"/>
      <c r="V22" s="27"/>
      <c r="W22" s="27"/>
      <c r="X22" s="27"/>
      <c r="Y22" s="27"/>
      <c r="Z22" s="27"/>
      <c r="AA22" s="27"/>
      <c r="AB22" s="33"/>
      <c r="AC22" s="33"/>
      <c r="AD22" s="33"/>
      <c r="AE22" s="33"/>
    </row>
    <row r="23" spans="2:33" x14ac:dyDescent="0.25">
      <c r="B23" s="100" t="s">
        <v>32</v>
      </c>
      <c r="C23" s="107">
        <v>28000000</v>
      </c>
      <c r="D23" s="107">
        <v>28000000</v>
      </c>
      <c r="E23" s="134">
        <v>0</v>
      </c>
      <c r="F23" s="134">
        <v>0</v>
      </c>
      <c r="G23" s="134">
        <v>0</v>
      </c>
      <c r="H23" s="134">
        <v>0</v>
      </c>
      <c r="I23" s="134">
        <v>0</v>
      </c>
      <c r="J23" s="134">
        <v>0</v>
      </c>
      <c r="K23" s="134">
        <v>0</v>
      </c>
      <c r="L23" s="134">
        <v>0</v>
      </c>
      <c r="M23" s="134">
        <v>0</v>
      </c>
      <c r="N23" s="134">
        <v>0</v>
      </c>
      <c r="O23" s="134">
        <v>0</v>
      </c>
      <c r="P23" s="134">
        <v>0</v>
      </c>
      <c r="Q23" s="73">
        <f t="shared" si="3"/>
        <v>0</v>
      </c>
      <c r="R23" s="138"/>
      <c r="S23" s="28"/>
      <c r="T23" s="29"/>
      <c r="U23" s="27"/>
      <c r="V23" s="27"/>
      <c r="W23" s="27"/>
      <c r="X23" s="27"/>
      <c r="Y23" s="27"/>
      <c r="Z23" s="27"/>
      <c r="AA23" s="27"/>
      <c r="AB23" s="33"/>
      <c r="AC23" s="33"/>
      <c r="AD23" s="33"/>
      <c r="AE23" s="33"/>
    </row>
    <row r="24" spans="2:33" x14ac:dyDescent="0.25">
      <c r="B24" s="62" t="s">
        <v>34</v>
      </c>
      <c r="C24" s="92">
        <v>2533704885</v>
      </c>
      <c r="D24" s="92">
        <f>+D25+D30+D37+D40</f>
        <v>3325751421.1700001</v>
      </c>
      <c r="E24" s="96">
        <f t="shared" ref="E24:P24" si="8">+E25+E30+E37+E40</f>
        <v>18100436.420000002</v>
      </c>
      <c r="F24" s="96">
        <f t="shared" si="8"/>
        <v>60162626.550000004</v>
      </c>
      <c r="G24" s="96">
        <f t="shared" si="8"/>
        <v>59834896.869999997</v>
      </c>
      <c r="H24" s="96">
        <f t="shared" si="8"/>
        <v>19012940.93</v>
      </c>
      <c r="I24" s="96">
        <f t="shared" si="8"/>
        <v>46722619.970000006</v>
      </c>
      <c r="J24" s="96">
        <f t="shared" si="8"/>
        <v>43404811.340000004</v>
      </c>
      <c r="K24" s="96">
        <f t="shared" si="8"/>
        <v>36601014.07</v>
      </c>
      <c r="L24" s="96">
        <f t="shared" si="8"/>
        <v>39404290.990000002</v>
      </c>
      <c r="M24" s="96">
        <f t="shared" si="8"/>
        <v>47519986.340000004</v>
      </c>
      <c r="N24" s="96">
        <f t="shared" si="8"/>
        <v>53317975.210000001</v>
      </c>
      <c r="O24" s="96">
        <f t="shared" si="8"/>
        <v>63932742.160000004</v>
      </c>
      <c r="P24" s="96">
        <f t="shared" si="8"/>
        <v>739170179.44000006</v>
      </c>
      <c r="Q24" s="74">
        <f t="shared" si="3"/>
        <v>1227184520.29</v>
      </c>
      <c r="R24" s="138"/>
      <c r="S24" s="28"/>
      <c r="T24" s="32"/>
      <c r="U24" s="27"/>
      <c r="V24" s="27"/>
      <c r="W24" s="27"/>
      <c r="X24" s="27"/>
      <c r="Y24" s="27"/>
      <c r="Z24" s="27"/>
      <c r="AA24" s="27"/>
      <c r="AB24" s="33"/>
      <c r="AC24" s="33"/>
      <c r="AD24" s="33"/>
      <c r="AE24" s="33"/>
    </row>
    <row r="25" spans="2:33" s="10" customFormat="1" x14ac:dyDescent="0.25">
      <c r="B25" s="97" t="s">
        <v>35</v>
      </c>
      <c r="C25" s="108">
        <f t="shared" ref="C25" si="9">C26+C27+C28+C29</f>
        <v>1061445456</v>
      </c>
      <c r="D25" s="108">
        <f>SUM(D26:D29)</f>
        <v>1122549143.5999999</v>
      </c>
      <c r="E25" s="96">
        <f t="shared" ref="E25:P25" si="10">SUM(E26:E29)</f>
        <v>12151830.890000001</v>
      </c>
      <c r="F25" s="96">
        <f t="shared" si="10"/>
        <v>43086627.540000007</v>
      </c>
      <c r="G25" s="96">
        <f t="shared" si="10"/>
        <v>45651932.07</v>
      </c>
      <c r="H25" s="96">
        <f t="shared" si="10"/>
        <v>15993551.790000001</v>
      </c>
      <c r="I25" s="96">
        <f t="shared" si="10"/>
        <v>43034059.370000005</v>
      </c>
      <c r="J25" s="96">
        <f t="shared" si="10"/>
        <v>37150313.600000001</v>
      </c>
      <c r="K25" s="96">
        <f t="shared" si="10"/>
        <v>34583843.200000003</v>
      </c>
      <c r="L25" s="96">
        <f t="shared" si="10"/>
        <v>35889936.340000004</v>
      </c>
      <c r="M25" s="96">
        <f t="shared" si="10"/>
        <v>44635653.610000007</v>
      </c>
      <c r="N25" s="96">
        <f t="shared" si="10"/>
        <v>50486926.399999999</v>
      </c>
      <c r="O25" s="96">
        <f t="shared" si="10"/>
        <v>54736968.260000005</v>
      </c>
      <c r="P25" s="96">
        <f t="shared" si="10"/>
        <v>35837654.390000001</v>
      </c>
      <c r="Q25" s="74">
        <f t="shared" si="3"/>
        <v>453239297.45999998</v>
      </c>
      <c r="R25" s="138"/>
      <c r="S25" s="28"/>
      <c r="T25" s="37"/>
      <c r="U25" s="30"/>
      <c r="V25" s="30"/>
      <c r="W25" s="30"/>
      <c r="X25" s="30"/>
      <c r="Y25" s="30"/>
      <c r="Z25" s="30"/>
      <c r="AA25" s="30"/>
      <c r="AB25" s="47"/>
      <c r="AC25" s="47"/>
      <c r="AD25" s="47"/>
      <c r="AE25" s="47"/>
    </row>
    <row r="26" spans="2:33" s="10" customFormat="1" x14ac:dyDescent="0.25">
      <c r="B26" s="100" t="s">
        <v>143</v>
      </c>
      <c r="C26" s="106">
        <v>123474193</v>
      </c>
      <c r="D26" s="106">
        <v>143422493</v>
      </c>
      <c r="E26" s="90">
        <v>817083.5</v>
      </c>
      <c r="F26" s="90">
        <v>4251117.84</v>
      </c>
      <c r="G26" s="90">
        <v>6679631.5</v>
      </c>
      <c r="H26" s="90">
        <v>3121428.96</v>
      </c>
      <c r="I26" s="90">
        <v>15527824.300000001</v>
      </c>
      <c r="J26" s="90">
        <v>3774801.91</v>
      </c>
      <c r="K26" s="90">
        <v>6291220.9100000001</v>
      </c>
      <c r="L26" s="90">
        <v>6185989.6699999999</v>
      </c>
      <c r="M26" s="90">
        <v>4453871.78</v>
      </c>
      <c r="N26" s="90">
        <v>4574287.71</v>
      </c>
      <c r="O26" s="90">
        <v>2089670.13</v>
      </c>
      <c r="P26" s="76">
        <v>4896094.92</v>
      </c>
      <c r="Q26" s="76">
        <f t="shared" si="3"/>
        <v>62663023.13000001</v>
      </c>
      <c r="R26" s="138"/>
      <c r="S26" s="28"/>
      <c r="T26" s="37"/>
      <c r="U26" s="30"/>
      <c r="V26" s="30"/>
      <c r="W26" s="30"/>
      <c r="X26" s="30"/>
      <c r="Y26" s="30"/>
      <c r="Z26" s="30"/>
      <c r="AA26" s="30"/>
      <c r="AB26" s="47"/>
      <c r="AC26" s="47"/>
      <c r="AD26" s="47"/>
      <c r="AE26" s="47"/>
    </row>
    <row r="27" spans="2:33" s="10" customFormat="1" x14ac:dyDescent="0.25">
      <c r="B27" s="100" t="s">
        <v>144</v>
      </c>
      <c r="C27" s="106">
        <v>777235454</v>
      </c>
      <c r="D27" s="106">
        <v>801832601.60000002</v>
      </c>
      <c r="E27" s="90">
        <v>11129900</v>
      </c>
      <c r="F27" s="90">
        <v>38768037.5</v>
      </c>
      <c r="G27" s="90">
        <v>38916800.57</v>
      </c>
      <c r="H27" s="90">
        <v>12024769.25</v>
      </c>
      <c r="I27" s="90">
        <v>26694301.93</v>
      </c>
      <c r="J27" s="90">
        <v>24307066.66</v>
      </c>
      <c r="K27" s="90">
        <v>27850762.490000002</v>
      </c>
      <c r="L27" s="90">
        <v>24342066.670000002</v>
      </c>
      <c r="M27" s="90">
        <v>39290735.240000002</v>
      </c>
      <c r="N27" s="90">
        <v>40416435.079999998</v>
      </c>
      <c r="O27" s="90">
        <v>51769651.670000002</v>
      </c>
      <c r="P27" s="76">
        <v>29333134.48</v>
      </c>
      <c r="Q27" s="76">
        <f t="shared" si="3"/>
        <v>364843661.54000002</v>
      </c>
      <c r="R27" s="138"/>
      <c r="S27" s="28"/>
      <c r="T27" s="37"/>
      <c r="U27" s="30"/>
      <c r="V27" s="30"/>
      <c r="W27" s="30"/>
      <c r="X27" s="30"/>
      <c r="Y27" s="30"/>
      <c r="Z27" s="30"/>
      <c r="AA27" s="30"/>
      <c r="AB27" s="47"/>
      <c r="AC27" s="47"/>
      <c r="AD27" s="47"/>
      <c r="AE27" s="47"/>
    </row>
    <row r="28" spans="2:33" s="10" customFormat="1" x14ac:dyDescent="0.25">
      <c r="B28" s="100" t="s">
        <v>145</v>
      </c>
      <c r="C28" s="106">
        <v>8648200</v>
      </c>
      <c r="D28" s="106">
        <v>8943200</v>
      </c>
      <c r="E28" s="90">
        <v>0</v>
      </c>
      <c r="F28" s="90">
        <v>0</v>
      </c>
      <c r="G28" s="90">
        <v>55500</v>
      </c>
      <c r="H28" s="90">
        <v>810000</v>
      </c>
      <c r="I28" s="90">
        <v>0</v>
      </c>
      <c r="J28" s="90">
        <v>408749.37</v>
      </c>
      <c r="K28" s="90">
        <v>350000</v>
      </c>
      <c r="L28" s="90">
        <v>15000</v>
      </c>
      <c r="M28" s="90"/>
      <c r="N28" s="90">
        <v>250285.12</v>
      </c>
      <c r="O28" s="90">
        <v>357327.2</v>
      </c>
      <c r="P28" s="76">
        <v>694500</v>
      </c>
      <c r="Q28" s="76">
        <f t="shared" si="3"/>
        <v>2941361.6900000004</v>
      </c>
      <c r="R28" s="138"/>
      <c r="S28" s="28"/>
      <c r="T28" s="37"/>
      <c r="U28" s="30"/>
      <c r="V28" s="30"/>
      <c r="W28" s="30"/>
      <c r="X28" s="30"/>
      <c r="Y28" s="30"/>
      <c r="Z28" s="30"/>
      <c r="AA28" s="30"/>
      <c r="AB28" s="47"/>
      <c r="AC28" s="47"/>
      <c r="AD28" s="47"/>
      <c r="AE28" s="47"/>
    </row>
    <row r="29" spans="2:33" s="10" customFormat="1" x14ac:dyDescent="0.25">
      <c r="B29" s="100" t="s">
        <v>146</v>
      </c>
      <c r="C29" s="106">
        <v>152087609</v>
      </c>
      <c r="D29" s="106">
        <v>168350849</v>
      </c>
      <c r="E29" s="90">
        <v>204847.39</v>
      </c>
      <c r="F29" s="90">
        <v>67472.2</v>
      </c>
      <c r="G29" s="90">
        <v>0</v>
      </c>
      <c r="H29" s="90">
        <v>37353.58</v>
      </c>
      <c r="I29" s="90">
        <v>811933.14</v>
      </c>
      <c r="J29" s="90">
        <v>8659695.6600000001</v>
      </c>
      <c r="K29" s="90">
        <v>91859.8</v>
      </c>
      <c r="L29" s="90">
        <v>5346880</v>
      </c>
      <c r="M29" s="90">
        <v>891046.59</v>
      </c>
      <c r="N29" s="90">
        <v>5245918.49</v>
      </c>
      <c r="O29" s="90">
        <v>520319.26</v>
      </c>
      <c r="P29" s="76">
        <v>913924.99</v>
      </c>
      <c r="Q29" s="76">
        <f t="shared" si="3"/>
        <v>22791251.100000001</v>
      </c>
      <c r="R29" s="138"/>
      <c r="S29" s="28"/>
      <c r="T29" s="37"/>
      <c r="U29" s="30"/>
      <c r="V29" s="30"/>
      <c r="W29" s="30"/>
      <c r="X29" s="30"/>
      <c r="Y29" s="30"/>
      <c r="Z29" s="30"/>
      <c r="AA29" s="30"/>
      <c r="AB29" s="47"/>
      <c r="AC29" s="47"/>
      <c r="AD29" s="47"/>
      <c r="AE29" s="47"/>
    </row>
    <row r="30" spans="2:33" s="10" customFormat="1" x14ac:dyDescent="0.25">
      <c r="B30" s="97" t="s">
        <v>36</v>
      </c>
      <c r="C30" s="108">
        <v>19334300</v>
      </c>
      <c r="D30" s="108">
        <f>+D31+D35</f>
        <v>34186300</v>
      </c>
      <c r="E30" s="96">
        <f t="shared" ref="E30:P30" si="11">+E31+E35</f>
        <v>0</v>
      </c>
      <c r="F30" s="96">
        <f t="shared" si="11"/>
        <v>15000000</v>
      </c>
      <c r="G30" s="96">
        <f t="shared" si="11"/>
        <v>0</v>
      </c>
      <c r="H30" s="96">
        <f t="shared" si="11"/>
        <v>0</v>
      </c>
      <c r="I30" s="96">
        <f t="shared" si="11"/>
        <v>0</v>
      </c>
      <c r="J30" s="96">
        <f t="shared" si="11"/>
        <v>0</v>
      </c>
      <c r="K30" s="96">
        <f t="shared" si="11"/>
        <v>0</v>
      </c>
      <c r="L30" s="96">
        <f t="shared" si="11"/>
        <v>0</v>
      </c>
      <c r="M30" s="96">
        <f t="shared" si="11"/>
        <v>0</v>
      </c>
      <c r="N30" s="96">
        <f t="shared" si="11"/>
        <v>0</v>
      </c>
      <c r="O30" s="96">
        <f t="shared" si="11"/>
        <v>0</v>
      </c>
      <c r="P30" s="74">
        <f t="shared" si="11"/>
        <v>0</v>
      </c>
      <c r="Q30" s="74">
        <f t="shared" si="3"/>
        <v>15000000</v>
      </c>
      <c r="R30" s="138"/>
      <c r="S30" s="28"/>
      <c r="T30" s="37"/>
      <c r="U30" s="30"/>
      <c r="V30" s="30"/>
      <c r="W30" s="30"/>
      <c r="X30" s="30"/>
      <c r="Y30" s="30"/>
      <c r="Z30" s="30"/>
      <c r="AA30" s="30"/>
      <c r="AB30" s="47"/>
      <c r="AC30" s="47"/>
      <c r="AD30" s="47"/>
      <c r="AE30" s="47"/>
    </row>
    <row r="31" spans="2:33" s="10" customFormat="1" x14ac:dyDescent="0.25">
      <c r="B31" s="102" t="s">
        <v>147</v>
      </c>
      <c r="C31" s="106">
        <v>18048000</v>
      </c>
      <c r="D31" s="106">
        <f>SUM(D32:D34)</f>
        <v>32900000</v>
      </c>
      <c r="E31" s="90">
        <f t="shared" ref="E31:P31" si="12">SUM(E32:E34)</f>
        <v>0</v>
      </c>
      <c r="F31" s="90">
        <f t="shared" si="12"/>
        <v>15000000</v>
      </c>
      <c r="G31" s="90">
        <f t="shared" si="12"/>
        <v>0</v>
      </c>
      <c r="H31" s="90">
        <f t="shared" si="12"/>
        <v>0</v>
      </c>
      <c r="I31" s="90">
        <f t="shared" si="12"/>
        <v>0</v>
      </c>
      <c r="J31" s="90">
        <f t="shared" si="12"/>
        <v>0</v>
      </c>
      <c r="K31" s="90">
        <f t="shared" si="12"/>
        <v>0</v>
      </c>
      <c r="L31" s="90">
        <f t="shared" si="12"/>
        <v>0</v>
      </c>
      <c r="M31" s="90">
        <f t="shared" si="12"/>
        <v>0</v>
      </c>
      <c r="N31" s="90">
        <f t="shared" si="12"/>
        <v>0</v>
      </c>
      <c r="O31" s="90">
        <f t="shared" si="12"/>
        <v>0</v>
      </c>
      <c r="P31" s="76">
        <f t="shared" si="12"/>
        <v>0</v>
      </c>
      <c r="Q31" s="76">
        <f t="shared" si="3"/>
        <v>15000000</v>
      </c>
      <c r="R31" s="32"/>
      <c r="S31" s="28"/>
      <c r="T31" s="37"/>
      <c r="U31" s="30"/>
      <c r="V31" s="30"/>
      <c r="W31" s="30"/>
      <c r="X31" s="30"/>
      <c r="Y31" s="30"/>
      <c r="Z31" s="30"/>
      <c r="AA31" s="30"/>
      <c r="AB31" s="47"/>
      <c r="AC31" s="47"/>
      <c r="AD31" s="47"/>
      <c r="AE31" s="47"/>
    </row>
    <row r="32" spans="2:33" x14ac:dyDescent="0.25">
      <c r="B32" s="133" t="s">
        <v>148</v>
      </c>
      <c r="C32" s="107">
        <v>2900000</v>
      </c>
      <c r="D32" s="107">
        <v>17900000</v>
      </c>
      <c r="E32" s="90">
        <v>0</v>
      </c>
      <c r="F32" s="90">
        <v>15000000</v>
      </c>
      <c r="G32" s="90">
        <v>0</v>
      </c>
      <c r="H32" s="90">
        <v>0</v>
      </c>
      <c r="I32" s="90">
        <v>0</v>
      </c>
      <c r="J32" s="90">
        <v>0</v>
      </c>
      <c r="K32" s="90">
        <v>0</v>
      </c>
      <c r="L32" s="90">
        <v>0</v>
      </c>
      <c r="M32" s="134">
        <v>0</v>
      </c>
      <c r="N32" s="134">
        <v>0</v>
      </c>
      <c r="O32" s="134">
        <v>0</v>
      </c>
      <c r="P32" s="73"/>
      <c r="Q32" s="74">
        <f t="shared" si="3"/>
        <v>15000000</v>
      </c>
      <c r="R32" s="141"/>
      <c r="S32" s="28"/>
      <c r="T32" s="32"/>
      <c r="U32" s="27"/>
      <c r="V32" s="27"/>
      <c r="W32" s="27"/>
      <c r="X32" s="27"/>
      <c r="Y32" s="27"/>
      <c r="Z32" s="27"/>
      <c r="AA32" s="27"/>
      <c r="AB32" s="33"/>
      <c r="AC32" s="33"/>
      <c r="AD32" s="33"/>
      <c r="AE32" s="33"/>
    </row>
    <row r="33" spans="2:31" x14ac:dyDescent="0.25">
      <c r="B33" s="133" t="s">
        <v>149</v>
      </c>
      <c r="C33" s="107">
        <v>15000000</v>
      </c>
      <c r="D33" s="107">
        <v>15000000</v>
      </c>
      <c r="E33" s="90">
        <v>0</v>
      </c>
      <c r="F33" s="90">
        <v>0</v>
      </c>
      <c r="G33" s="90">
        <v>0</v>
      </c>
      <c r="H33" s="90">
        <v>0</v>
      </c>
      <c r="I33" s="90">
        <v>0</v>
      </c>
      <c r="J33" s="90">
        <v>0</v>
      </c>
      <c r="K33" s="90">
        <v>0</v>
      </c>
      <c r="L33" s="90">
        <v>0</v>
      </c>
      <c r="M33" s="90">
        <v>0</v>
      </c>
      <c r="N33" s="90">
        <v>0</v>
      </c>
      <c r="O33" s="90">
        <v>0</v>
      </c>
      <c r="P33" s="90">
        <v>0</v>
      </c>
      <c r="Q33" s="74">
        <f t="shared" si="3"/>
        <v>0</v>
      </c>
      <c r="R33" s="138"/>
      <c r="S33" s="28"/>
      <c r="T33" s="32"/>
      <c r="U33" s="27"/>
      <c r="V33" s="27"/>
      <c r="W33" s="27"/>
      <c r="X33" s="27"/>
      <c r="Y33" s="27"/>
      <c r="Z33" s="27"/>
      <c r="AA33" s="27"/>
      <c r="AB33" s="33"/>
      <c r="AC33" s="33"/>
      <c r="AD33" s="33"/>
      <c r="AE33" s="33"/>
    </row>
    <row r="34" spans="2:31" x14ac:dyDescent="0.25">
      <c r="B34" s="133" t="s">
        <v>191</v>
      </c>
      <c r="C34" s="107">
        <v>148000</v>
      </c>
      <c r="D34" s="107">
        <v>0</v>
      </c>
      <c r="E34" s="134">
        <v>0</v>
      </c>
      <c r="F34" s="134">
        <v>0</v>
      </c>
      <c r="G34" s="134">
        <v>0</v>
      </c>
      <c r="H34" s="134">
        <v>0</v>
      </c>
      <c r="I34" s="134">
        <v>0</v>
      </c>
      <c r="J34" s="134">
        <v>0</v>
      </c>
      <c r="K34" s="134">
        <v>0</v>
      </c>
      <c r="L34" s="134">
        <v>0</v>
      </c>
      <c r="M34" s="134">
        <v>0</v>
      </c>
      <c r="N34" s="134">
        <v>0</v>
      </c>
      <c r="O34" s="134">
        <v>0</v>
      </c>
      <c r="P34" s="134">
        <v>0</v>
      </c>
      <c r="Q34" s="74">
        <f t="shared" si="3"/>
        <v>0</v>
      </c>
      <c r="R34" s="138"/>
      <c r="S34" s="28"/>
      <c r="T34" s="32"/>
      <c r="U34" s="27"/>
      <c r="V34" s="27"/>
      <c r="W34" s="27"/>
      <c r="X34" s="27"/>
      <c r="Y34" s="27"/>
      <c r="Z34" s="27"/>
      <c r="AA34" s="27"/>
      <c r="AB34" s="33"/>
      <c r="AC34" s="33"/>
      <c r="AD34" s="33"/>
      <c r="AE34" s="33"/>
    </row>
    <row r="35" spans="2:31" s="10" customFormat="1" x14ac:dyDescent="0.25">
      <c r="B35" s="102" t="s">
        <v>150</v>
      </c>
      <c r="C35" s="107">
        <v>1286300</v>
      </c>
      <c r="D35" s="107">
        <f>+D36</f>
        <v>1286300</v>
      </c>
      <c r="E35" s="134">
        <f t="shared" ref="E35:P35" si="13">+E36</f>
        <v>0</v>
      </c>
      <c r="F35" s="134">
        <f t="shared" si="13"/>
        <v>0</v>
      </c>
      <c r="G35" s="134">
        <f t="shared" si="13"/>
        <v>0</v>
      </c>
      <c r="H35" s="134">
        <f t="shared" si="13"/>
        <v>0</v>
      </c>
      <c r="I35" s="134">
        <f t="shared" si="13"/>
        <v>0</v>
      </c>
      <c r="J35" s="134">
        <f t="shared" si="13"/>
        <v>0</v>
      </c>
      <c r="K35" s="134">
        <f t="shared" si="13"/>
        <v>0</v>
      </c>
      <c r="L35" s="134">
        <f t="shared" si="13"/>
        <v>0</v>
      </c>
      <c r="M35" s="96">
        <f t="shared" si="13"/>
        <v>0</v>
      </c>
      <c r="N35" s="96">
        <f t="shared" si="13"/>
        <v>0</v>
      </c>
      <c r="O35" s="96">
        <f t="shared" si="13"/>
        <v>0</v>
      </c>
      <c r="P35" s="74">
        <f t="shared" si="13"/>
        <v>0</v>
      </c>
      <c r="Q35" s="74">
        <f t="shared" si="3"/>
        <v>0</v>
      </c>
      <c r="R35" s="138"/>
      <c r="S35" s="28"/>
      <c r="T35" s="37"/>
      <c r="U35" s="30"/>
      <c r="V35" s="30"/>
      <c r="W35" s="30"/>
      <c r="X35" s="30"/>
      <c r="Y35" s="30"/>
      <c r="Z35" s="30"/>
      <c r="AA35" s="30"/>
      <c r="AB35" s="47"/>
      <c r="AC35" s="47"/>
      <c r="AD35" s="47"/>
      <c r="AE35" s="47"/>
    </row>
    <row r="36" spans="2:31" x14ac:dyDescent="0.25">
      <c r="B36" s="98" t="s">
        <v>151</v>
      </c>
      <c r="C36" s="107">
        <v>1286300</v>
      </c>
      <c r="D36" s="107">
        <v>1286300</v>
      </c>
      <c r="E36" s="96">
        <v>0</v>
      </c>
      <c r="F36" s="96">
        <v>0</v>
      </c>
      <c r="G36" s="96">
        <v>0</v>
      </c>
      <c r="H36" s="134">
        <v>0</v>
      </c>
      <c r="I36" s="134">
        <v>0</v>
      </c>
      <c r="J36" s="134">
        <v>0</v>
      </c>
      <c r="K36" s="134">
        <v>0</v>
      </c>
      <c r="L36" s="134">
        <v>0</v>
      </c>
      <c r="M36" s="134">
        <v>0</v>
      </c>
      <c r="N36" s="134">
        <v>0</v>
      </c>
      <c r="O36" s="134">
        <v>0</v>
      </c>
      <c r="P36" s="73">
        <v>0</v>
      </c>
      <c r="Q36" s="76">
        <f t="shared" si="3"/>
        <v>0</v>
      </c>
      <c r="R36" s="138"/>
      <c r="S36" s="28"/>
      <c r="T36" s="32"/>
      <c r="U36" s="27"/>
      <c r="V36" s="27"/>
      <c r="W36" s="27"/>
      <c r="X36" s="27"/>
      <c r="Y36" s="27"/>
      <c r="Z36" s="27"/>
      <c r="AA36" s="27"/>
      <c r="AB36" s="33"/>
      <c r="AC36" s="33"/>
      <c r="AD36" s="33"/>
      <c r="AE36" s="33"/>
    </row>
    <row r="37" spans="2:31" s="10" customFormat="1" x14ac:dyDescent="0.25">
      <c r="B37" s="97" t="s">
        <v>37</v>
      </c>
      <c r="C37" s="108">
        <f t="shared" ref="C37" si="14">C38+C39</f>
        <v>73364079</v>
      </c>
      <c r="D37" s="108">
        <f>+D38+D39</f>
        <v>89394927.569999993</v>
      </c>
      <c r="E37" s="96">
        <f t="shared" ref="E37:P37" si="15">+E38+E39</f>
        <v>5816605.5299999993</v>
      </c>
      <c r="F37" s="96">
        <f t="shared" si="15"/>
        <v>2075999.0100000002</v>
      </c>
      <c r="G37" s="96">
        <f t="shared" si="15"/>
        <v>14182964.799999999</v>
      </c>
      <c r="H37" s="96">
        <f t="shared" si="15"/>
        <v>3019389.14</v>
      </c>
      <c r="I37" s="96">
        <f t="shared" si="15"/>
        <v>3688560.6</v>
      </c>
      <c r="J37" s="96">
        <f t="shared" si="15"/>
        <v>6254497.7400000002</v>
      </c>
      <c r="K37" s="96">
        <f t="shared" si="15"/>
        <v>2017170.8699999999</v>
      </c>
      <c r="L37" s="96">
        <f t="shared" si="15"/>
        <v>3514354.6500000004</v>
      </c>
      <c r="M37" s="96">
        <f t="shared" si="15"/>
        <v>2553186.9699999997</v>
      </c>
      <c r="N37" s="96">
        <f t="shared" si="15"/>
        <v>2771048.81</v>
      </c>
      <c r="O37" s="96">
        <f t="shared" si="15"/>
        <v>6940773.9000000004</v>
      </c>
      <c r="P37" s="96">
        <f t="shared" si="15"/>
        <v>3332525.05</v>
      </c>
      <c r="Q37" s="74">
        <f t="shared" si="3"/>
        <v>56167077.069999993</v>
      </c>
      <c r="R37" s="138"/>
      <c r="S37" s="28"/>
      <c r="T37" s="37"/>
      <c r="U37" s="30"/>
      <c r="V37" s="30"/>
      <c r="W37" s="30"/>
      <c r="X37" s="30"/>
      <c r="Y37" s="30"/>
      <c r="Z37" s="30"/>
      <c r="AA37" s="30"/>
      <c r="AB37" s="47"/>
      <c r="AC37" s="47"/>
      <c r="AD37" s="47"/>
      <c r="AE37" s="47"/>
    </row>
    <row r="38" spans="2:31" s="10" customFormat="1" x14ac:dyDescent="0.25">
      <c r="B38" s="100" t="s">
        <v>152</v>
      </c>
      <c r="C38" s="106">
        <v>69263079</v>
      </c>
      <c r="D38" s="106">
        <v>79712241.530000001</v>
      </c>
      <c r="E38" s="90">
        <v>5816605.5299999993</v>
      </c>
      <c r="F38" s="90">
        <v>2075999.0100000002</v>
      </c>
      <c r="G38" s="90">
        <v>12093668.799999999</v>
      </c>
      <c r="H38" s="90">
        <v>2129300.16</v>
      </c>
      <c r="I38" s="90">
        <v>3581403.42</v>
      </c>
      <c r="J38" s="90">
        <v>4678279.4800000004</v>
      </c>
      <c r="K38" s="90">
        <v>1875714.17</v>
      </c>
      <c r="L38" s="90">
        <v>3270054.5700000003</v>
      </c>
      <c r="M38" s="90">
        <v>2143303.92</v>
      </c>
      <c r="N38" s="90">
        <v>2611227.56</v>
      </c>
      <c r="O38" s="90">
        <v>5553106.0700000003</v>
      </c>
      <c r="P38" s="76">
        <v>1646363</v>
      </c>
      <c r="Q38" s="76">
        <f t="shared" si="3"/>
        <v>47475025.689999998</v>
      </c>
      <c r="R38" s="138"/>
      <c r="S38" s="28"/>
      <c r="T38" s="37"/>
      <c r="U38" s="30"/>
      <c r="V38" s="30"/>
      <c r="W38" s="30"/>
      <c r="X38" s="30"/>
      <c r="Y38" s="30"/>
      <c r="Z38" s="30"/>
      <c r="AA38" s="30"/>
      <c r="AB38" s="47"/>
      <c r="AC38" s="47"/>
      <c r="AD38" s="47"/>
      <c r="AE38" s="47"/>
    </row>
    <row r="39" spans="2:31" s="10" customFormat="1" x14ac:dyDescent="0.25">
      <c r="B39" s="100" t="s">
        <v>153</v>
      </c>
      <c r="C39" s="106">
        <v>4101000</v>
      </c>
      <c r="D39" s="106">
        <v>9682686.0399999991</v>
      </c>
      <c r="E39" s="90">
        <v>0</v>
      </c>
      <c r="F39" s="90">
        <v>0</v>
      </c>
      <c r="G39" s="90">
        <v>2089296</v>
      </c>
      <c r="H39" s="90">
        <v>890088.98</v>
      </c>
      <c r="I39" s="90">
        <v>107157.18</v>
      </c>
      <c r="J39" s="90">
        <v>1576218.26</v>
      </c>
      <c r="K39" s="90">
        <v>141456.70000000001</v>
      </c>
      <c r="L39" s="90">
        <v>244300.08</v>
      </c>
      <c r="M39" s="90">
        <v>409883.05</v>
      </c>
      <c r="N39" s="90">
        <v>159821.25</v>
      </c>
      <c r="O39" s="90">
        <v>1387667.83</v>
      </c>
      <c r="P39" s="76">
        <v>1686162.0499999998</v>
      </c>
      <c r="Q39" s="76">
        <f t="shared" si="3"/>
        <v>8692051.379999999</v>
      </c>
      <c r="R39" s="138"/>
      <c r="S39" s="28"/>
      <c r="T39" s="37"/>
      <c r="U39" s="30"/>
      <c r="V39" s="30"/>
      <c r="W39" s="30"/>
      <c r="X39" s="30"/>
      <c r="Y39" s="30"/>
      <c r="Z39" s="30"/>
      <c r="AA39" s="30"/>
      <c r="AB39" s="47"/>
      <c r="AC39" s="47"/>
      <c r="AD39" s="47"/>
      <c r="AE39" s="47"/>
    </row>
    <row r="40" spans="2:31" s="10" customFormat="1" x14ac:dyDescent="0.25">
      <c r="B40" s="97" t="s">
        <v>38</v>
      </c>
      <c r="C40" s="92">
        <v>1379561050</v>
      </c>
      <c r="D40" s="92">
        <v>2079621050</v>
      </c>
      <c r="E40" s="96">
        <v>132000</v>
      </c>
      <c r="F40" s="96"/>
      <c r="G40" s="96"/>
      <c r="H40" s="96"/>
      <c r="I40" s="96"/>
      <c r="J40" s="96"/>
      <c r="K40" s="96">
        <v>0</v>
      </c>
      <c r="L40" s="96"/>
      <c r="M40" s="90">
        <v>331145.76</v>
      </c>
      <c r="N40" s="90">
        <v>60000</v>
      </c>
      <c r="O40" s="90">
        <v>2255000</v>
      </c>
      <c r="P40" s="76">
        <v>700000000</v>
      </c>
      <c r="Q40" s="74">
        <f t="shared" si="3"/>
        <v>702778145.75999999</v>
      </c>
      <c r="R40" s="138"/>
      <c r="S40" s="28"/>
      <c r="T40" s="37"/>
      <c r="U40" s="30"/>
      <c r="V40" s="30"/>
      <c r="W40" s="30"/>
      <c r="X40" s="30"/>
      <c r="Y40" s="30"/>
      <c r="Z40" s="30"/>
      <c r="AA40" s="30"/>
      <c r="AB40" s="47"/>
      <c r="AC40" s="47"/>
      <c r="AD40" s="47"/>
      <c r="AE40" s="47"/>
    </row>
    <row r="41" spans="2:31" x14ac:dyDescent="0.25">
      <c r="B41" s="62" t="s">
        <v>39</v>
      </c>
      <c r="C41" s="92">
        <v>219902409</v>
      </c>
      <c r="D41" s="92">
        <v>205677973.5</v>
      </c>
      <c r="E41" s="96">
        <v>0</v>
      </c>
      <c r="F41" s="96"/>
      <c r="G41" s="96">
        <v>0</v>
      </c>
      <c r="H41" s="96"/>
      <c r="I41" s="96">
        <v>0</v>
      </c>
      <c r="J41" s="96">
        <v>0</v>
      </c>
      <c r="K41" s="96"/>
      <c r="L41" s="96"/>
      <c r="M41" s="90">
        <v>3000000</v>
      </c>
      <c r="N41" s="90">
        <v>0</v>
      </c>
      <c r="O41" s="90">
        <v>35754.5</v>
      </c>
      <c r="P41" s="76">
        <v>0</v>
      </c>
      <c r="Q41" s="74">
        <f t="shared" si="3"/>
        <v>3035754.5</v>
      </c>
      <c r="R41" s="138"/>
      <c r="S41" s="28"/>
      <c r="T41" s="32"/>
      <c r="U41" s="32"/>
      <c r="V41" s="32"/>
      <c r="W41" s="27"/>
      <c r="X41" s="27"/>
      <c r="Y41" s="27"/>
      <c r="Z41" s="27"/>
      <c r="AA41" s="27"/>
      <c r="AB41" s="33"/>
      <c r="AC41" s="33"/>
      <c r="AD41" s="33"/>
      <c r="AE41" s="33"/>
    </row>
    <row r="42" spans="2:31" x14ac:dyDescent="0.25">
      <c r="B42" s="21" t="s">
        <v>40</v>
      </c>
      <c r="C42" s="137">
        <f>+C43+C50+C70+C74+C79+C88</f>
        <v>16449722938</v>
      </c>
      <c r="D42" s="137">
        <f>+D43+D50+D70+D74+D79+D88</f>
        <v>32111186463.469994</v>
      </c>
      <c r="E42" s="135">
        <f t="shared" ref="E42:P42" si="16">+E43+E50+E70+E74+E79+E88</f>
        <v>516431683.25999999</v>
      </c>
      <c r="F42" s="135">
        <f t="shared" si="16"/>
        <v>170613969.42999998</v>
      </c>
      <c r="G42" s="135">
        <f t="shared" si="16"/>
        <v>1436584950.8500001</v>
      </c>
      <c r="H42" s="135">
        <f t="shared" si="16"/>
        <v>657833783.23000002</v>
      </c>
      <c r="I42" s="135">
        <f t="shared" si="16"/>
        <v>693082948.55000007</v>
      </c>
      <c r="J42" s="135">
        <f t="shared" si="16"/>
        <v>1488405300.8599999</v>
      </c>
      <c r="K42" s="135">
        <f t="shared" si="16"/>
        <v>1113705786.2400002</v>
      </c>
      <c r="L42" s="135">
        <f t="shared" si="16"/>
        <v>704284005.14999998</v>
      </c>
      <c r="M42" s="135">
        <f t="shared" si="16"/>
        <v>1142453770.3299999</v>
      </c>
      <c r="N42" s="135">
        <f t="shared" si="16"/>
        <v>2128384520.1300001</v>
      </c>
      <c r="O42" s="135">
        <f t="shared" si="16"/>
        <v>2024121733.9699998</v>
      </c>
      <c r="P42" s="135">
        <f t="shared" si="16"/>
        <v>3274768416.2800002</v>
      </c>
      <c r="Q42" s="75">
        <f>SUM(E42:P42)</f>
        <v>15350670868.279999</v>
      </c>
      <c r="R42" s="138"/>
      <c r="S42" s="28"/>
      <c r="T42" s="141"/>
      <c r="U42" s="141"/>
      <c r="V42" s="141"/>
      <c r="W42" s="27"/>
      <c r="X42" s="27"/>
      <c r="Y42" s="27"/>
      <c r="Z42" s="27"/>
      <c r="AA42" s="27"/>
      <c r="AB42" s="33"/>
      <c r="AC42" s="33"/>
      <c r="AD42" s="33"/>
      <c r="AE42" s="33"/>
    </row>
    <row r="43" spans="2:31" x14ac:dyDescent="0.25">
      <c r="B43" s="62" t="s">
        <v>41</v>
      </c>
      <c r="C43" s="92">
        <v>4752721267</v>
      </c>
      <c r="D43" s="92">
        <f>+D44+D45</f>
        <v>12820084552.609997</v>
      </c>
      <c r="E43" s="96">
        <f t="shared" ref="E43:P43" si="17">+E44+E45</f>
        <v>2100837.7799999998</v>
      </c>
      <c r="F43" s="96">
        <f t="shared" si="17"/>
        <v>12146403.84</v>
      </c>
      <c r="G43" s="96">
        <f t="shared" si="17"/>
        <v>737187845.04000008</v>
      </c>
      <c r="H43" s="96">
        <f t="shared" si="17"/>
        <v>251772976.59999999</v>
      </c>
      <c r="I43" s="96">
        <f t="shared" si="17"/>
        <v>105182417.84999999</v>
      </c>
      <c r="J43" s="96">
        <f t="shared" si="17"/>
        <v>978729482.20999992</v>
      </c>
      <c r="K43" s="96">
        <f t="shared" si="17"/>
        <v>778931015.44000006</v>
      </c>
      <c r="L43" s="96">
        <f t="shared" si="17"/>
        <v>344564491.06999999</v>
      </c>
      <c r="M43" s="96">
        <f t="shared" si="17"/>
        <v>205321059.72999999</v>
      </c>
      <c r="N43" s="96">
        <f t="shared" si="17"/>
        <v>810872012.90999997</v>
      </c>
      <c r="O43" s="96">
        <f t="shared" si="17"/>
        <v>657012166.11999989</v>
      </c>
      <c r="P43" s="96">
        <f t="shared" si="17"/>
        <v>1887826458.3099999</v>
      </c>
      <c r="Q43" s="74">
        <f>SUM(E43:P43)</f>
        <v>6771647166.8999996</v>
      </c>
      <c r="R43" s="138"/>
      <c r="S43" s="28"/>
      <c r="T43" s="32"/>
      <c r="U43" s="32"/>
      <c r="V43" s="32"/>
      <c r="W43" s="32"/>
      <c r="X43" s="27"/>
      <c r="Y43" s="27"/>
      <c r="Z43" s="27"/>
      <c r="AA43" s="27"/>
      <c r="AB43" s="33"/>
      <c r="AC43" s="33"/>
      <c r="AD43" s="33"/>
      <c r="AE43" s="33"/>
    </row>
    <row r="44" spans="2:31" s="10" customFormat="1" x14ac:dyDescent="0.25">
      <c r="B44" s="97" t="s">
        <v>42</v>
      </c>
      <c r="C44" s="108">
        <v>3479525238</v>
      </c>
      <c r="D44" s="108">
        <v>11617474416.509996</v>
      </c>
      <c r="E44" s="96">
        <v>0</v>
      </c>
      <c r="F44" s="96">
        <v>6342532.6600000001</v>
      </c>
      <c r="G44" s="96">
        <v>689479108.84000003</v>
      </c>
      <c r="H44" s="96">
        <v>247742636.22999999</v>
      </c>
      <c r="I44" s="96">
        <v>85969242.819999993</v>
      </c>
      <c r="J44" s="96">
        <v>965353206.79999995</v>
      </c>
      <c r="K44" s="96">
        <v>758050835.21000004</v>
      </c>
      <c r="L44" s="96">
        <v>265821332.15000001</v>
      </c>
      <c r="M44" s="96">
        <v>185114069.53</v>
      </c>
      <c r="N44" s="96">
        <v>739902287.60000002</v>
      </c>
      <c r="O44" s="96">
        <v>631788541.43999994</v>
      </c>
      <c r="P44" s="96">
        <v>1844547205.8299999</v>
      </c>
      <c r="Q44" s="74">
        <f>SUM(E44:P44)</f>
        <v>6420110999.1099997</v>
      </c>
      <c r="R44" s="138"/>
      <c r="S44" s="28"/>
      <c r="T44" s="37"/>
      <c r="U44" s="30"/>
      <c r="V44" s="30"/>
      <c r="W44" s="30"/>
      <c r="X44" s="30"/>
      <c r="Y44" s="30"/>
      <c r="Z44" s="30"/>
      <c r="AA44" s="30"/>
      <c r="AB44" s="47"/>
      <c r="AC44" s="47"/>
      <c r="AD44" s="47"/>
      <c r="AE44" s="47"/>
    </row>
    <row r="45" spans="2:31" s="10" customFormat="1" x14ac:dyDescent="0.25">
      <c r="B45" s="97" t="s">
        <v>43</v>
      </c>
      <c r="C45" s="92">
        <v>1273196029</v>
      </c>
      <c r="D45" s="92">
        <f>+D46+D49</f>
        <v>1202610136.1000004</v>
      </c>
      <c r="E45" s="96">
        <f t="shared" ref="E45:P45" si="18">+E46+E49</f>
        <v>2100837.7799999998</v>
      </c>
      <c r="F45" s="96">
        <f t="shared" si="18"/>
        <v>5803871.1799999997</v>
      </c>
      <c r="G45" s="96">
        <f t="shared" si="18"/>
        <v>47708736.200000003</v>
      </c>
      <c r="H45" s="96">
        <f t="shared" si="18"/>
        <v>4030340.3699999996</v>
      </c>
      <c r="I45" s="96">
        <f t="shared" si="18"/>
        <v>19213175.030000001</v>
      </c>
      <c r="J45" s="96">
        <f t="shared" si="18"/>
        <v>13376275.41</v>
      </c>
      <c r="K45" s="96">
        <f t="shared" si="18"/>
        <v>20880180.229999997</v>
      </c>
      <c r="L45" s="96">
        <f t="shared" si="18"/>
        <v>78743158.919999987</v>
      </c>
      <c r="M45" s="96">
        <f t="shared" si="18"/>
        <v>20206990.199999999</v>
      </c>
      <c r="N45" s="96">
        <f t="shared" si="18"/>
        <v>70969725.309999987</v>
      </c>
      <c r="O45" s="96">
        <f t="shared" si="18"/>
        <v>25223624.680000003</v>
      </c>
      <c r="P45" s="96">
        <f t="shared" si="18"/>
        <v>43279252.480000004</v>
      </c>
      <c r="Q45" s="74">
        <f t="shared" si="3"/>
        <v>351536167.78999996</v>
      </c>
      <c r="R45" s="138"/>
      <c r="S45" s="28"/>
      <c r="T45" s="37"/>
      <c r="U45" s="30"/>
      <c r="V45" s="30"/>
      <c r="W45" s="30"/>
      <c r="X45" s="30"/>
      <c r="Y45" s="30"/>
      <c r="Z45" s="30"/>
      <c r="AA45" s="30"/>
      <c r="AB45" s="47"/>
      <c r="AC45" s="47"/>
      <c r="AD45" s="47"/>
      <c r="AE45" s="47"/>
    </row>
    <row r="46" spans="2:31" s="10" customFormat="1" x14ac:dyDescent="0.25">
      <c r="B46" s="100" t="s">
        <v>154</v>
      </c>
      <c r="C46" s="109">
        <f t="shared" ref="C46" si="19">+C47+C48</f>
        <v>88802381</v>
      </c>
      <c r="D46" s="109">
        <f>+D47+D48</f>
        <v>93900825</v>
      </c>
      <c r="E46" s="90">
        <f t="shared" ref="E46:P46" si="20">+E47+E48</f>
        <v>2100837.7799999998</v>
      </c>
      <c r="F46" s="90">
        <f t="shared" si="20"/>
        <v>2085837.78</v>
      </c>
      <c r="G46" s="90">
        <f t="shared" si="20"/>
        <v>2499527.7799999998</v>
      </c>
      <c r="H46" s="90">
        <f t="shared" si="20"/>
        <v>2269316.1799999997</v>
      </c>
      <c r="I46" s="90">
        <f t="shared" si="20"/>
        <v>2269316.1799999997</v>
      </c>
      <c r="J46" s="90">
        <f t="shared" si="20"/>
        <v>2269316.1799999997</v>
      </c>
      <c r="K46" s="90">
        <f t="shared" si="20"/>
        <v>2269316.1799999997</v>
      </c>
      <c r="L46" s="90">
        <f t="shared" si="20"/>
        <v>2269316.1799999997</v>
      </c>
      <c r="M46" s="90">
        <f t="shared" si="20"/>
        <v>2269316.1799999997</v>
      </c>
      <c r="N46" s="90">
        <f t="shared" si="20"/>
        <v>3240782.3</v>
      </c>
      <c r="O46" s="90">
        <f t="shared" si="20"/>
        <v>3411444.3</v>
      </c>
      <c r="P46" s="90">
        <f t="shared" si="20"/>
        <v>3717133.1999999997</v>
      </c>
      <c r="Q46" s="76">
        <f t="shared" si="3"/>
        <v>30671460.219999999</v>
      </c>
      <c r="R46" s="138"/>
      <c r="S46" s="28"/>
      <c r="T46" s="37"/>
      <c r="U46" s="30"/>
      <c r="V46" s="30"/>
      <c r="W46" s="30"/>
      <c r="X46" s="30"/>
      <c r="Y46" s="30"/>
      <c r="Z46" s="30"/>
      <c r="AA46" s="30"/>
      <c r="AB46" s="47"/>
      <c r="AC46" s="47"/>
      <c r="AD46" s="47"/>
      <c r="AE46" s="47"/>
    </row>
    <row r="47" spans="2:31" x14ac:dyDescent="0.25">
      <c r="B47" s="99" t="s">
        <v>155</v>
      </c>
      <c r="C47" s="109">
        <v>84135581</v>
      </c>
      <c r="D47" s="109">
        <v>88525581</v>
      </c>
      <c r="E47" s="90">
        <v>2023206.17</v>
      </c>
      <c r="F47" s="90">
        <v>2008206.17</v>
      </c>
      <c r="G47" s="90">
        <v>2368206.17</v>
      </c>
      <c r="H47" s="90">
        <v>2168206.17</v>
      </c>
      <c r="I47" s="90">
        <v>2168206.17</v>
      </c>
      <c r="J47" s="90">
        <v>2168206.17</v>
      </c>
      <c r="K47" s="90">
        <v>2168206.17</v>
      </c>
      <c r="L47" s="90">
        <v>2168206.17</v>
      </c>
      <c r="M47" s="90">
        <v>2168206.17</v>
      </c>
      <c r="N47" s="90">
        <v>3008206.17</v>
      </c>
      <c r="O47" s="90">
        <v>3223912.34</v>
      </c>
      <c r="P47" s="81">
        <v>3508912.3499999996</v>
      </c>
      <c r="Q47" s="81">
        <f t="shared" si="3"/>
        <v>29149886.390000001</v>
      </c>
      <c r="R47" s="138"/>
      <c r="S47" s="28"/>
      <c r="T47" s="32"/>
      <c r="U47" s="27"/>
      <c r="V47" s="27"/>
      <c r="W47" s="27"/>
      <c r="X47" s="27"/>
      <c r="Y47" s="27"/>
      <c r="Z47" s="27"/>
      <c r="AA47" s="27"/>
      <c r="AB47" s="33"/>
      <c r="AC47" s="33"/>
      <c r="AD47" s="33"/>
      <c r="AE47" s="33"/>
    </row>
    <row r="48" spans="2:31" x14ac:dyDescent="0.25">
      <c r="B48" s="99" t="s">
        <v>156</v>
      </c>
      <c r="C48" s="109">
        <v>4666800</v>
      </c>
      <c r="D48" s="109">
        <v>5375244</v>
      </c>
      <c r="E48" s="90">
        <v>77631.61</v>
      </c>
      <c r="F48" s="90">
        <v>77631.61</v>
      </c>
      <c r="G48" s="90">
        <v>131321.61000000002</v>
      </c>
      <c r="H48" s="90">
        <v>101110.01000000001</v>
      </c>
      <c r="I48" s="90">
        <v>101110.01000000001</v>
      </c>
      <c r="J48" s="90">
        <v>101110.01000000001</v>
      </c>
      <c r="K48" s="90">
        <v>101110.01000000001</v>
      </c>
      <c r="L48" s="90">
        <v>101110.01000000001</v>
      </c>
      <c r="M48" s="90">
        <v>101110.01000000001</v>
      </c>
      <c r="N48" s="90">
        <v>232576.13</v>
      </c>
      <c r="O48" s="90">
        <v>187531.96000000002</v>
      </c>
      <c r="P48" s="81">
        <v>208220.85</v>
      </c>
      <c r="Q48" s="81">
        <f t="shared" si="3"/>
        <v>1521573.83</v>
      </c>
      <c r="R48" s="138"/>
      <c r="S48" s="28"/>
      <c r="T48" s="32"/>
      <c r="U48" s="27"/>
      <c r="V48" s="27"/>
      <c r="W48" s="27"/>
      <c r="X48" s="27"/>
      <c r="Y48" s="27"/>
      <c r="Z48" s="27"/>
      <c r="AA48" s="27"/>
      <c r="AB48" s="33"/>
      <c r="AC48" s="33"/>
      <c r="AD48" s="33"/>
      <c r="AE48" s="33"/>
    </row>
    <row r="49" spans="2:31" s="10" customFormat="1" ht="30" x14ac:dyDescent="0.25">
      <c r="B49" s="102" t="s">
        <v>157</v>
      </c>
      <c r="C49" s="82">
        <v>1184393648</v>
      </c>
      <c r="D49" s="82">
        <v>1108709311.1000004</v>
      </c>
      <c r="E49" s="90">
        <v>0</v>
      </c>
      <c r="F49" s="90">
        <v>3718033.4</v>
      </c>
      <c r="G49" s="90">
        <v>45209208.420000002</v>
      </c>
      <c r="H49" s="90">
        <v>1761024.19</v>
      </c>
      <c r="I49" s="90">
        <v>16943858.850000001</v>
      </c>
      <c r="J49" s="90">
        <v>11106959.23</v>
      </c>
      <c r="K49" s="90">
        <v>18610864.049999997</v>
      </c>
      <c r="L49" s="90">
        <v>76473842.739999995</v>
      </c>
      <c r="M49" s="90">
        <v>17937674.02</v>
      </c>
      <c r="N49" s="90">
        <v>67728943.00999999</v>
      </c>
      <c r="O49" s="90">
        <v>21812180.380000003</v>
      </c>
      <c r="P49" s="81">
        <v>39562119.280000001</v>
      </c>
      <c r="Q49" s="81">
        <f t="shared" si="3"/>
        <v>320864707.57000005</v>
      </c>
      <c r="R49" s="138"/>
      <c r="S49" s="28"/>
      <c r="T49" s="37"/>
      <c r="U49" s="30"/>
      <c r="V49" s="30"/>
      <c r="W49" s="30"/>
      <c r="X49" s="30"/>
      <c r="Y49" s="30"/>
      <c r="Z49" s="30"/>
      <c r="AA49" s="30"/>
      <c r="AB49" s="47"/>
      <c r="AC49" s="47"/>
      <c r="AD49" s="47"/>
      <c r="AE49" s="47"/>
    </row>
    <row r="50" spans="2:31" x14ac:dyDescent="0.25">
      <c r="B50" s="62" t="s">
        <v>44</v>
      </c>
      <c r="C50" s="108">
        <f t="shared" ref="C50" si="21">C51+C56+C60+C61+C64</f>
        <v>9877621717</v>
      </c>
      <c r="D50" s="108">
        <f>+D51+D56+D60+D61+D64</f>
        <v>16456995417.51</v>
      </c>
      <c r="E50" s="96">
        <f t="shared" ref="E50:P50" si="22">+E51+E56+E60+E61+E64</f>
        <v>512654864.58000004</v>
      </c>
      <c r="F50" s="96">
        <f t="shared" si="22"/>
        <v>158028843.58999997</v>
      </c>
      <c r="G50" s="96">
        <f t="shared" si="22"/>
        <v>694004319.49000013</v>
      </c>
      <c r="H50" s="96">
        <f t="shared" si="22"/>
        <v>368060735.73000002</v>
      </c>
      <c r="I50" s="96">
        <f t="shared" si="22"/>
        <v>563337377.46000004</v>
      </c>
      <c r="J50" s="96">
        <f t="shared" si="22"/>
        <v>507182400.68000001</v>
      </c>
      <c r="K50" s="96">
        <f t="shared" si="22"/>
        <v>250018423.39000008</v>
      </c>
      <c r="L50" s="96">
        <f t="shared" si="22"/>
        <v>354265451.18000001</v>
      </c>
      <c r="M50" s="96">
        <f t="shared" si="22"/>
        <v>873574339.29999983</v>
      </c>
      <c r="N50" s="96">
        <f t="shared" si="22"/>
        <v>920100976.37</v>
      </c>
      <c r="O50" s="96">
        <f t="shared" si="22"/>
        <v>1344163305.3</v>
      </c>
      <c r="P50" s="96">
        <f t="shared" si="22"/>
        <v>1231821312.53</v>
      </c>
      <c r="Q50" s="74">
        <f t="shared" si="3"/>
        <v>7777212349.5999994</v>
      </c>
      <c r="R50" s="138"/>
      <c r="S50" s="28"/>
      <c r="T50" s="32"/>
      <c r="U50" s="27"/>
      <c r="V50" s="27"/>
      <c r="W50" s="27"/>
      <c r="X50" s="27"/>
      <c r="Y50" s="27"/>
      <c r="Z50" s="27"/>
      <c r="AA50" s="27"/>
      <c r="AB50" s="33"/>
      <c r="AC50" s="33"/>
      <c r="AD50" s="33"/>
      <c r="AE50" s="33"/>
    </row>
    <row r="51" spans="2:31" s="10" customFormat="1" x14ac:dyDescent="0.25">
      <c r="B51" s="97" t="s">
        <v>45</v>
      </c>
      <c r="C51" s="108">
        <f t="shared" ref="C51" si="23">C52+C53+C54+C55</f>
        <v>3529832905</v>
      </c>
      <c r="D51" s="108">
        <f>SUM(D52:D55)</f>
        <v>5835600323.0800009</v>
      </c>
      <c r="E51" s="96">
        <f t="shared" ref="E51:P51" si="24">SUM(E52:E55)</f>
        <v>471825523.47000003</v>
      </c>
      <c r="F51" s="96">
        <f t="shared" si="24"/>
        <v>67881948.859999999</v>
      </c>
      <c r="G51" s="96">
        <f t="shared" si="24"/>
        <v>251795222.06000003</v>
      </c>
      <c r="H51" s="96">
        <f t="shared" si="24"/>
        <v>64818667.790000007</v>
      </c>
      <c r="I51" s="96">
        <f t="shared" si="24"/>
        <v>300623866.45000005</v>
      </c>
      <c r="J51" s="96">
        <f t="shared" si="24"/>
        <v>72974119.460000008</v>
      </c>
      <c r="K51" s="96">
        <f t="shared" si="24"/>
        <v>131866112.8</v>
      </c>
      <c r="L51" s="96">
        <f t="shared" si="24"/>
        <v>94688299.089999974</v>
      </c>
      <c r="M51" s="96">
        <f t="shared" si="24"/>
        <v>241300520.04000002</v>
      </c>
      <c r="N51" s="96">
        <f t="shared" si="24"/>
        <v>379455305.60000002</v>
      </c>
      <c r="O51" s="96">
        <f t="shared" si="24"/>
        <v>274468282.72000003</v>
      </c>
      <c r="P51" s="96">
        <f t="shared" si="24"/>
        <v>590256144.47999966</v>
      </c>
      <c r="Q51" s="74">
        <f t="shared" si="3"/>
        <v>2941954012.8199997</v>
      </c>
      <c r="R51" s="138"/>
      <c r="S51" s="28"/>
      <c r="T51" s="37"/>
      <c r="U51" s="30"/>
      <c r="V51" s="30"/>
      <c r="W51" s="30"/>
      <c r="X51" s="30"/>
      <c r="Y51" s="30"/>
      <c r="Z51" s="30"/>
      <c r="AA51" s="30"/>
      <c r="AB51" s="47"/>
      <c r="AC51" s="47"/>
      <c r="AD51" s="47"/>
      <c r="AE51" s="47"/>
    </row>
    <row r="52" spans="2:31" s="10" customFormat="1" x14ac:dyDescent="0.25">
      <c r="B52" s="100" t="s">
        <v>159</v>
      </c>
      <c r="C52" s="106">
        <v>61571876</v>
      </c>
      <c r="D52" s="106">
        <v>322139209.43000001</v>
      </c>
      <c r="E52" s="90">
        <v>0</v>
      </c>
      <c r="F52" s="90">
        <v>0</v>
      </c>
      <c r="G52" s="90">
        <v>153350.09</v>
      </c>
      <c r="H52" s="90">
        <v>3679455.0599999996</v>
      </c>
      <c r="I52" s="90">
        <v>1009529.76</v>
      </c>
      <c r="J52" s="90">
        <v>4904575.57</v>
      </c>
      <c r="K52" s="90">
        <v>37966.5</v>
      </c>
      <c r="L52" s="90">
        <v>38940</v>
      </c>
      <c r="M52" s="90">
        <v>1071563.0299999998</v>
      </c>
      <c r="N52" s="90">
        <v>405107.37</v>
      </c>
      <c r="O52" s="90">
        <v>252679.35</v>
      </c>
      <c r="P52" s="76">
        <v>2592750.2800000003</v>
      </c>
      <c r="Q52" s="76">
        <f t="shared" si="3"/>
        <v>14145917.009999998</v>
      </c>
      <c r="R52" s="138"/>
      <c r="S52" s="28"/>
      <c r="T52" s="37"/>
      <c r="U52" s="30"/>
      <c r="V52" s="30"/>
      <c r="W52" s="30"/>
      <c r="X52" s="30"/>
      <c r="Y52" s="30"/>
      <c r="Z52" s="30"/>
      <c r="AA52" s="30"/>
      <c r="AB52" s="47"/>
      <c r="AC52" s="47"/>
      <c r="AD52" s="47"/>
      <c r="AE52" s="47"/>
    </row>
    <row r="53" spans="2:31" s="10" customFormat="1" x14ac:dyDescent="0.25">
      <c r="B53" s="100" t="s">
        <v>160</v>
      </c>
      <c r="C53" s="106">
        <v>3370519975</v>
      </c>
      <c r="D53" s="106">
        <v>5380095528.8400002</v>
      </c>
      <c r="E53" s="90">
        <v>471825523.47000003</v>
      </c>
      <c r="F53" s="90">
        <v>67881948.859999999</v>
      </c>
      <c r="G53" s="90">
        <v>251641871.97000003</v>
      </c>
      <c r="H53" s="90">
        <v>61139212.730000004</v>
      </c>
      <c r="I53" s="90">
        <v>299614336.69000006</v>
      </c>
      <c r="J53" s="90">
        <v>66401044.440000005</v>
      </c>
      <c r="K53" s="90">
        <v>131828146.3</v>
      </c>
      <c r="L53" s="90">
        <v>88497100.909999982</v>
      </c>
      <c r="M53" s="90">
        <v>240228957.01000002</v>
      </c>
      <c r="N53" s="90">
        <v>377846202.23000002</v>
      </c>
      <c r="O53" s="90">
        <v>272417681.92000002</v>
      </c>
      <c r="P53" s="76">
        <v>582991303.3099997</v>
      </c>
      <c r="Q53" s="76">
        <f t="shared" si="3"/>
        <v>2912313329.8400002</v>
      </c>
      <c r="R53" s="138"/>
      <c r="S53" s="28"/>
      <c r="T53" s="37"/>
      <c r="U53" s="30"/>
      <c r="V53" s="30"/>
      <c r="W53" s="30"/>
      <c r="X53" s="30"/>
      <c r="Y53" s="30"/>
      <c r="Z53" s="30"/>
      <c r="AA53" s="30"/>
      <c r="AB53" s="47"/>
      <c r="AC53" s="47"/>
      <c r="AD53" s="47"/>
      <c r="AE53" s="47"/>
    </row>
    <row r="54" spans="2:31" s="10" customFormat="1" x14ac:dyDescent="0.25">
      <c r="B54" s="100" t="s">
        <v>161</v>
      </c>
      <c r="C54" s="106">
        <v>91631054</v>
      </c>
      <c r="D54" s="106">
        <v>128365584.81</v>
      </c>
      <c r="E54" s="90">
        <v>0</v>
      </c>
      <c r="F54" s="90">
        <v>0</v>
      </c>
      <c r="G54" s="90">
        <v>0</v>
      </c>
      <c r="H54" s="90">
        <v>0</v>
      </c>
      <c r="I54" s="90">
        <v>0</v>
      </c>
      <c r="J54" s="90">
        <v>1668499.45</v>
      </c>
      <c r="K54" s="90">
        <v>0</v>
      </c>
      <c r="L54" s="90">
        <v>6152258.1799999997</v>
      </c>
      <c r="M54" s="90">
        <v>0</v>
      </c>
      <c r="N54" s="90">
        <v>1203996</v>
      </c>
      <c r="O54" s="90">
        <v>1797921.45</v>
      </c>
      <c r="P54" s="76">
        <v>4672090.8899999997</v>
      </c>
      <c r="Q54" s="76">
        <f t="shared" si="3"/>
        <v>15494765.969999999</v>
      </c>
      <c r="R54" s="138"/>
      <c r="S54" s="28"/>
      <c r="T54" s="37"/>
      <c r="U54" s="30"/>
      <c r="V54" s="30"/>
      <c r="W54" s="30"/>
      <c r="X54" s="30"/>
      <c r="Y54" s="30"/>
      <c r="Z54" s="30"/>
      <c r="AA54" s="30"/>
      <c r="AB54" s="47"/>
      <c r="AC54" s="47"/>
      <c r="AD54" s="47"/>
      <c r="AE54" s="47"/>
    </row>
    <row r="55" spans="2:31" s="10" customFormat="1" x14ac:dyDescent="0.25">
      <c r="B55" s="100" t="s">
        <v>162</v>
      </c>
      <c r="C55" s="106">
        <v>6110000</v>
      </c>
      <c r="D55" s="106">
        <v>5000000</v>
      </c>
      <c r="E55" s="90">
        <v>0</v>
      </c>
      <c r="F55" s="90">
        <v>0</v>
      </c>
      <c r="G55" s="90">
        <v>0</v>
      </c>
      <c r="H55" s="90">
        <v>0</v>
      </c>
      <c r="I55" s="90">
        <v>0</v>
      </c>
      <c r="J55" s="90">
        <v>0</v>
      </c>
      <c r="K55" s="90">
        <v>0</v>
      </c>
      <c r="L55" s="90">
        <v>0</v>
      </c>
      <c r="M55" s="90">
        <v>0</v>
      </c>
      <c r="N55" s="90">
        <v>0</v>
      </c>
      <c r="O55" s="90">
        <v>0</v>
      </c>
      <c r="P55" s="90">
        <v>0</v>
      </c>
      <c r="Q55" s="76">
        <f t="shared" si="3"/>
        <v>0</v>
      </c>
      <c r="R55" s="138"/>
      <c r="S55" s="28"/>
      <c r="T55" s="37"/>
      <c r="U55" s="30"/>
      <c r="V55" s="30"/>
      <c r="W55" s="30"/>
      <c r="X55" s="30"/>
      <c r="Y55" s="30"/>
      <c r="Z55" s="30"/>
      <c r="AA55" s="30"/>
      <c r="AB55" s="47"/>
      <c r="AC55" s="47"/>
      <c r="AD55" s="47"/>
      <c r="AE55" s="47"/>
    </row>
    <row r="56" spans="2:31" s="10" customFormat="1" x14ac:dyDescent="0.25">
      <c r="B56" s="97" t="s">
        <v>46</v>
      </c>
      <c r="C56" s="108">
        <f t="shared" ref="C56" si="25">C57+C58+C59</f>
        <v>5735878947</v>
      </c>
      <c r="D56" s="108">
        <f>SUM(D57:D59)</f>
        <v>9777802201.3699989</v>
      </c>
      <c r="E56" s="96">
        <f t="shared" ref="E56:P56" si="26">SUM(E57:E59)</f>
        <v>40829341.109999999</v>
      </c>
      <c r="F56" s="96">
        <f t="shared" si="26"/>
        <v>90019280.729999989</v>
      </c>
      <c r="G56" s="96">
        <f t="shared" si="26"/>
        <v>439875847.74000001</v>
      </c>
      <c r="H56" s="96">
        <f t="shared" si="26"/>
        <v>301604572.5</v>
      </c>
      <c r="I56" s="96">
        <f t="shared" si="26"/>
        <v>254921161.26999995</v>
      </c>
      <c r="J56" s="96">
        <f t="shared" si="26"/>
        <v>423262099.27999997</v>
      </c>
      <c r="K56" s="96">
        <f t="shared" si="26"/>
        <v>114982965.25000006</v>
      </c>
      <c r="L56" s="96">
        <f t="shared" si="26"/>
        <v>254510808.81000003</v>
      </c>
      <c r="M56" s="96">
        <f t="shared" si="26"/>
        <v>571265038.80999994</v>
      </c>
      <c r="N56" s="96">
        <f t="shared" si="26"/>
        <v>533717362.02999997</v>
      </c>
      <c r="O56" s="96">
        <f t="shared" si="26"/>
        <v>1059775176.2599998</v>
      </c>
      <c r="P56" s="96">
        <f t="shared" si="26"/>
        <v>620165559.93000007</v>
      </c>
      <c r="Q56" s="74">
        <f t="shared" si="3"/>
        <v>4704929213.7199993</v>
      </c>
      <c r="R56" s="138"/>
      <c r="S56" s="28"/>
      <c r="T56" s="37"/>
      <c r="U56" s="30"/>
      <c r="V56" s="30"/>
      <c r="W56" s="30"/>
      <c r="X56" s="30"/>
      <c r="Y56" s="30"/>
      <c r="Z56" s="30"/>
      <c r="AA56" s="30"/>
      <c r="AB56" s="47"/>
      <c r="AC56" s="47"/>
      <c r="AD56" s="47"/>
      <c r="AE56" s="47"/>
    </row>
    <row r="57" spans="2:31" s="10" customFormat="1" x14ac:dyDescent="0.25">
      <c r="B57" s="100" t="s">
        <v>163</v>
      </c>
      <c r="C57" s="106">
        <v>752018934</v>
      </c>
      <c r="D57" s="106">
        <v>1164004368.5</v>
      </c>
      <c r="E57" s="90">
        <v>0</v>
      </c>
      <c r="F57" s="90">
        <v>774000</v>
      </c>
      <c r="G57" s="90">
        <v>10245969.24</v>
      </c>
      <c r="H57" s="90">
        <v>66997938.039999999</v>
      </c>
      <c r="I57" s="90">
        <v>67404436.349999994</v>
      </c>
      <c r="J57" s="90">
        <v>12194184.99</v>
      </c>
      <c r="K57" s="90">
        <v>10949291.92</v>
      </c>
      <c r="L57" s="90">
        <v>45877572</v>
      </c>
      <c r="M57" s="90">
        <v>37830038.120000005</v>
      </c>
      <c r="N57" s="90">
        <v>81404350.010000005</v>
      </c>
      <c r="O57" s="90">
        <v>210212281.42000002</v>
      </c>
      <c r="P57" s="76">
        <v>113958123.86</v>
      </c>
      <c r="Q57" s="76">
        <f t="shared" si="3"/>
        <v>657848185.95000005</v>
      </c>
      <c r="R57" s="138"/>
      <c r="S57" s="28"/>
      <c r="T57" s="37"/>
      <c r="U57" s="30"/>
      <c r="V57" s="30"/>
      <c r="W57" s="30"/>
      <c r="X57" s="30"/>
      <c r="Y57" s="30"/>
      <c r="Z57" s="30"/>
      <c r="AA57" s="30"/>
      <c r="AB57" s="47"/>
      <c r="AC57" s="47"/>
      <c r="AD57" s="47"/>
      <c r="AE57" s="47"/>
    </row>
    <row r="58" spans="2:31" s="10" customFormat="1" x14ac:dyDescent="0.25">
      <c r="B58" s="100" t="s">
        <v>164</v>
      </c>
      <c r="C58" s="106">
        <v>1346598723</v>
      </c>
      <c r="D58" s="106">
        <v>3016300981.6699996</v>
      </c>
      <c r="E58" s="90">
        <v>2107363.27</v>
      </c>
      <c r="F58" s="90">
        <v>12797215.039999999</v>
      </c>
      <c r="G58" s="90">
        <v>111485336.09999999</v>
      </c>
      <c r="H58" s="90">
        <v>99958354.660000011</v>
      </c>
      <c r="I58" s="90">
        <v>47772526.430000015</v>
      </c>
      <c r="J58" s="90">
        <v>118957060.2</v>
      </c>
      <c r="K58" s="90">
        <v>21377268.999999993</v>
      </c>
      <c r="L58" s="90">
        <v>155071381.21000001</v>
      </c>
      <c r="M58" s="90">
        <v>336653553.11000001</v>
      </c>
      <c r="N58" s="90">
        <v>198683161.92000005</v>
      </c>
      <c r="O58" s="90">
        <v>131751294</v>
      </c>
      <c r="P58" s="76">
        <v>203116393.31000006</v>
      </c>
      <c r="Q58" s="76">
        <f t="shared" si="3"/>
        <v>1439730908.25</v>
      </c>
      <c r="R58" s="138"/>
      <c r="S58" s="28"/>
      <c r="T58" s="37"/>
      <c r="U58" s="30"/>
      <c r="V58" s="30"/>
      <c r="W58" s="30"/>
      <c r="X58" s="30"/>
      <c r="Y58" s="30"/>
      <c r="Z58" s="30"/>
      <c r="AA58" s="30"/>
      <c r="AB58" s="47"/>
      <c r="AC58" s="47"/>
      <c r="AD58" s="47"/>
      <c r="AE58" s="47"/>
    </row>
    <row r="59" spans="2:31" s="10" customFormat="1" x14ac:dyDescent="0.25">
      <c r="B59" s="100" t="s">
        <v>165</v>
      </c>
      <c r="C59" s="106">
        <v>3637261290</v>
      </c>
      <c r="D59" s="106">
        <v>5597496851.1999989</v>
      </c>
      <c r="E59" s="90">
        <v>38721977.839999996</v>
      </c>
      <c r="F59" s="90">
        <v>76448065.689999983</v>
      </c>
      <c r="G59" s="90">
        <v>318144542.40000004</v>
      </c>
      <c r="H59" s="90">
        <v>134648279.80000001</v>
      </c>
      <c r="I59" s="90">
        <v>139744198.48999995</v>
      </c>
      <c r="J59" s="90">
        <v>292110854.08999997</v>
      </c>
      <c r="K59" s="90">
        <v>82656404.330000058</v>
      </c>
      <c r="L59" s="90">
        <v>53561855.600000031</v>
      </c>
      <c r="M59" s="90">
        <v>196781447.57999992</v>
      </c>
      <c r="N59" s="90">
        <v>253629850.09999993</v>
      </c>
      <c r="O59" s="90">
        <v>717811600.83999979</v>
      </c>
      <c r="P59" s="76">
        <v>303091042.75999999</v>
      </c>
      <c r="Q59" s="76">
        <f t="shared" si="3"/>
        <v>2607350119.5199995</v>
      </c>
      <c r="R59" s="138"/>
      <c r="S59" s="28"/>
      <c r="T59" s="37"/>
      <c r="U59" s="30"/>
      <c r="V59" s="30"/>
      <c r="W59" s="30"/>
      <c r="X59" s="30"/>
      <c r="Y59" s="30"/>
      <c r="Z59" s="30"/>
      <c r="AA59" s="30"/>
      <c r="AB59" s="47"/>
      <c r="AC59" s="47"/>
      <c r="AD59" s="47"/>
      <c r="AE59" s="47"/>
    </row>
    <row r="60" spans="2:31" s="10" customFormat="1" x14ac:dyDescent="0.25">
      <c r="B60" s="97" t="s">
        <v>47</v>
      </c>
      <c r="C60" s="108">
        <v>81515040</v>
      </c>
      <c r="D60" s="108">
        <v>116950135.82000001</v>
      </c>
      <c r="E60" s="96">
        <v>0</v>
      </c>
      <c r="F60" s="96">
        <v>127614</v>
      </c>
      <c r="G60" s="96">
        <v>529287.69000000006</v>
      </c>
      <c r="H60" s="96">
        <v>1637495.44</v>
      </c>
      <c r="I60" s="96">
        <v>2962349.74</v>
      </c>
      <c r="J60" s="96">
        <v>2611066.7000000002</v>
      </c>
      <c r="K60" s="96">
        <v>392925.33999999997</v>
      </c>
      <c r="L60" s="96">
        <v>2197485.36</v>
      </c>
      <c r="M60" s="96">
        <v>934998.89</v>
      </c>
      <c r="N60" s="96">
        <v>346432.74</v>
      </c>
      <c r="O60" s="96">
        <v>984506.4</v>
      </c>
      <c r="P60" s="74">
        <v>4181161.1500000008</v>
      </c>
      <c r="Q60" s="74">
        <f t="shared" si="3"/>
        <v>16905323.450000003</v>
      </c>
      <c r="R60" s="138"/>
      <c r="S60" s="28"/>
      <c r="T60" s="37"/>
      <c r="U60" s="30"/>
      <c r="V60" s="30"/>
      <c r="W60" s="30"/>
      <c r="X60" s="30"/>
      <c r="Y60" s="30"/>
      <c r="Z60" s="30"/>
      <c r="AA60" s="30"/>
      <c r="AB60" s="47"/>
      <c r="AC60" s="47"/>
      <c r="AD60" s="47"/>
      <c r="AE60" s="47"/>
    </row>
    <row r="61" spans="2:31" s="10" customFormat="1" x14ac:dyDescent="0.25">
      <c r="B61" s="97" t="s">
        <v>48</v>
      </c>
      <c r="C61" s="108">
        <f t="shared" ref="C61" si="27">C62+C63</f>
        <v>18422668</v>
      </c>
      <c r="D61" s="108">
        <f>+D62+D63</f>
        <v>116928346.97999999</v>
      </c>
      <c r="E61" s="96">
        <f t="shared" ref="E61:P61" si="28">+E62+E63</f>
        <v>0</v>
      </c>
      <c r="F61" s="96">
        <f t="shared" si="28"/>
        <v>0</v>
      </c>
      <c r="G61" s="96">
        <f t="shared" si="28"/>
        <v>1609380</v>
      </c>
      <c r="H61" s="96">
        <f t="shared" si="28"/>
        <v>0</v>
      </c>
      <c r="I61" s="96">
        <f t="shared" si="28"/>
        <v>4830000</v>
      </c>
      <c r="J61" s="96">
        <f t="shared" si="28"/>
        <v>4170000</v>
      </c>
      <c r="K61" s="96">
        <f t="shared" si="28"/>
        <v>2400000</v>
      </c>
      <c r="L61" s="96">
        <f t="shared" si="28"/>
        <v>2599200</v>
      </c>
      <c r="M61" s="96">
        <f t="shared" si="28"/>
        <v>1957609.4</v>
      </c>
      <c r="N61" s="96">
        <f t="shared" si="28"/>
        <v>1250000</v>
      </c>
      <c r="O61" s="96">
        <f t="shared" si="28"/>
        <v>1972000</v>
      </c>
      <c r="P61" s="96">
        <f t="shared" si="28"/>
        <v>12169635.789999999</v>
      </c>
      <c r="Q61" s="74">
        <f t="shared" si="3"/>
        <v>32957825.189999998</v>
      </c>
      <c r="R61" s="138"/>
      <c r="S61" s="28"/>
      <c r="T61" s="37"/>
      <c r="U61" s="30"/>
      <c r="V61" s="30"/>
      <c r="W61" s="30"/>
      <c r="X61" s="30"/>
      <c r="Y61" s="30"/>
      <c r="Z61" s="30"/>
      <c r="AA61" s="30"/>
      <c r="AB61" s="47"/>
      <c r="AC61" s="47"/>
      <c r="AD61" s="47"/>
      <c r="AE61" s="47"/>
    </row>
    <row r="62" spans="2:31" x14ac:dyDescent="0.25">
      <c r="B62" s="100" t="s">
        <v>166</v>
      </c>
      <c r="C62" s="106">
        <v>12757068</v>
      </c>
      <c r="D62" s="106">
        <v>47779520.259999998</v>
      </c>
      <c r="E62" s="90">
        <v>0</v>
      </c>
      <c r="F62" s="90">
        <v>0</v>
      </c>
      <c r="G62" s="90">
        <v>0</v>
      </c>
      <c r="H62" s="90">
        <v>0</v>
      </c>
      <c r="I62" s="90">
        <v>0</v>
      </c>
      <c r="J62" s="90">
        <v>0</v>
      </c>
      <c r="K62" s="90">
        <v>0</v>
      </c>
      <c r="L62" s="90">
        <v>1231200</v>
      </c>
      <c r="M62" s="90">
        <v>1498000</v>
      </c>
      <c r="N62" s="90">
        <v>0</v>
      </c>
      <c r="O62" s="90">
        <v>0</v>
      </c>
      <c r="P62" s="76">
        <v>3390795.79</v>
      </c>
      <c r="Q62" s="76">
        <f t="shared" si="3"/>
        <v>6119995.79</v>
      </c>
      <c r="R62" s="138"/>
      <c r="S62" s="28"/>
      <c r="T62" s="32"/>
      <c r="U62" s="27"/>
      <c r="V62" s="27"/>
      <c r="W62" s="27"/>
      <c r="X62" s="27"/>
      <c r="Y62" s="27"/>
      <c r="Z62" s="27"/>
      <c r="AA62" s="27"/>
      <c r="AB62" s="33"/>
      <c r="AC62" s="33"/>
      <c r="AD62" s="33"/>
      <c r="AE62" s="33"/>
    </row>
    <row r="63" spans="2:31" x14ac:dyDescent="0.25">
      <c r="B63" s="100" t="s">
        <v>167</v>
      </c>
      <c r="C63" s="106">
        <v>5665600</v>
      </c>
      <c r="D63" s="106">
        <v>69148826.719999999</v>
      </c>
      <c r="E63" s="90">
        <v>0</v>
      </c>
      <c r="F63" s="90">
        <v>0</v>
      </c>
      <c r="G63" s="90">
        <v>1609380</v>
      </c>
      <c r="H63" s="90">
        <v>0</v>
      </c>
      <c r="I63" s="90">
        <v>4830000</v>
      </c>
      <c r="J63" s="90">
        <v>4170000</v>
      </c>
      <c r="K63" s="90">
        <v>2400000</v>
      </c>
      <c r="L63" s="90">
        <v>1368000</v>
      </c>
      <c r="M63" s="90">
        <v>459609.4</v>
      </c>
      <c r="N63" s="90">
        <v>1250000</v>
      </c>
      <c r="O63" s="90">
        <v>1972000</v>
      </c>
      <c r="P63" s="76">
        <v>8778840</v>
      </c>
      <c r="Q63" s="76">
        <f t="shared" si="3"/>
        <v>26837829.399999999</v>
      </c>
      <c r="R63" s="138"/>
      <c r="S63" s="28"/>
      <c r="T63" s="32"/>
      <c r="U63" s="27"/>
      <c r="V63" s="27"/>
      <c r="W63" s="27"/>
      <c r="X63" s="27"/>
      <c r="Y63" s="27"/>
      <c r="Z63" s="27"/>
      <c r="AA63" s="27"/>
      <c r="AB63" s="33"/>
      <c r="AC63" s="33"/>
      <c r="AD63" s="33"/>
      <c r="AE63" s="33"/>
    </row>
    <row r="64" spans="2:31" s="10" customFormat="1" x14ac:dyDescent="0.25">
      <c r="B64" s="97" t="s">
        <v>49</v>
      </c>
      <c r="C64" s="108">
        <f>C65+C66+C69</f>
        <v>511972157</v>
      </c>
      <c r="D64" s="108">
        <f>+D65+D66+D69</f>
        <v>609714410.25999999</v>
      </c>
      <c r="E64" s="96">
        <f t="shared" ref="E64:P64" si="29">+E65+E66+E69</f>
        <v>0</v>
      </c>
      <c r="F64" s="96">
        <f t="shared" si="29"/>
        <v>0</v>
      </c>
      <c r="G64" s="96">
        <f t="shared" si="29"/>
        <v>194582</v>
      </c>
      <c r="H64" s="96">
        <f t="shared" si="29"/>
        <v>0</v>
      </c>
      <c r="I64" s="96">
        <f t="shared" si="29"/>
        <v>0</v>
      </c>
      <c r="J64" s="96">
        <f t="shared" si="29"/>
        <v>4165115.2399999998</v>
      </c>
      <c r="K64" s="96">
        <f t="shared" si="29"/>
        <v>376420</v>
      </c>
      <c r="L64" s="96">
        <f t="shared" si="29"/>
        <v>269657.92</v>
      </c>
      <c r="M64" s="96">
        <f t="shared" si="29"/>
        <v>58116172.159999996</v>
      </c>
      <c r="N64" s="96">
        <f t="shared" si="29"/>
        <v>5331876</v>
      </c>
      <c r="O64" s="96">
        <f t="shared" si="29"/>
        <v>6963339.9199999999</v>
      </c>
      <c r="P64" s="96">
        <f t="shared" si="29"/>
        <v>5048811.18</v>
      </c>
      <c r="Q64" s="74">
        <f t="shared" si="3"/>
        <v>80465974.419999987</v>
      </c>
      <c r="R64" s="138"/>
      <c r="S64" s="28"/>
      <c r="T64" s="37"/>
      <c r="U64" s="30"/>
      <c r="V64" s="30"/>
      <c r="W64" s="30"/>
      <c r="X64" s="30"/>
      <c r="Y64" s="30"/>
      <c r="Z64" s="30"/>
      <c r="AA64" s="30"/>
      <c r="AB64" s="47"/>
      <c r="AC64" s="47"/>
      <c r="AD64" s="47"/>
      <c r="AE64" s="47"/>
    </row>
    <row r="65" spans="1:31" s="10" customFormat="1" x14ac:dyDescent="0.25">
      <c r="B65" s="100" t="s">
        <v>168</v>
      </c>
      <c r="C65" s="109">
        <v>4650000</v>
      </c>
      <c r="D65" s="109">
        <v>2368000</v>
      </c>
      <c r="E65" s="90">
        <v>0</v>
      </c>
      <c r="F65" s="90">
        <v>0</v>
      </c>
      <c r="G65" s="90">
        <v>0</v>
      </c>
      <c r="H65" s="90">
        <v>0</v>
      </c>
      <c r="I65" s="90">
        <v>0</v>
      </c>
      <c r="J65" s="90">
        <v>0</v>
      </c>
      <c r="K65" s="90">
        <v>0</v>
      </c>
      <c r="L65" s="90">
        <v>0</v>
      </c>
      <c r="M65" s="90">
        <v>0</v>
      </c>
      <c r="N65" s="90">
        <v>0</v>
      </c>
      <c r="O65" s="90">
        <v>0</v>
      </c>
      <c r="P65" s="90">
        <v>0</v>
      </c>
      <c r="Q65" s="74">
        <f t="shared" si="3"/>
        <v>0</v>
      </c>
      <c r="R65" s="138"/>
      <c r="S65" s="28"/>
      <c r="T65" s="37"/>
      <c r="U65" s="30"/>
      <c r="V65" s="30"/>
      <c r="W65" s="30"/>
      <c r="X65" s="30"/>
      <c r="Y65" s="30"/>
      <c r="Z65" s="30"/>
      <c r="AA65" s="30"/>
      <c r="AB65" s="47"/>
      <c r="AC65" s="47"/>
      <c r="AD65" s="47"/>
      <c r="AE65" s="47"/>
    </row>
    <row r="66" spans="1:31" s="10" customFormat="1" x14ac:dyDescent="0.25">
      <c r="B66" s="100" t="s">
        <v>169</v>
      </c>
      <c r="C66" s="109">
        <f t="shared" ref="C66" si="30">C67+C68</f>
        <v>445322157</v>
      </c>
      <c r="D66" s="109">
        <f>+D67+D68</f>
        <v>424071734.59999996</v>
      </c>
      <c r="E66" s="90">
        <f t="shared" ref="E66:P66" si="31">+E67+E68</f>
        <v>0</v>
      </c>
      <c r="F66" s="90">
        <f t="shared" si="31"/>
        <v>0</v>
      </c>
      <c r="G66" s="90">
        <f t="shared" si="31"/>
        <v>194582</v>
      </c>
      <c r="H66" s="90">
        <f t="shared" si="31"/>
        <v>0</v>
      </c>
      <c r="I66" s="90">
        <f t="shared" si="31"/>
        <v>0</v>
      </c>
      <c r="J66" s="90">
        <f t="shared" si="31"/>
        <v>4165115.2399999998</v>
      </c>
      <c r="K66" s="90">
        <f t="shared" si="31"/>
        <v>376420</v>
      </c>
      <c r="L66" s="90">
        <f t="shared" si="31"/>
        <v>269657.92</v>
      </c>
      <c r="M66" s="90">
        <f t="shared" si="31"/>
        <v>778185.66</v>
      </c>
      <c r="N66" s="90">
        <f t="shared" si="31"/>
        <v>5331876</v>
      </c>
      <c r="O66" s="90">
        <f t="shared" si="31"/>
        <v>6963339.9199999999</v>
      </c>
      <c r="P66" s="90">
        <f t="shared" si="31"/>
        <v>5048811.18</v>
      </c>
      <c r="Q66" s="76">
        <f t="shared" si="3"/>
        <v>23127987.920000002</v>
      </c>
      <c r="R66" s="138"/>
      <c r="S66" s="28"/>
      <c r="T66" s="37"/>
      <c r="U66" s="30"/>
      <c r="V66" s="30"/>
      <c r="W66" s="30"/>
      <c r="X66" s="30"/>
      <c r="Y66" s="30"/>
      <c r="Z66" s="30"/>
      <c r="AA66" s="30"/>
      <c r="AB66" s="47"/>
      <c r="AC66" s="47"/>
      <c r="AD66" s="47"/>
      <c r="AE66" s="47"/>
    </row>
    <row r="67" spans="1:31" x14ac:dyDescent="0.25">
      <c r="B67" s="99" t="s">
        <v>170</v>
      </c>
      <c r="C67" s="106">
        <v>445262157</v>
      </c>
      <c r="D67" s="106">
        <v>423291734.59999996</v>
      </c>
      <c r="E67" s="90">
        <v>0</v>
      </c>
      <c r="F67" s="90">
        <v>0</v>
      </c>
      <c r="G67" s="90">
        <v>194582</v>
      </c>
      <c r="H67" s="90">
        <v>0</v>
      </c>
      <c r="I67" s="90">
        <v>0</v>
      </c>
      <c r="J67" s="90">
        <v>4165115.2399999998</v>
      </c>
      <c r="K67" s="90">
        <v>376420</v>
      </c>
      <c r="L67" s="90">
        <v>269657.92</v>
      </c>
      <c r="M67" s="90">
        <v>778185.66</v>
      </c>
      <c r="N67" s="90">
        <v>5331876</v>
      </c>
      <c r="O67" s="90">
        <v>6963339.9199999999</v>
      </c>
      <c r="P67" s="90">
        <v>5048811.18</v>
      </c>
      <c r="Q67" s="90">
        <f t="shared" si="3"/>
        <v>23127987.920000002</v>
      </c>
      <c r="R67" s="138"/>
      <c r="S67" s="28"/>
      <c r="T67" s="32"/>
      <c r="U67" s="27"/>
      <c r="V67" s="27"/>
      <c r="W67" s="27"/>
      <c r="X67" s="27"/>
      <c r="Y67" s="27"/>
      <c r="Z67" s="27"/>
      <c r="AA67" s="27"/>
      <c r="AB67" s="33"/>
      <c r="AC67" s="33"/>
      <c r="AD67" s="33"/>
      <c r="AE67" s="33"/>
    </row>
    <row r="68" spans="1:31" x14ac:dyDescent="0.25">
      <c r="B68" s="99" t="s">
        <v>171</v>
      </c>
      <c r="C68" s="109">
        <v>60000</v>
      </c>
      <c r="D68" s="109">
        <v>780000</v>
      </c>
      <c r="E68" s="90">
        <v>0</v>
      </c>
      <c r="F68" s="90">
        <v>0</v>
      </c>
      <c r="G68" s="90">
        <v>0</v>
      </c>
      <c r="H68" s="90">
        <v>0</v>
      </c>
      <c r="I68" s="90">
        <v>0</v>
      </c>
      <c r="J68" s="90">
        <v>0</v>
      </c>
      <c r="K68" s="90">
        <v>0</v>
      </c>
      <c r="L68" s="90">
        <v>0</v>
      </c>
      <c r="M68" s="90">
        <v>0</v>
      </c>
      <c r="N68" s="90">
        <v>0</v>
      </c>
      <c r="O68" s="90">
        <v>0</v>
      </c>
      <c r="P68" s="90">
        <v>0</v>
      </c>
      <c r="Q68" s="90">
        <f t="shared" si="3"/>
        <v>0</v>
      </c>
      <c r="R68" s="138"/>
      <c r="S68" s="28"/>
      <c r="T68" s="32"/>
      <c r="U68" s="27"/>
      <c r="V68" s="27"/>
      <c r="W68" s="27"/>
      <c r="X68" s="27"/>
      <c r="Y68" s="27"/>
      <c r="Z68" s="27"/>
      <c r="AA68" s="27"/>
      <c r="AB68" s="33"/>
      <c r="AC68" s="33"/>
      <c r="AD68" s="33"/>
      <c r="AE68" s="33"/>
    </row>
    <row r="69" spans="1:31" s="10" customFormat="1" x14ac:dyDescent="0.25">
      <c r="B69" s="100" t="s">
        <v>172</v>
      </c>
      <c r="C69" s="109">
        <v>62000000</v>
      </c>
      <c r="D69" s="109">
        <v>183274675.66</v>
      </c>
      <c r="E69" s="90">
        <v>0</v>
      </c>
      <c r="F69" s="90">
        <v>0</v>
      </c>
      <c r="G69" s="90">
        <v>0</v>
      </c>
      <c r="H69" s="90">
        <v>0</v>
      </c>
      <c r="I69" s="90">
        <v>0</v>
      </c>
      <c r="J69" s="90">
        <v>0</v>
      </c>
      <c r="K69" s="90">
        <v>0</v>
      </c>
      <c r="L69" s="90">
        <v>0</v>
      </c>
      <c r="M69" s="90">
        <v>57337986.5</v>
      </c>
      <c r="N69" s="90">
        <v>0</v>
      </c>
      <c r="O69" s="90"/>
      <c r="P69" s="76">
        <v>0</v>
      </c>
      <c r="Q69" s="90">
        <f t="shared" si="3"/>
        <v>57337986.5</v>
      </c>
      <c r="R69" s="138"/>
      <c r="S69" s="28"/>
      <c r="T69" s="37"/>
      <c r="U69" s="30"/>
      <c r="V69" s="30"/>
      <c r="W69" s="30"/>
      <c r="X69" s="30"/>
      <c r="Y69" s="30"/>
      <c r="Z69" s="30"/>
      <c r="AA69" s="30"/>
      <c r="AB69" s="47"/>
      <c r="AC69" s="47"/>
      <c r="AD69" s="47"/>
      <c r="AE69" s="47"/>
    </row>
    <row r="70" spans="1:31" x14ac:dyDescent="0.25">
      <c r="B70" s="62" t="s">
        <v>50</v>
      </c>
      <c r="C70" s="108">
        <f t="shared" ref="C70" si="32">C72+C73</f>
        <v>37903882</v>
      </c>
      <c r="D70" s="108">
        <f>SUM(D71:D73)</f>
        <v>28013456.769999996</v>
      </c>
      <c r="E70" s="96">
        <f t="shared" ref="E70:P70" si="33">SUM(E71:E73)</f>
        <v>575250</v>
      </c>
      <c r="F70" s="96">
        <f t="shared" si="33"/>
        <v>47200</v>
      </c>
      <c r="G70" s="96">
        <f t="shared" si="33"/>
        <v>885000</v>
      </c>
      <c r="H70" s="96">
        <f t="shared" si="33"/>
        <v>0</v>
      </c>
      <c r="I70" s="96">
        <f t="shared" si="33"/>
        <v>7696.14</v>
      </c>
      <c r="J70" s="96">
        <f t="shared" si="33"/>
        <v>236000</v>
      </c>
      <c r="K70" s="96">
        <f t="shared" si="33"/>
        <v>477900</v>
      </c>
      <c r="L70" s="96">
        <f t="shared" si="33"/>
        <v>3535437</v>
      </c>
      <c r="M70" s="96">
        <f t="shared" si="33"/>
        <v>1100001</v>
      </c>
      <c r="N70" s="96">
        <f t="shared" si="33"/>
        <v>1032980.95</v>
      </c>
      <c r="O70" s="96">
        <f t="shared" si="33"/>
        <v>1757999.99</v>
      </c>
      <c r="P70" s="96">
        <f t="shared" si="33"/>
        <v>127775.44</v>
      </c>
      <c r="Q70" s="96">
        <f t="shared" si="3"/>
        <v>9783240.5199999996</v>
      </c>
      <c r="R70" s="138"/>
      <c r="S70" s="28"/>
      <c r="T70" s="32"/>
      <c r="U70" s="27"/>
      <c r="V70" s="27"/>
      <c r="W70" s="27"/>
      <c r="X70" s="27"/>
      <c r="Y70" s="27"/>
      <c r="Z70" s="27"/>
      <c r="AA70" s="27"/>
      <c r="AB70" s="33"/>
      <c r="AC70" s="33"/>
      <c r="AD70" s="33"/>
      <c r="AE70" s="33"/>
    </row>
    <row r="71" spans="1:31" x14ac:dyDescent="0.25">
      <c r="B71" s="78" t="s">
        <v>51</v>
      </c>
      <c r="C71" s="108">
        <v>0</v>
      </c>
      <c r="D71" s="108">
        <v>100000</v>
      </c>
      <c r="E71" s="96">
        <v>0</v>
      </c>
      <c r="F71" s="96">
        <v>0</v>
      </c>
      <c r="G71" s="96">
        <v>0</v>
      </c>
      <c r="H71" s="96">
        <v>0</v>
      </c>
      <c r="I71" s="96">
        <v>0</v>
      </c>
      <c r="J71" s="96">
        <v>0</v>
      </c>
      <c r="K71" s="96">
        <v>0</v>
      </c>
      <c r="L71" s="96">
        <v>0</v>
      </c>
      <c r="M71" s="96">
        <v>0</v>
      </c>
      <c r="N71" s="90">
        <v>28084</v>
      </c>
      <c r="O71" s="96">
        <v>0</v>
      </c>
      <c r="P71" s="96">
        <v>0</v>
      </c>
      <c r="Q71" s="90">
        <f t="shared" si="3"/>
        <v>28084</v>
      </c>
      <c r="R71" s="138"/>
      <c r="S71" s="28"/>
      <c r="T71" s="32"/>
      <c r="U71" s="27"/>
      <c r="V71" s="27"/>
      <c r="W71" s="27"/>
      <c r="X71" s="27"/>
      <c r="Y71" s="27"/>
      <c r="Z71" s="27"/>
      <c r="AA71" s="27"/>
      <c r="AB71" s="33"/>
      <c r="AC71" s="33"/>
      <c r="AD71" s="33"/>
      <c r="AE71" s="33"/>
    </row>
    <row r="72" spans="1:31" s="85" customFormat="1" x14ac:dyDescent="0.25">
      <c r="A72" s="10"/>
      <c r="B72" s="78" t="s">
        <v>52</v>
      </c>
      <c r="C72" s="106">
        <v>2784000</v>
      </c>
      <c r="D72" s="106">
        <v>4777241.01</v>
      </c>
      <c r="E72" s="90">
        <v>0</v>
      </c>
      <c r="F72" s="90">
        <v>47200</v>
      </c>
      <c r="G72" s="90">
        <v>885000</v>
      </c>
      <c r="H72" s="90">
        <v>0</v>
      </c>
      <c r="I72" s="90">
        <v>7696.14</v>
      </c>
      <c r="J72" s="90">
        <v>236000</v>
      </c>
      <c r="K72" s="90">
        <v>0</v>
      </c>
      <c r="L72" s="90">
        <v>1293437</v>
      </c>
      <c r="M72" s="90">
        <v>1100001</v>
      </c>
      <c r="N72" s="90">
        <v>304896.95</v>
      </c>
      <c r="O72" s="90">
        <v>0</v>
      </c>
      <c r="P72" s="76">
        <v>97400</v>
      </c>
      <c r="Q72" s="90">
        <f t="shared" si="3"/>
        <v>3971631.0900000003</v>
      </c>
      <c r="R72" s="138"/>
      <c r="S72" s="28"/>
      <c r="T72" s="37"/>
      <c r="U72" s="30"/>
      <c r="V72" s="30"/>
      <c r="W72" s="30"/>
      <c r="X72" s="30"/>
      <c r="Y72" s="30"/>
      <c r="Z72" s="30"/>
      <c r="AA72" s="30"/>
      <c r="AB72" s="47"/>
      <c r="AC72" s="47"/>
      <c r="AD72" s="47"/>
      <c r="AE72" s="47"/>
    </row>
    <row r="73" spans="1:31" s="10" customFormat="1" x14ac:dyDescent="0.25">
      <c r="B73" s="78" t="s">
        <v>53</v>
      </c>
      <c r="C73" s="106">
        <v>35119882</v>
      </c>
      <c r="D73" s="106">
        <v>23136215.759999998</v>
      </c>
      <c r="E73" s="90">
        <v>575250</v>
      </c>
      <c r="F73" s="90">
        <v>0</v>
      </c>
      <c r="G73" s="90">
        <v>0</v>
      </c>
      <c r="H73" s="90">
        <v>0</v>
      </c>
      <c r="I73" s="90">
        <v>0</v>
      </c>
      <c r="J73" s="90">
        <v>0</v>
      </c>
      <c r="K73" s="90">
        <v>477900</v>
      </c>
      <c r="L73" s="90">
        <v>2242000</v>
      </c>
      <c r="M73" s="90">
        <v>0</v>
      </c>
      <c r="N73" s="90">
        <v>700000</v>
      </c>
      <c r="O73" s="96">
        <v>1757999.99</v>
      </c>
      <c r="P73" s="74">
        <v>30375.439999999999</v>
      </c>
      <c r="Q73" s="96">
        <f t="shared" si="3"/>
        <v>5783525.4300000006</v>
      </c>
      <c r="R73" s="138"/>
      <c r="S73" s="28"/>
      <c r="T73" s="37"/>
      <c r="U73" s="30"/>
      <c r="V73" s="30"/>
      <c r="W73" s="30"/>
      <c r="X73" s="30"/>
      <c r="Y73" s="30"/>
      <c r="Z73" s="30"/>
      <c r="AA73" s="30"/>
      <c r="AB73" s="47"/>
      <c r="AC73" s="47"/>
      <c r="AD73" s="47"/>
      <c r="AE73" s="47"/>
    </row>
    <row r="74" spans="1:31" x14ac:dyDescent="0.25">
      <c r="B74" s="62" t="s">
        <v>54</v>
      </c>
      <c r="C74" s="108">
        <f t="shared" ref="C74" si="34">C75+C77</f>
        <v>11419289</v>
      </c>
      <c r="D74" s="108">
        <f>+D75+D77</f>
        <v>311019516.19</v>
      </c>
      <c r="E74" s="96">
        <f t="shared" ref="E74:P74" si="35">+E75+E77</f>
        <v>0</v>
      </c>
      <c r="F74" s="96">
        <f t="shared" si="35"/>
        <v>0</v>
      </c>
      <c r="G74" s="96">
        <f t="shared" si="35"/>
        <v>0</v>
      </c>
      <c r="H74" s="96">
        <f t="shared" si="35"/>
        <v>0</v>
      </c>
      <c r="I74" s="96">
        <f t="shared" si="35"/>
        <v>0</v>
      </c>
      <c r="J74" s="96">
        <f t="shared" si="35"/>
        <v>0</v>
      </c>
      <c r="K74" s="96">
        <f t="shared" si="35"/>
        <v>56000000</v>
      </c>
      <c r="L74" s="96">
        <f t="shared" si="35"/>
        <v>0</v>
      </c>
      <c r="M74" s="96">
        <f t="shared" si="35"/>
        <v>28496464.399999999</v>
      </c>
      <c r="N74" s="96">
        <f t="shared" si="35"/>
        <v>0</v>
      </c>
      <c r="O74" s="96">
        <f t="shared" si="35"/>
        <v>700</v>
      </c>
      <c r="P74" s="96">
        <f t="shared" si="35"/>
        <v>10597190</v>
      </c>
      <c r="Q74" s="96">
        <f t="shared" si="3"/>
        <v>95094354.400000006</v>
      </c>
      <c r="R74" s="138"/>
      <c r="S74" s="28"/>
      <c r="T74" s="32"/>
      <c r="U74" s="27"/>
      <c r="V74" s="27"/>
      <c r="W74" s="27"/>
      <c r="X74" s="27"/>
      <c r="Y74" s="27"/>
      <c r="Z74" s="27"/>
      <c r="AA74" s="27"/>
      <c r="AB74" s="33"/>
      <c r="AC74" s="33"/>
      <c r="AD74" s="33"/>
      <c r="AE74" s="33"/>
    </row>
    <row r="75" spans="1:31" s="10" customFormat="1" x14ac:dyDescent="0.25">
      <c r="B75" s="97" t="s">
        <v>92</v>
      </c>
      <c r="C75" s="92">
        <v>11365379</v>
      </c>
      <c r="D75" s="92">
        <f>+D76</f>
        <v>310978406.19</v>
      </c>
      <c r="E75" s="90">
        <f t="shared" ref="E75:P75" si="36">+E76</f>
        <v>0</v>
      </c>
      <c r="F75" s="90">
        <f t="shared" si="36"/>
        <v>0</v>
      </c>
      <c r="G75" s="90">
        <f t="shared" si="36"/>
        <v>0</v>
      </c>
      <c r="H75" s="90">
        <f t="shared" si="36"/>
        <v>0</v>
      </c>
      <c r="I75" s="90">
        <f t="shared" si="36"/>
        <v>0</v>
      </c>
      <c r="J75" s="90">
        <f t="shared" si="36"/>
        <v>0</v>
      </c>
      <c r="K75" s="90">
        <f t="shared" si="36"/>
        <v>56000000</v>
      </c>
      <c r="L75" s="90">
        <f t="shared" si="36"/>
        <v>0</v>
      </c>
      <c r="M75" s="90">
        <f t="shared" si="36"/>
        <v>28496464.399999999</v>
      </c>
      <c r="N75" s="90">
        <f t="shared" si="36"/>
        <v>0</v>
      </c>
      <c r="O75" s="90">
        <f t="shared" si="36"/>
        <v>0</v>
      </c>
      <c r="P75" s="90">
        <f t="shared" si="36"/>
        <v>10597190</v>
      </c>
      <c r="Q75" s="90">
        <f t="shared" si="3"/>
        <v>95093654.400000006</v>
      </c>
      <c r="R75" s="138"/>
      <c r="S75" s="28"/>
      <c r="T75" s="37"/>
      <c r="U75" s="30"/>
      <c r="V75" s="30"/>
      <c r="W75" s="30"/>
      <c r="X75" s="30"/>
      <c r="Y75" s="30"/>
      <c r="Z75" s="30"/>
      <c r="AA75" s="30"/>
      <c r="AB75" s="47"/>
      <c r="AC75" s="47"/>
      <c r="AD75" s="47"/>
      <c r="AE75" s="47"/>
    </row>
    <row r="76" spans="1:31" x14ac:dyDescent="0.25">
      <c r="B76" s="100" t="s">
        <v>173</v>
      </c>
      <c r="C76" s="106">
        <v>11365379</v>
      </c>
      <c r="D76" s="106">
        <v>310978406.19</v>
      </c>
      <c r="E76" s="90">
        <v>0</v>
      </c>
      <c r="F76" s="90">
        <v>0</v>
      </c>
      <c r="G76" s="90">
        <v>0</v>
      </c>
      <c r="H76" s="90">
        <v>0</v>
      </c>
      <c r="I76" s="90">
        <v>0</v>
      </c>
      <c r="J76" s="90">
        <v>0</v>
      </c>
      <c r="K76" s="90">
        <v>56000000</v>
      </c>
      <c r="L76" s="90">
        <v>0</v>
      </c>
      <c r="M76" s="90">
        <v>28496464.399999999</v>
      </c>
      <c r="N76" s="90">
        <v>0</v>
      </c>
      <c r="O76" s="134">
        <v>0</v>
      </c>
      <c r="P76" s="73">
        <v>10597190</v>
      </c>
      <c r="Q76" s="90">
        <f t="shared" si="3"/>
        <v>95093654.400000006</v>
      </c>
      <c r="R76" s="138"/>
      <c r="S76" s="28"/>
      <c r="T76" s="32"/>
      <c r="U76" s="27"/>
      <c r="V76" s="27"/>
      <c r="W76" s="27"/>
      <c r="X76" s="27"/>
      <c r="Y76" s="27"/>
      <c r="Z76" s="27"/>
      <c r="AA76" s="27"/>
      <c r="AB76" s="33"/>
      <c r="AC76" s="33"/>
      <c r="AD76" s="33"/>
      <c r="AE76" s="33"/>
    </row>
    <row r="77" spans="1:31" s="10" customFormat="1" x14ac:dyDescent="0.25">
      <c r="B77" s="97" t="s">
        <v>55</v>
      </c>
      <c r="C77" s="108">
        <f t="shared" ref="C77" si="37">C78</f>
        <v>53910</v>
      </c>
      <c r="D77" s="108">
        <f>+D78</f>
        <v>41110</v>
      </c>
      <c r="E77" s="96">
        <f t="shared" ref="E77:P77" si="38">+E78</f>
        <v>0</v>
      </c>
      <c r="F77" s="96">
        <f t="shared" si="38"/>
        <v>0</v>
      </c>
      <c r="G77" s="96">
        <f t="shared" si="38"/>
        <v>0</v>
      </c>
      <c r="H77" s="96">
        <f t="shared" si="38"/>
        <v>0</v>
      </c>
      <c r="I77" s="96">
        <f t="shared" si="38"/>
        <v>0</v>
      </c>
      <c r="J77" s="96">
        <f t="shared" si="38"/>
        <v>0</v>
      </c>
      <c r="K77" s="96">
        <f t="shared" si="38"/>
        <v>0</v>
      </c>
      <c r="L77" s="96">
        <f t="shared" si="38"/>
        <v>0</v>
      </c>
      <c r="M77" s="96">
        <f t="shared" si="38"/>
        <v>0</v>
      </c>
      <c r="N77" s="96">
        <f t="shared" si="38"/>
        <v>0</v>
      </c>
      <c r="O77" s="96">
        <f t="shared" si="38"/>
        <v>700</v>
      </c>
      <c r="P77" s="96">
        <f t="shared" si="38"/>
        <v>0</v>
      </c>
      <c r="Q77" s="90">
        <f t="shared" si="3"/>
        <v>700</v>
      </c>
      <c r="R77" s="138"/>
      <c r="S77" s="28"/>
      <c r="T77" s="37"/>
      <c r="U77" s="30"/>
      <c r="V77" s="30"/>
      <c r="W77" s="30"/>
      <c r="X77" s="30"/>
      <c r="Y77" s="30"/>
      <c r="Z77" s="30"/>
      <c r="AA77" s="30"/>
      <c r="AB77" s="47"/>
      <c r="AC77" s="47"/>
      <c r="AD77" s="47"/>
      <c r="AE77" s="47"/>
    </row>
    <row r="78" spans="1:31" x14ac:dyDescent="0.25">
      <c r="B78" s="100" t="s">
        <v>175</v>
      </c>
      <c r="C78" s="106">
        <v>53910</v>
      </c>
      <c r="D78" s="106">
        <v>41110</v>
      </c>
      <c r="E78" s="90">
        <v>0</v>
      </c>
      <c r="F78" s="90">
        <v>0</v>
      </c>
      <c r="G78" s="90">
        <v>0</v>
      </c>
      <c r="H78" s="90">
        <v>0</v>
      </c>
      <c r="I78" s="90">
        <v>0</v>
      </c>
      <c r="J78" s="90">
        <v>0</v>
      </c>
      <c r="K78" s="90">
        <v>0</v>
      </c>
      <c r="L78" s="90">
        <v>0</v>
      </c>
      <c r="M78" s="90">
        <v>0</v>
      </c>
      <c r="N78" s="90">
        <v>0</v>
      </c>
      <c r="O78" s="134">
        <v>700</v>
      </c>
      <c r="P78" s="73">
        <v>0</v>
      </c>
      <c r="Q78" s="90">
        <f t="shared" ref="Q78:Q91" si="39">SUM(E78:P78)</f>
        <v>700</v>
      </c>
      <c r="R78" s="32"/>
      <c r="S78" s="28"/>
      <c r="T78" s="32"/>
      <c r="U78" s="27"/>
      <c r="V78" s="27"/>
      <c r="W78" s="27"/>
      <c r="X78" s="27"/>
      <c r="Y78" s="27"/>
      <c r="Z78" s="27"/>
      <c r="AA78" s="27"/>
      <c r="AB78" s="33"/>
      <c r="AC78" s="33"/>
      <c r="AD78" s="33"/>
      <c r="AE78" s="33"/>
    </row>
    <row r="79" spans="1:31" x14ac:dyDescent="0.25">
      <c r="B79" s="62" t="s">
        <v>56</v>
      </c>
      <c r="C79" s="108">
        <f>C80+C82</f>
        <v>1769978343</v>
      </c>
      <c r="D79" s="108">
        <f>+D80+D82+D87</f>
        <v>2467995080.3899999</v>
      </c>
      <c r="E79" s="96">
        <f t="shared" ref="E79:P79" si="40">+E80+E82+E87</f>
        <v>1100730.8999999999</v>
      </c>
      <c r="F79" s="96">
        <f t="shared" si="40"/>
        <v>391522</v>
      </c>
      <c r="G79" s="96">
        <f t="shared" si="40"/>
        <v>4507786.32</v>
      </c>
      <c r="H79" s="96">
        <f t="shared" si="40"/>
        <v>38000070.899999999</v>
      </c>
      <c r="I79" s="96">
        <f t="shared" si="40"/>
        <v>24555457.100000001</v>
      </c>
      <c r="J79" s="96">
        <f t="shared" si="40"/>
        <v>2257417.9700000002</v>
      </c>
      <c r="K79" s="96">
        <f t="shared" si="40"/>
        <v>28278447.41</v>
      </c>
      <c r="L79" s="96">
        <f t="shared" si="40"/>
        <v>1918625.9</v>
      </c>
      <c r="M79" s="96">
        <f t="shared" si="40"/>
        <v>33961905.899999999</v>
      </c>
      <c r="N79" s="96">
        <f t="shared" si="40"/>
        <v>396378549.89999998</v>
      </c>
      <c r="O79" s="96">
        <f t="shared" si="40"/>
        <v>21187562.559999999</v>
      </c>
      <c r="P79" s="96">
        <f t="shared" si="40"/>
        <v>144395680</v>
      </c>
      <c r="Q79" s="74">
        <f t="shared" si="39"/>
        <v>696933756.8599999</v>
      </c>
      <c r="R79" s="32"/>
      <c r="S79" s="28"/>
      <c r="T79" s="32"/>
      <c r="U79" s="27"/>
      <c r="V79" s="27"/>
      <c r="W79" s="27"/>
      <c r="X79" s="27"/>
      <c r="Y79" s="27"/>
      <c r="Z79" s="27"/>
      <c r="AA79" s="27"/>
      <c r="AB79" s="33"/>
      <c r="AC79" s="33"/>
      <c r="AD79" s="33"/>
      <c r="AE79" s="33"/>
    </row>
    <row r="80" spans="1:31" x14ac:dyDescent="0.25">
      <c r="B80" s="62" t="s">
        <v>105</v>
      </c>
      <c r="C80" s="108">
        <f t="shared" ref="C80" si="41">C81</f>
        <v>0</v>
      </c>
      <c r="D80" s="108">
        <f>+D81</f>
        <v>43204931.390000001</v>
      </c>
      <c r="E80" s="96">
        <f t="shared" ref="E80:P80" si="42">+E81</f>
        <v>0</v>
      </c>
      <c r="F80" s="96">
        <f t="shared" si="42"/>
        <v>0</v>
      </c>
      <c r="G80" s="96">
        <f t="shared" si="42"/>
        <v>0</v>
      </c>
      <c r="H80" s="96">
        <f t="shared" si="42"/>
        <v>0</v>
      </c>
      <c r="I80" s="96">
        <f t="shared" si="42"/>
        <v>0</v>
      </c>
      <c r="J80" s="96">
        <f t="shared" si="42"/>
        <v>0</v>
      </c>
      <c r="K80" s="96">
        <f t="shared" si="42"/>
        <v>0</v>
      </c>
      <c r="L80" s="96">
        <f t="shared" si="42"/>
        <v>0</v>
      </c>
      <c r="M80" s="96">
        <f t="shared" si="42"/>
        <v>0</v>
      </c>
      <c r="N80" s="96">
        <f t="shared" si="42"/>
        <v>0</v>
      </c>
      <c r="O80" s="96">
        <f t="shared" si="42"/>
        <v>0</v>
      </c>
      <c r="P80" s="96">
        <f t="shared" si="42"/>
        <v>0</v>
      </c>
      <c r="Q80" s="74">
        <f t="shared" si="39"/>
        <v>0</v>
      </c>
      <c r="R80" s="32"/>
      <c r="S80" s="28"/>
      <c r="T80" s="32"/>
      <c r="U80" s="27"/>
      <c r="V80" s="27"/>
      <c r="W80" s="27"/>
      <c r="X80" s="27"/>
      <c r="Y80" s="27"/>
      <c r="Z80" s="27"/>
      <c r="AA80" s="27"/>
      <c r="AB80" s="33"/>
      <c r="AC80" s="33"/>
      <c r="AD80" s="33"/>
      <c r="AE80" s="33"/>
    </row>
    <row r="81" spans="2:34" x14ac:dyDescent="0.25">
      <c r="B81" s="20" t="s">
        <v>177</v>
      </c>
      <c r="C81" s="108">
        <v>0</v>
      </c>
      <c r="D81" s="108">
        <v>43204931.390000001</v>
      </c>
      <c r="E81" s="96">
        <v>0</v>
      </c>
      <c r="F81" s="96">
        <v>0</v>
      </c>
      <c r="G81" s="96">
        <v>0</v>
      </c>
      <c r="H81" s="96">
        <v>0</v>
      </c>
      <c r="I81" s="96">
        <v>0</v>
      </c>
      <c r="J81" s="96">
        <v>0</v>
      </c>
      <c r="K81" s="96">
        <v>0</v>
      </c>
      <c r="L81" s="96">
        <v>0</v>
      </c>
      <c r="M81" s="96">
        <v>0</v>
      </c>
      <c r="N81" s="96">
        <v>0</v>
      </c>
      <c r="O81" s="96">
        <v>0</v>
      </c>
      <c r="P81" s="74">
        <v>0</v>
      </c>
      <c r="Q81" s="74">
        <f t="shared" si="39"/>
        <v>0</v>
      </c>
      <c r="R81" s="32"/>
      <c r="S81" s="28"/>
      <c r="T81" s="32"/>
      <c r="U81" s="27"/>
      <c r="V81" s="27"/>
      <c r="W81" s="27"/>
      <c r="X81" s="27"/>
      <c r="Y81" s="27"/>
      <c r="Z81" s="27"/>
      <c r="AA81" s="27"/>
      <c r="AB81" s="33"/>
      <c r="AC81" s="33"/>
      <c r="AD81" s="33"/>
      <c r="AE81" s="33"/>
    </row>
    <row r="82" spans="2:34" s="10" customFormat="1" x14ac:dyDescent="0.25">
      <c r="B82" s="62" t="s">
        <v>93</v>
      </c>
      <c r="C82" s="108">
        <f t="shared" ref="C82" si="43">C83+C86</f>
        <v>1769978343</v>
      </c>
      <c r="D82" s="108">
        <f>+D83+D86</f>
        <v>2409790149</v>
      </c>
      <c r="E82" s="96">
        <f t="shared" ref="E82:P82" si="44">+E83+E86</f>
        <v>1100730.8999999999</v>
      </c>
      <c r="F82" s="96">
        <f t="shared" si="44"/>
        <v>391522</v>
      </c>
      <c r="G82" s="96">
        <f t="shared" si="44"/>
        <v>4507786.32</v>
      </c>
      <c r="H82" s="96">
        <f t="shared" si="44"/>
        <v>38000070.899999999</v>
      </c>
      <c r="I82" s="96">
        <f t="shared" si="44"/>
        <v>24555457.100000001</v>
      </c>
      <c r="J82" s="96">
        <f t="shared" si="44"/>
        <v>2257417.9700000002</v>
      </c>
      <c r="K82" s="96">
        <f t="shared" si="44"/>
        <v>28278447.41</v>
      </c>
      <c r="L82" s="96">
        <f t="shared" si="44"/>
        <v>1918625.9</v>
      </c>
      <c r="M82" s="96">
        <f t="shared" si="44"/>
        <v>33961905.899999999</v>
      </c>
      <c r="N82" s="96">
        <f t="shared" si="44"/>
        <v>396378549.89999998</v>
      </c>
      <c r="O82" s="96">
        <f t="shared" si="44"/>
        <v>21187562.559999999</v>
      </c>
      <c r="P82" s="96">
        <f t="shared" si="44"/>
        <v>144395680</v>
      </c>
      <c r="Q82" s="74">
        <f t="shared" si="39"/>
        <v>696933756.8599999</v>
      </c>
      <c r="R82" s="32"/>
      <c r="S82" s="28"/>
      <c r="T82" s="37"/>
      <c r="U82" s="30"/>
      <c r="V82" s="30"/>
      <c r="W82" s="30"/>
      <c r="X82" s="30"/>
      <c r="Y82" s="30"/>
      <c r="Z82" s="30"/>
      <c r="AA82" s="30"/>
      <c r="AB82" s="47"/>
      <c r="AC82" s="47"/>
      <c r="AD82" s="47"/>
      <c r="AE82" s="47"/>
    </row>
    <row r="83" spans="2:34" x14ac:dyDescent="0.25">
      <c r="B83" s="100" t="s">
        <v>178</v>
      </c>
      <c r="C83" s="109">
        <f t="shared" ref="C83" si="45">C84+C85</f>
        <v>1739978343</v>
      </c>
      <c r="D83" s="109">
        <f>+D84+D85</f>
        <v>1739978343</v>
      </c>
      <c r="E83" s="90">
        <f t="shared" ref="E83:P83" si="46">+E84+E85</f>
        <v>1100730.8999999999</v>
      </c>
      <c r="F83" s="90">
        <f t="shared" si="46"/>
        <v>391522</v>
      </c>
      <c r="G83" s="90">
        <f t="shared" si="46"/>
        <v>4507786.32</v>
      </c>
      <c r="H83" s="90">
        <f t="shared" si="46"/>
        <v>1386080.9</v>
      </c>
      <c r="I83" s="90">
        <f t="shared" si="46"/>
        <v>4555457.0999999996</v>
      </c>
      <c r="J83" s="90">
        <f t="shared" si="46"/>
        <v>2257417.9700000002</v>
      </c>
      <c r="K83" s="90">
        <f t="shared" si="46"/>
        <v>2278447.41</v>
      </c>
      <c r="L83" s="90">
        <f t="shared" si="46"/>
        <v>1918625.9</v>
      </c>
      <c r="M83" s="90">
        <f t="shared" si="46"/>
        <v>1961905.9</v>
      </c>
      <c r="N83" s="90">
        <f t="shared" si="46"/>
        <v>1883525.9</v>
      </c>
      <c r="O83" s="90">
        <f t="shared" si="46"/>
        <v>4880450.5599999996</v>
      </c>
      <c r="P83" s="90">
        <f t="shared" si="46"/>
        <v>0</v>
      </c>
      <c r="Q83" s="76">
        <f t="shared" si="39"/>
        <v>27121950.859999996</v>
      </c>
      <c r="R83" s="32"/>
      <c r="S83" s="28"/>
      <c r="T83" s="32"/>
      <c r="U83" s="27"/>
      <c r="V83" s="27"/>
      <c r="W83" s="27"/>
      <c r="X83" s="27"/>
      <c r="Y83" s="27"/>
      <c r="Z83" s="27"/>
      <c r="AA83" s="27"/>
      <c r="AB83" s="33"/>
      <c r="AC83" s="33"/>
      <c r="AD83" s="33"/>
      <c r="AE83" s="33"/>
    </row>
    <row r="84" spans="2:34" x14ac:dyDescent="0.25">
      <c r="B84" s="101" t="s">
        <v>179</v>
      </c>
      <c r="C84" s="106">
        <v>1500000000</v>
      </c>
      <c r="D84" s="106">
        <v>1500000000</v>
      </c>
      <c r="E84" s="90"/>
      <c r="F84" s="90"/>
      <c r="G84" s="90"/>
      <c r="H84" s="90"/>
      <c r="I84" s="90"/>
      <c r="J84" s="90"/>
      <c r="K84" s="90"/>
      <c r="L84" s="90"/>
      <c r="M84" s="90"/>
      <c r="N84" s="90"/>
      <c r="O84" s="90"/>
      <c r="P84" s="76"/>
      <c r="Q84" s="76">
        <f t="shared" si="39"/>
        <v>0</v>
      </c>
      <c r="R84" s="37"/>
      <c r="S84" s="28"/>
      <c r="T84" s="32"/>
      <c r="U84" s="27"/>
      <c r="V84" s="27"/>
      <c r="W84" s="27"/>
      <c r="X84" s="27"/>
      <c r="Y84" s="27"/>
      <c r="Z84" s="27"/>
      <c r="AA84" s="27"/>
      <c r="AB84" s="33"/>
      <c r="AC84" s="33"/>
      <c r="AD84" s="33"/>
      <c r="AE84" s="33"/>
    </row>
    <row r="85" spans="2:34" x14ac:dyDescent="0.25">
      <c r="B85" s="101" t="s">
        <v>180</v>
      </c>
      <c r="C85" s="106">
        <v>239978343</v>
      </c>
      <c r="D85" s="106">
        <v>239978343</v>
      </c>
      <c r="E85" s="90">
        <v>1100730.8999999999</v>
      </c>
      <c r="F85" s="90">
        <v>391522</v>
      </c>
      <c r="G85" s="90">
        <v>4507786.32</v>
      </c>
      <c r="H85" s="90">
        <v>1386080.9</v>
      </c>
      <c r="I85" s="90">
        <v>4555457.0999999996</v>
      </c>
      <c r="J85" s="90">
        <v>2257417.9700000002</v>
      </c>
      <c r="K85" s="90">
        <v>2278447.41</v>
      </c>
      <c r="L85" s="90">
        <v>1918625.9</v>
      </c>
      <c r="M85" s="90">
        <v>1961905.9</v>
      </c>
      <c r="N85" s="90">
        <v>1883525.9</v>
      </c>
      <c r="O85" s="90">
        <v>4880450.5599999996</v>
      </c>
      <c r="P85" s="76"/>
      <c r="Q85" s="76">
        <f t="shared" si="39"/>
        <v>27121950.859999996</v>
      </c>
      <c r="R85" s="32"/>
      <c r="S85" s="28"/>
      <c r="T85" s="32"/>
      <c r="U85" s="27"/>
      <c r="V85" s="27"/>
      <c r="W85" s="27"/>
      <c r="X85" s="27"/>
      <c r="Y85" s="27"/>
      <c r="Z85" s="27"/>
      <c r="AA85" s="27"/>
      <c r="AB85" s="33"/>
      <c r="AC85" s="33"/>
      <c r="AD85" s="33"/>
      <c r="AE85" s="33"/>
    </row>
    <row r="86" spans="2:34" ht="30" x14ac:dyDescent="0.25">
      <c r="B86" s="101" t="s">
        <v>192</v>
      </c>
      <c r="C86" s="106">
        <v>30000000</v>
      </c>
      <c r="D86" s="106">
        <v>669811806</v>
      </c>
      <c r="E86" s="90">
        <v>0</v>
      </c>
      <c r="F86" s="90">
        <v>0</v>
      </c>
      <c r="G86" s="90">
        <v>0</v>
      </c>
      <c r="H86" s="90">
        <v>36613990</v>
      </c>
      <c r="I86" s="90">
        <v>20000000</v>
      </c>
      <c r="J86" s="90">
        <v>0</v>
      </c>
      <c r="K86" s="90">
        <v>26000000</v>
      </c>
      <c r="L86" s="90">
        <v>0</v>
      </c>
      <c r="M86" s="90">
        <v>32000000</v>
      </c>
      <c r="N86" s="90">
        <v>394495024</v>
      </c>
      <c r="O86" s="90">
        <v>16307112</v>
      </c>
      <c r="P86" s="76">
        <v>144395680</v>
      </c>
      <c r="Q86" s="76">
        <f t="shared" si="39"/>
        <v>669811806</v>
      </c>
      <c r="R86" s="10"/>
      <c r="S86" s="28"/>
      <c r="T86" s="32"/>
      <c r="U86" s="27"/>
      <c r="V86" s="27"/>
      <c r="W86" s="27"/>
      <c r="X86" s="27"/>
      <c r="Y86" s="27"/>
      <c r="Z86" s="27"/>
      <c r="AA86" s="27"/>
      <c r="AB86" s="33"/>
      <c r="AC86" s="33"/>
      <c r="AD86" s="33"/>
      <c r="AE86" s="33"/>
    </row>
    <row r="87" spans="2:34" x14ac:dyDescent="0.25">
      <c r="B87" s="62" t="s">
        <v>122</v>
      </c>
      <c r="C87" s="106">
        <v>0</v>
      </c>
      <c r="D87" s="106">
        <v>15000000</v>
      </c>
      <c r="E87" s="90">
        <v>0</v>
      </c>
      <c r="F87" s="90">
        <v>0</v>
      </c>
      <c r="G87" s="90">
        <v>0</v>
      </c>
      <c r="H87" s="90"/>
      <c r="I87" s="90"/>
      <c r="J87" s="90"/>
      <c r="K87" s="90"/>
      <c r="L87" s="90"/>
      <c r="M87" s="90"/>
      <c r="N87" s="90"/>
      <c r="O87" s="90"/>
      <c r="P87" s="76"/>
      <c r="Q87" s="76"/>
      <c r="R87" s="10"/>
      <c r="S87" s="28"/>
      <c r="T87" s="32"/>
      <c r="U87" s="27"/>
      <c r="V87" s="27"/>
      <c r="W87" s="27"/>
      <c r="X87" s="27"/>
      <c r="Y87" s="27"/>
      <c r="Z87" s="27"/>
      <c r="AA87" s="27"/>
      <c r="AB87" s="33"/>
      <c r="AC87" s="33"/>
      <c r="AD87" s="33"/>
      <c r="AE87" s="33"/>
    </row>
    <row r="88" spans="2:34" x14ac:dyDescent="0.25">
      <c r="B88" s="62" t="s">
        <v>58</v>
      </c>
      <c r="C88" s="92">
        <v>78440</v>
      </c>
      <c r="D88" s="92">
        <f>+D89</f>
        <v>27078440</v>
      </c>
      <c r="E88" s="90">
        <f t="shared" ref="E88:P90" si="47">+E89</f>
        <v>0</v>
      </c>
      <c r="F88" s="96">
        <f t="shared" si="47"/>
        <v>0</v>
      </c>
      <c r="G88" s="96">
        <f t="shared" si="47"/>
        <v>0</v>
      </c>
      <c r="H88" s="96">
        <f t="shared" si="47"/>
        <v>0</v>
      </c>
      <c r="I88" s="96">
        <f t="shared" si="47"/>
        <v>0</v>
      </c>
      <c r="J88" s="96">
        <f t="shared" si="47"/>
        <v>0</v>
      </c>
      <c r="K88" s="96">
        <f t="shared" si="47"/>
        <v>0</v>
      </c>
      <c r="L88" s="96">
        <f t="shared" si="47"/>
        <v>0</v>
      </c>
      <c r="M88" s="96">
        <f t="shared" si="47"/>
        <v>0</v>
      </c>
      <c r="N88" s="96">
        <f t="shared" si="47"/>
        <v>0</v>
      </c>
      <c r="O88" s="96">
        <f t="shared" si="47"/>
        <v>0</v>
      </c>
      <c r="P88" s="74">
        <f t="shared" si="47"/>
        <v>0</v>
      </c>
      <c r="Q88" s="76">
        <f t="shared" si="39"/>
        <v>0</v>
      </c>
      <c r="R88" s="32"/>
      <c r="S88" s="28"/>
      <c r="T88" s="32"/>
      <c r="U88" s="27"/>
      <c r="V88" s="27"/>
      <c r="W88" s="27"/>
      <c r="X88" s="27"/>
      <c r="Y88" s="27"/>
      <c r="Z88" s="27"/>
      <c r="AA88" s="27"/>
      <c r="AB88" s="33"/>
      <c r="AC88" s="33"/>
      <c r="AD88" s="33"/>
      <c r="AE88" s="33"/>
    </row>
    <row r="89" spans="2:34" s="10" customFormat="1" x14ac:dyDescent="0.25">
      <c r="B89" s="97" t="s">
        <v>60</v>
      </c>
      <c r="C89" s="92">
        <v>78440</v>
      </c>
      <c r="D89" s="92">
        <f>+D90</f>
        <v>27078440</v>
      </c>
      <c r="E89" s="90">
        <f t="shared" si="47"/>
        <v>0</v>
      </c>
      <c r="F89" s="96">
        <f t="shared" si="47"/>
        <v>0</v>
      </c>
      <c r="G89" s="96">
        <f t="shared" si="47"/>
        <v>0</v>
      </c>
      <c r="H89" s="96">
        <f t="shared" si="47"/>
        <v>0</v>
      </c>
      <c r="I89" s="96">
        <f t="shared" si="47"/>
        <v>0</v>
      </c>
      <c r="J89" s="96">
        <f t="shared" si="47"/>
        <v>0</v>
      </c>
      <c r="K89" s="96">
        <f t="shared" si="47"/>
        <v>0</v>
      </c>
      <c r="L89" s="96">
        <f t="shared" si="47"/>
        <v>0</v>
      </c>
      <c r="M89" s="96">
        <f t="shared" si="47"/>
        <v>0</v>
      </c>
      <c r="N89" s="96">
        <f t="shared" si="47"/>
        <v>0</v>
      </c>
      <c r="O89" s="96">
        <f t="shared" si="47"/>
        <v>0</v>
      </c>
      <c r="P89" s="74">
        <f t="shared" si="47"/>
        <v>0</v>
      </c>
      <c r="Q89" s="76">
        <f t="shared" si="39"/>
        <v>0</v>
      </c>
      <c r="R89" s="37"/>
      <c r="S89" s="28"/>
      <c r="T89" s="37"/>
      <c r="U89" s="30"/>
      <c r="V89" s="30"/>
      <c r="W89" s="30"/>
      <c r="X89" s="30"/>
      <c r="Y89" s="30"/>
      <c r="Z89" s="30"/>
      <c r="AA89" s="30"/>
      <c r="AB89" s="47"/>
      <c r="AC89" s="47"/>
      <c r="AD89" s="47"/>
      <c r="AE89" s="47"/>
    </row>
    <row r="90" spans="2:34" s="10" customFormat="1" x14ac:dyDescent="0.25">
      <c r="B90" s="100" t="s">
        <v>183</v>
      </c>
      <c r="C90" s="106">
        <v>78440</v>
      </c>
      <c r="D90" s="106">
        <f>+D91</f>
        <v>27078440</v>
      </c>
      <c r="E90" s="90">
        <f t="shared" si="47"/>
        <v>0</v>
      </c>
      <c r="F90" s="134">
        <f t="shared" si="47"/>
        <v>0</v>
      </c>
      <c r="G90" s="134">
        <f t="shared" si="47"/>
        <v>0</v>
      </c>
      <c r="H90" s="134">
        <f t="shared" si="47"/>
        <v>0</v>
      </c>
      <c r="I90" s="134">
        <f t="shared" si="47"/>
        <v>0</v>
      </c>
      <c r="J90" s="134">
        <f t="shared" si="47"/>
        <v>0</v>
      </c>
      <c r="K90" s="134">
        <f t="shared" si="47"/>
        <v>0</v>
      </c>
      <c r="L90" s="134">
        <f t="shared" si="47"/>
        <v>0</v>
      </c>
      <c r="M90" s="134">
        <f t="shared" si="47"/>
        <v>0</v>
      </c>
      <c r="N90" s="134">
        <f t="shared" si="47"/>
        <v>0</v>
      </c>
      <c r="O90" s="134">
        <f t="shared" si="47"/>
        <v>0</v>
      </c>
      <c r="P90" s="73">
        <f t="shared" si="47"/>
        <v>0</v>
      </c>
      <c r="Q90" s="76">
        <f t="shared" si="39"/>
        <v>0</v>
      </c>
      <c r="R90" s="37"/>
      <c r="S90" s="28"/>
      <c r="T90" s="37"/>
      <c r="U90" s="30"/>
      <c r="V90" s="30"/>
      <c r="W90" s="30"/>
      <c r="X90" s="30"/>
      <c r="Y90" s="30"/>
      <c r="Z90" s="30"/>
      <c r="AA90" s="30"/>
      <c r="AB90" s="47"/>
      <c r="AC90" s="47"/>
      <c r="AD90" s="47"/>
      <c r="AE90" s="47"/>
    </row>
    <row r="91" spans="2:34" x14ac:dyDescent="0.25">
      <c r="B91" s="99" t="s">
        <v>184</v>
      </c>
      <c r="C91" s="106">
        <v>78440</v>
      </c>
      <c r="D91" s="106">
        <v>27078440</v>
      </c>
      <c r="E91" s="90">
        <v>0</v>
      </c>
      <c r="F91" s="90">
        <v>0</v>
      </c>
      <c r="G91" s="90">
        <v>0</v>
      </c>
      <c r="H91" s="90">
        <v>0</v>
      </c>
      <c r="I91" s="90">
        <v>0</v>
      </c>
      <c r="J91" s="90">
        <v>0</v>
      </c>
      <c r="K91" s="90">
        <v>0</v>
      </c>
      <c r="L91" s="90">
        <v>0</v>
      </c>
      <c r="M91" s="90">
        <v>0</v>
      </c>
      <c r="N91" s="90">
        <v>0</v>
      </c>
      <c r="O91" s="90">
        <v>0</v>
      </c>
      <c r="P91" s="90">
        <v>0</v>
      </c>
      <c r="Q91" s="76">
        <f t="shared" si="39"/>
        <v>0</v>
      </c>
      <c r="R91" s="27"/>
      <c r="S91" s="28"/>
      <c r="T91" s="32"/>
      <c r="U91" s="27"/>
      <c r="V91" s="27"/>
      <c r="W91" s="27"/>
      <c r="X91" s="27"/>
      <c r="Y91" s="27"/>
      <c r="Z91" s="27"/>
      <c r="AA91" s="27"/>
      <c r="AB91" s="33"/>
      <c r="AC91" s="33"/>
      <c r="AD91" s="33"/>
      <c r="AE91" s="33"/>
    </row>
    <row r="92" spans="2:34" x14ac:dyDescent="0.25">
      <c r="B92" s="103" t="s">
        <v>128</v>
      </c>
      <c r="C92" s="110">
        <f>C10+C42</f>
        <v>160312757677</v>
      </c>
      <c r="D92" s="110">
        <f>+D10+D42</f>
        <v>189214987947.10999</v>
      </c>
      <c r="E92" s="77">
        <f t="shared" ref="E92:P92" si="48">+E10+E42</f>
        <v>7271390090.9700003</v>
      </c>
      <c r="F92" s="77">
        <f t="shared" si="48"/>
        <v>7592449825.1800022</v>
      </c>
      <c r="G92" s="77">
        <f t="shared" si="48"/>
        <v>9459670829.6200008</v>
      </c>
      <c r="H92" s="77">
        <f t="shared" si="48"/>
        <v>9217429044.6600037</v>
      </c>
      <c r="I92" s="77">
        <f t="shared" si="48"/>
        <v>9848105040.2300014</v>
      </c>
      <c r="J92" s="77">
        <f t="shared" si="48"/>
        <v>9901854194.7200031</v>
      </c>
      <c r="K92" s="77">
        <f t="shared" si="48"/>
        <v>9461599549.6000004</v>
      </c>
      <c r="L92" s="77">
        <f t="shared" si="48"/>
        <v>9246289916.3100033</v>
      </c>
      <c r="M92" s="77">
        <f t="shared" si="48"/>
        <v>9681274244.0499992</v>
      </c>
      <c r="N92" s="77">
        <f t="shared" si="48"/>
        <v>11375369551.539997</v>
      </c>
      <c r="O92" s="77">
        <f t="shared" si="48"/>
        <v>14526141509.270004</v>
      </c>
      <c r="P92" s="77">
        <f t="shared" si="48"/>
        <v>16586718944.690002</v>
      </c>
      <c r="Q92" s="77">
        <f>Q10+Q42</f>
        <v>124168292740.84003</v>
      </c>
      <c r="R92" s="27"/>
      <c r="S92" s="28"/>
      <c r="U92" s="27"/>
      <c r="V92" s="27"/>
      <c r="W92" s="27"/>
      <c r="X92" s="27"/>
      <c r="Y92" s="27"/>
      <c r="Z92" s="27"/>
      <c r="AA92" s="27"/>
      <c r="AB92" s="33"/>
      <c r="AC92" s="33"/>
      <c r="AD92" s="33"/>
      <c r="AE92" s="33"/>
    </row>
    <row r="93" spans="2:34" x14ac:dyDescent="0.25">
      <c r="B93" s="19"/>
      <c r="C93" s="22"/>
      <c r="D93" s="22"/>
      <c r="E93" s="139"/>
      <c r="F93" s="139"/>
      <c r="G93" s="139"/>
      <c r="H93" s="139"/>
      <c r="I93" s="139"/>
      <c r="J93" s="139"/>
      <c r="K93" s="139"/>
      <c r="L93" s="139"/>
      <c r="M93" s="139"/>
      <c r="N93" s="139"/>
      <c r="O93" s="191"/>
      <c r="P93" s="139"/>
      <c r="Q93" s="139"/>
      <c r="R93" s="27"/>
      <c r="S93" s="28"/>
      <c r="X93" s="27"/>
      <c r="Y93" s="27"/>
      <c r="Z93" s="27"/>
      <c r="AA93" s="27"/>
      <c r="AB93" s="27"/>
      <c r="AC93" s="27"/>
      <c r="AD93" s="27"/>
    </row>
    <row r="94" spans="2:34" x14ac:dyDescent="0.25">
      <c r="B94" s="103"/>
      <c r="C94" s="18"/>
      <c r="D94" s="18"/>
      <c r="E94" s="14"/>
      <c r="F94" s="14"/>
      <c r="G94" s="14"/>
      <c r="H94" s="14"/>
      <c r="I94" s="14"/>
      <c r="J94" s="14"/>
      <c r="K94" s="14"/>
      <c r="L94" s="14"/>
      <c r="M94" s="14"/>
      <c r="N94" s="14"/>
      <c r="O94" s="14"/>
      <c r="P94" s="14"/>
      <c r="Q94" s="192" t="s">
        <v>22</v>
      </c>
      <c r="R94" s="32"/>
      <c r="S94" s="28"/>
      <c r="T94" s="32"/>
      <c r="U94" s="32"/>
      <c r="V94" s="32"/>
      <c r="W94" s="32"/>
      <c r="Y94" s="27"/>
      <c r="Z94" s="27"/>
      <c r="AA94" s="27"/>
      <c r="AB94" s="27"/>
      <c r="AC94" s="27"/>
      <c r="AD94" s="27"/>
    </row>
    <row r="95" spans="2:34" x14ac:dyDescent="0.25">
      <c r="B95" s="21" t="s">
        <v>65</v>
      </c>
      <c r="C95" s="111">
        <v>1908308604</v>
      </c>
      <c r="D95" s="111">
        <f>+D96+D100+D110</f>
        <v>1408308604</v>
      </c>
      <c r="E95" s="84">
        <f t="shared" ref="E95:P95" si="49">+E96+E100+E110</f>
        <v>0</v>
      </c>
      <c r="F95" s="84">
        <f t="shared" si="49"/>
        <v>0</v>
      </c>
      <c r="G95" s="84">
        <f t="shared" si="49"/>
        <v>0</v>
      </c>
      <c r="H95" s="84">
        <f t="shared" si="49"/>
        <v>0</v>
      </c>
      <c r="I95" s="84">
        <f t="shared" si="49"/>
        <v>0</v>
      </c>
      <c r="J95" s="84">
        <f t="shared" si="49"/>
        <v>0</v>
      </c>
      <c r="K95" s="84">
        <f t="shared" si="49"/>
        <v>0</v>
      </c>
      <c r="L95" s="84">
        <f t="shared" si="49"/>
        <v>0</v>
      </c>
      <c r="M95" s="84">
        <f t="shared" si="49"/>
        <v>0</v>
      </c>
      <c r="N95" s="84">
        <f t="shared" si="49"/>
        <v>0</v>
      </c>
      <c r="O95" s="84">
        <f t="shared" si="49"/>
        <v>0</v>
      </c>
      <c r="P95" s="84">
        <f t="shared" si="49"/>
        <v>0</v>
      </c>
      <c r="Q95" s="84">
        <f t="shared" ref="Q95:Q110" si="50">SUM(E95:P95)</f>
        <v>0</v>
      </c>
      <c r="R95" s="32"/>
      <c r="S95" s="28"/>
      <c r="T95" s="32"/>
      <c r="U95" s="32"/>
      <c r="V95" s="32"/>
      <c r="W95" s="32"/>
      <c r="X95" s="27"/>
      <c r="Y95" s="27"/>
      <c r="Z95" s="27"/>
      <c r="AA95" s="27"/>
      <c r="AB95" s="27"/>
      <c r="AC95" s="27"/>
      <c r="AD95" s="27"/>
      <c r="AE95" s="32"/>
      <c r="AF95" s="32"/>
      <c r="AG95" s="32"/>
      <c r="AH95" s="32"/>
    </row>
    <row r="96" spans="2:34" x14ac:dyDescent="0.25">
      <c r="B96" s="62" t="s">
        <v>66</v>
      </c>
      <c r="C96" s="92">
        <v>500000000</v>
      </c>
      <c r="D96" s="92">
        <f>+D97</f>
        <v>0</v>
      </c>
      <c r="E96" s="83">
        <f t="shared" ref="E96:P96" si="51">+E97</f>
        <v>0</v>
      </c>
      <c r="F96" s="83">
        <f t="shared" si="51"/>
        <v>0</v>
      </c>
      <c r="G96" s="83">
        <f t="shared" si="51"/>
        <v>0</v>
      </c>
      <c r="H96" s="83">
        <f t="shared" si="51"/>
        <v>0</v>
      </c>
      <c r="I96" s="83">
        <f t="shared" si="51"/>
        <v>0</v>
      </c>
      <c r="J96" s="83">
        <f t="shared" si="51"/>
        <v>0</v>
      </c>
      <c r="K96" s="83">
        <f t="shared" si="51"/>
        <v>0</v>
      </c>
      <c r="L96" s="83">
        <f t="shared" si="51"/>
        <v>0</v>
      </c>
      <c r="M96" s="83">
        <f t="shared" si="51"/>
        <v>0</v>
      </c>
      <c r="N96" s="83">
        <f t="shared" si="51"/>
        <v>0</v>
      </c>
      <c r="O96" s="83">
        <f t="shared" si="51"/>
        <v>0</v>
      </c>
      <c r="P96" s="83">
        <f t="shared" si="51"/>
        <v>0</v>
      </c>
      <c r="Q96" s="83">
        <f t="shared" si="50"/>
        <v>0</v>
      </c>
      <c r="S96" s="28"/>
      <c r="T96" s="32"/>
      <c r="U96" s="32"/>
      <c r="V96" s="32"/>
      <c r="W96" s="32"/>
      <c r="X96" s="27"/>
      <c r="Y96" s="27"/>
      <c r="Z96" s="27"/>
      <c r="AA96" s="27"/>
      <c r="AB96" s="27"/>
      <c r="AC96" s="27"/>
      <c r="AD96" s="27"/>
      <c r="AE96" s="32"/>
      <c r="AF96" s="32"/>
      <c r="AG96" s="32"/>
      <c r="AH96" s="32"/>
    </row>
    <row r="97" spans="2:35" x14ac:dyDescent="0.25">
      <c r="B97" s="97" t="s">
        <v>70</v>
      </c>
      <c r="C97" s="94">
        <v>500000000</v>
      </c>
      <c r="D97" s="94">
        <f>+D98+D99</f>
        <v>0</v>
      </c>
      <c r="E97" s="83">
        <f t="shared" ref="E97:P97" si="52">+E98+E99</f>
        <v>0</v>
      </c>
      <c r="F97" s="83">
        <f t="shared" si="52"/>
        <v>0</v>
      </c>
      <c r="G97" s="83">
        <f t="shared" si="52"/>
        <v>0</v>
      </c>
      <c r="H97" s="83">
        <f t="shared" si="52"/>
        <v>0</v>
      </c>
      <c r="I97" s="83">
        <f t="shared" si="52"/>
        <v>0</v>
      </c>
      <c r="J97" s="83">
        <f t="shared" si="52"/>
        <v>0</v>
      </c>
      <c r="K97" s="83">
        <f t="shared" si="52"/>
        <v>0</v>
      </c>
      <c r="L97" s="83">
        <f t="shared" si="52"/>
        <v>0</v>
      </c>
      <c r="M97" s="83">
        <f t="shared" si="52"/>
        <v>0</v>
      </c>
      <c r="N97" s="83">
        <f t="shared" si="52"/>
        <v>0</v>
      </c>
      <c r="O97" s="83">
        <f t="shared" si="52"/>
        <v>0</v>
      </c>
      <c r="P97" s="83">
        <f t="shared" si="52"/>
        <v>0</v>
      </c>
      <c r="Q97" s="80">
        <f t="shared" si="50"/>
        <v>0</v>
      </c>
      <c r="R97" s="36"/>
      <c r="S97" s="28"/>
      <c r="T97" s="32"/>
      <c r="U97" s="32"/>
      <c r="V97" s="32"/>
      <c r="W97" s="32"/>
      <c r="X97" s="27"/>
      <c r="Y97" s="27"/>
      <c r="Z97" s="27"/>
      <c r="AA97" s="27"/>
      <c r="AB97" s="27"/>
      <c r="AC97" s="27"/>
      <c r="AD97" s="27"/>
      <c r="AE97" s="32"/>
      <c r="AF97" s="32"/>
      <c r="AG97" s="32"/>
      <c r="AH97" s="32"/>
    </row>
    <row r="98" spans="2:35" ht="17.25" customHeight="1" x14ac:dyDescent="0.25">
      <c r="B98" s="100" t="s">
        <v>86</v>
      </c>
      <c r="C98" s="82">
        <v>500000000</v>
      </c>
      <c r="D98" s="82">
        <v>0</v>
      </c>
      <c r="E98" s="83">
        <v>0</v>
      </c>
      <c r="F98" s="80">
        <v>0</v>
      </c>
      <c r="G98" s="80">
        <v>0</v>
      </c>
      <c r="H98" s="80">
        <v>0</v>
      </c>
      <c r="I98" s="80">
        <v>0</v>
      </c>
      <c r="J98" s="80">
        <v>0</v>
      </c>
      <c r="K98" s="80">
        <v>0</v>
      </c>
      <c r="L98" s="80">
        <v>0</v>
      </c>
      <c r="M98" s="80">
        <v>0</v>
      </c>
      <c r="N98" s="80">
        <v>0</v>
      </c>
      <c r="O98" s="80">
        <v>0</v>
      </c>
      <c r="P98" s="80">
        <v>0</v>
      </c>
      <c r="Q98" s="80">
        <f t="shared" si="50"/>
        <v>0</v>
      </c>
      <c r="S98" s="28"/>
      <c r="T98" s="32"/>
      <c r="U98" s="32"/>
      <c r="V98" s="32"/>
      <c r="W98" s="32"/>
      <c r="X98" s="27"/>
      <c r="Y98" s="27"/>
      <c r="Z98" s="27"/>
      <c r="AA98" s="27"/>
      <c r="AB98" s="27"/>
      <c r="AC98" s="27"/>
      <c r="AD98" s="27"/>
      <c r="AE98" s="32"/>
      <c r="AF98" s="32"/>
      <c r="AG98" s="32"/>
      <c r="AH98" s="32"/>
    </row>
    <row r="99" spans="2:35" ht="30" x14ac:dyDescent="0.25">
      <c r="B99" s="99" t="s">
        <v>87</v>
      </c>
      <c r="C99" s="82">
        <v>500000000</v>
      </c>
      <c r="D99" s="82">
        <v>0</v>
      </c>
      <c r="E99" s="83">
        <v>0</v>
      </c>
      <c r="F99" s="80">
        <v>0</v>
      </c>
      <c r="G99" s="80">
        <v>0</v>
      </c>
      <c r="H99" s="80">
        <v>0</v>
      </c>
      <c r="I99" s="80">
        <v>0</v>
      </c>
      <c r="J99" s="80">
        <v>0</v>
      </c>
      <c r="K99" s="80">
        <v>0</v>
      </c>
      <c r="L99" s="80">
        <v>0</v>
      </c>
      <c r="M99" s="80">
        <v>0</v>
      </c>
      <c r="N99" s="80">
        <v>0</v>
      </c>
      <c r="O99" s="80">
        <v>0</v>
      </c>
      <c r="P99" s="80">
        <v>0</v>
      </c>
      <c r="Q99" s="73">
        <f t="shared" si="50"/>
        <v>0</v>
      </c>
      <c r="S99" s="28"/>
      <c r="T99" s="32"/>
      <c r="U99" s="32"/>
      <c r="V99" s="32"/>
      <c r="W99" s="32"/>
      <c r="X99" s="27"/>
      <c r="Y99" s="27"/>
      <c r="Z99" s="27"/>
      <c r="AA99" s="27"/>
      <c r="AB99" s="27"/>
      <c r="AC99" s="27"/>
      <c r="AD99" s="27"/>
      <c r="AE99" s="32"/>
      <c r="AF99" s="32"/>
      <c r="AG99" s="32"/>
      <c r="AH99" s="32"/>
    </row>
    <row r="100" spans="2:35" x14ac:dyDescent="0.25">
      <c r="B100" s="62" t="s">
        <v>73</v>
      </c>
      <c r="C100" s="92">
        <v>1408308604</v>
      </c>
      <c r="D100" s="92">
        <f>+D101+D106</f>
        <v>1408308604</v>
      </c>
      <c r="E100" s="83">
        <f t="shared" ref="E100:P100" si="53">+E101+E106</f>
        <v>0</v>
      </c>
      <c r="F100" s="83">
        <f t="shared" si="53"/>
        <v>0</v>
      </c>
      <c r="G100" s="83">
        <f t="shared" si="53"/>
        <v>0</v>
      </c>
      <c r="H100" s="83">
        <f t="shared" si="53"/>
        <v>0</v>
      </c>
      <c r="I100" s="83">
        <f t="shared" si="53"/>
        <v>0</v>
      </c>
      <c r="J100" s="83">
        <f t="shared" si="53"/>
        <v>0</v>
      </c>
      <c r="K100" s="83">
        <f t="shared" si="53"/>
        <v>0</v>
      </c>
      <c r="L100" s="83">
        <f t="shared" si="53"/>
        <v>0</v>
      </c>
      <c r="M100" s="83">
        <f t="shared" si="53"/>
        <v>0</v>
      </c>
      <c r="N100" s="83">
        <f t="shared" si="53"/>
        <v>0</v>
      </c>
      <c r="O100" s="83">
        <f t="shared" si="53"/>
        <v>0</v>
      </c>
      <c r="P100" s="83">
        <f t="shared" si="53"/>
        <v>0</v>
      </c>
      <c r="Q100" s="74">
        <f t="shared" si="50"/>
        <v>0</v>
      </c>
      <c r="S100" s="28"/>
      <c r="T100" s="32"/>
      <c r="U100" s="32"/>
      <c r="V100" s="32"/>
      <c r="W100" s="32"/>
      <c r="X100" s="27"/>
      <c r="Y100" s="27"/>
      <c r="Z100" s="27"/>
      <c r="AA100" s="27"/>
      <c r="AB100" s="27"/>
      <c r="AC100" s="27"/>
      <c r="AD100" s="27"/>
      <c r="AE100" s="32"/>
      <c r="AF100" s="32"/>
      <c r="AG100" s="32"/>
      <c r="AH100" s="32"/>
    </row>
    <row r="101" spans="2:35" x14ac:dyDescent="0.25">
      <c r="B101" s="62" t="s">
        <v>74</v>
      </c>
      <c r="C101" s="92">
        <v>1330308604</v>
      </c>
      <c r="D101" s="92">
        <f>+D102+D104</f>
        <v>1330308604</v>
      </c>
      <c r="E101" s="83">
        <f t="shared" ref="E101:P101" si="54">+E102+E104</f>
        <v>0</v>
      </c>
      <c r="F101" s="83">
        <f t="shared" si="54"/>
        <v>0</v>
      </c>
      <c r="G101" s="83">
        <f t="shared" si="54"/>
        <v>0</v>
      </c>
      <c r="H101" s="83">
        <f t="shared" si="54"/>
        <v>0</v>
      </c>
      <c r="I101" s="83">
        <f t="shared" si="54"/>
        <v>0</v>
      </c>
      <c r="J101" s="83">
        <f t="shared" si="54"/>
        <v>0</v>
      </c>
      <c r="K101" s="83">
        <f t="shared" si="54"/>
        <v>0</v>
      </c>
      <c r="L101" s="83">
        <f t="shared" si="54"/>
        <v>0</v>
      </c>
      <c r="M101" s="83">
        <f t="shared" si="54"/>
        <v>0</v>
      </c>
      <c r="N101" s="83">
        <f t="shared" si="54"/>
        <v>0</v>
      </c>
      <c r="O101" s="83">
        <f t="shared" si="54"/>
        <v>0</v>
      </c>
      <c r="P101" s="83">
        <f t="shared" si="54"/>
        <v>0</v>
      </c>
      <c r="Q101" s="74">
        <f t="shared" si="50"/>
        <v>0</v>
      </c>
      <c r="S101" s="28"/>
      <c r="T101" s="32"/>
      <c r="U101" s="32"/>
      <c r="V101" s="32"/>
      <c r="W101" s="32"/>
      <c r="X101" s="27"/>
      <c r="Y101" s="27"/>
      <c r="Z101" s="27"/>
      <c r="AA101" s="27"/>
      <c r="AB101" s="27"/>
      <c r="AC101" s="27"/>
      <c r="AD101" s="27"/>
      <c r="AE101" s="32"/>
      <c r="AF101" s="32"/>
      <c r="AG101" s="32"/>
      <c r="AH101" s="32"/>
    </row>
    <row r="102" spans="2:35" s="10" customFormat="1" x14ac:dyDescent="0.25">
      <c r="B102" s="97" t="s">
        <v>75</v>
      </c>
      <c r="C102" s="94">
        <v>1330308604</v>
      </c>
      <c r="D102" s="94">
        <f>+D103</f>
        <v>1330308604</v>
      </c>
      <c r="E102" s="83">
        <f t="shared" ref="E102:P102" si="55">+E103</f>
        <v>0</v>
      </c>
      <c r="F102" s="83">
        <f t="shared" si="55"/>
        <v>0</v>
      </c>
      <c r="G102" s="83">
        <f t="shared" si="55"/>
        <v>0</v>
      </c>
      <c r="H102" s="83">
        <f t="shared" si="55"/>
        <v>0</v>
      </c>
      <c r="I102" s="83">
        <f t="shared" si="55"/>
        <v>0</v>
      </c>
      <c r="J102" s="83">
        <f t="shared" si="55"/>
        <v>0</v>
      </c>
      <c r="K102" s="83">
        <f t="shared" si="55"/>
        <v>0</v>
      </c>
      <c r="L102" s="83">
        <f t="shared" si="55"/>
        <v>0</v>
      </c>
      <c r="M102" s="83">
        <f t="shared" si="55"/>
        <v>0</v>
      </c>
      <c r="N102" s="83">
        <f t="shared" si="55"/>
        <v>0</v>
      </c>
      <c r="O102" s="83">
        <f t="shared" si="55"/>
        <v>0</v>
      </c>
      <c r="P102" s="83">
        <f t="shared" si="55"/>
        <v>0</v>
      </c>
      <c r="Q102" s="74">
        <f t="shared" si="50"/>
        <v>0</v>
      </c>
      <c r="R102"/>
      <c r="S102" s="28"/>
      <c r="T102" s="37"/>
      <c r="U102" s="37"/>
      <c r="V102" s="37"/>
      <c r="W102" s="37"/>
      <c r="X102" s="30"/>
      <c r="Y102" s="30"/>
      <c r="Z102" s="30"/>
      <c r="AA102" s="30"/>
      <c r="AB102" s="30"/>
      <c r="AC102" s="30"/>
      <c r="AD102" s="30"/>
      <c r="AE102" s="37"/>
      <c r="AF102" s="37"/>
      <c r="AG102" s="37"/>
      <c r="AH102" s="37"/>
    </row>
    <row r="103" spans="2:35" s="10" customFormat="1" x14ac:dyDescent="0.25">
      <c r="B103" s="100" t="s">
        <v>76</v>
      </c>
      <c r="C103" s="82">
        <v>1330308604</v>
      </c>
      <c r="D103" s="82">
        <v>1330308604</v>
      </c>
      <c r="E103" s="83"/>
      <c r="F103" s="80"/>
      <c r="G103" s="80"/>
      <c r="H103" s="80"/>
      <c r="I103" s="80"/>
      <c r="J103" s="80"/>
      <c r="K103" s="80"/>
      <c r="L103" s="80"/>
      <c r="M103" s="80"/>
      <c r="N103" s="80"/>
      <c r="O103" s="80"/>
      <c r="P103" s="80"/>
      <c r="Q103" s="73">
        <f t="shared" si="50"/>
        <v>0</v>
      </c>
      <c r="R103"/>
      <c r="S103" s="28"/>
      <c r="T103" s="32"/>
      <c r="U103" s="32"/>
      <c r="V103" s="32"/>
      <c r="W103" s="32"/>
      <c r="X103" s="27"/>
      <c r="Y103" s="27"/>
      <c r="Z103" s="27"/>
      <c r="AA103" s="27"/>
      <c r="AB103" s="27"/>
      <c r="AC103" s="27"/>
      <c r="AD103" s="27"/>
      <c r="AE103" s="32"/>
      <c r="AF103" s="32"/>
      <c r="AG103" s="32"/>
      <c r="AH103" s="32"/>
    </row>
    <row r="104" spans="2:35" s="10" customFormat="1" x14ac:dyDescent="0.25">
      <c r="B104" s="97" t="s">
        <v>79</v>
      </c>
      <c r="C104" s="94">
        <v>0</v>
      </c>
      <c r="D104" s="94">
        <f>+D105</f>
        <v>0</v>
      </c>
      <c r="E104" s="83">
        <f t="shared" ref="E104:P104" si="56">+E105</f>
        <v>0</v>
      </c>
      <c r="F104" s="83">
        <f t="shared" si="56"/>
        <v>0</v>
      </c>
      <c r="G104" s="83">
        <f t="shared" si="56"/>
        <v>0</v>
      </c>
      <c r="H104" s="83">
        <f t="shared" si="56"/>
        <v>0</v>
      </c>
      <c r="I104" s="83">
        <f t="shared" si="56"/>
        <v>0</v>
      </c>
      <c r="J104" s="83">
        <f t="shared" si="56"/>
        <v>0</v>
      </c>
      <c r="K104" s="83">
        <f t="shared" si="56"/>
        <v>0</v>
      </c>
      <c r="L104" s="83">
        <f t="shared" si="56"/>
        <v>0</v>
      </c>
      <c r="M104" s="83">
        <f t="shared" si="56"/>
        <v>0</v>
      </c>
      <c r="N104" s="83">
        <f t="shared" si="56"/>
        <v>0</v>
      </c>
      <c r="O104" s="83">
        <f t="shared" si="56"/>
        <v>0</v>
      </c>
      <c r="P104" s="83">
        <f t="shared" si="56"/>
        <v>0</v>
      </c>
      <c r="Q104" s="74">
        <f t="shared" si="50"/>
        <v>0</v>
      </c>
      <c r="R104"/>
      <c r="S104" s="28"/>
      <c r="X104" s="30"/>
      <c r="Y104" s="30"/>
      <c r="Z104" s="30"/>
      <c r="AA104" s="30"/>
      <c r="AB104" s="30"/>
      <c r="AC104" s="30"/>
      <c r="AD104" s="30"/>
      <c r="AE104" s="37"/>
      <c r="AF104" s="37"/>
      <c r="AG104" s="37"/>
      <c r="AH104" s="37"/>
    </row>
    <row r="105" spans="2:35" x14ac:dyDescent="0.25">
      <c r="B105" s="100" t="s">
        <v>80</v>
      </c>
      <c r="C105" s="112">
        <v>0</v>
      </c>
      <c r="D105" s="112">
        <v>0</v>
      </c>
      <c r="E105" s="83">
        <v>0</v>
      </c>
      <c r="F105" s="80">
        <v>0</v>
      </c>
      <c r="G105" s="80">
        <v>0</v>
      </c>
      <c r="H105" s="80">
        <v>0</v>
      </c>
      <c r="I105" s="80">
        <v>0</v>
      </c>
      <c r="J105" s="80">
        <v>0</v>
      </c>
      <c r="K105" s="80">
        <v>0</v>
      </c>
      <c r="L105" s="80">
        <v>0</v>
      </c>
      <c r="M105" s="80">
        <v>0</v>
      </c>
      <c r="N105" s="80">
        <v>0</v>
      </c>
      <c r="O105" s="80">
        <v>0</v>
      </c>
      <c r="P105" s="80">
        <v>0</v>
      </c>
      <c r="Q105" s="73">
        <f t="shared" si="50"/>
        <v>0</v>
      </c>
      <c r="R105" s="175"/>
      <c r="S105" s="28"/>
      <c r="T105" s="32"/>
      <c r="U105" s="32"/>
      <c r="V105" s="32"/>
      <c r="W105" s="32"/>
      <c r="X105" s="27"/>
      <c r="Y105" s="27"/>
      <c r="Z105" s="27"/>
      <c r="AA105" s="27"/>
      <c r="AB105" s="27"/>
      <c r="AC105" s="27"/>
      <c r="AD105" s="27"/>
      <c r="AE105" s="32"/>
      <c r="AF105" s="32"/>
      <c r="AG105" s="32"/>
      <c r="AH105" s="32"/>
    </row>
    <row r="106" spans="2:35" s="10" customFormat="1" x14ac:dyDescent="0.25">
      <c r="B106" s="62" t="s">
        <v>94</v>
      </c>
      <c r="C106" s="94">
        <v>78000000</v>
      </c>
      <c r="D106" s="94">
        <f>+D107</f>
        <v>78000000</v>
      </c>
      <c r="E106" s="83">
        <f t="shared" ref="E106:P106" si="57">+E107</f>
        <v>0</v>
      </c>
      <c r="F106" s="83">
        <f t="shared" si="57"/>
        <v>0</v>
      </c>
      <c r="G106" s="83">
        <f t="shared" si="57"/>
        <v>0</v>
      </c>
      <c r="H106" s="83">
        <f t="shared" si="57"/>
        <v>0</v>
      </c>
      <c r="I106" s="83">
        <f t="shared" si="57"/>
        <v>0</v>
      </c>
      <c r="J106" s="83">
        <f t="shared" si="57"/>
        <v>0</v>
      </c>
      <c r="K106" s="83">
        <f t="shared" si="57"/>
        <v>0</v>
      </c>
      <c r="L106" s="83">
        <f t="shared" si="57"/>
        <v>0</v>
      </c>
      <c r="M106" s="83">
        <f t="shared" si="57"/>
        <v>0</v>
      </c>
      <c r="N106" s="83">
        <f t="shared" si="57"/>
        <v>0</v>
      </c>
      <c r="O106" s="83">
        <f t="shared" si="57"/>
        <v>0</v>
      </c>
      <c r="P106" s="83">
        <f t="shared" si="57"/>
        <v>0</v>
      </c>
      <c r="Q106" s="74">
        <f t="shared" si="50"/>
        <v>0</v>
      </c>
      <c r="R106" s="190"/>
      <c r="S106" s="28"/>
      <c r="T106" s="37"/>
      <c r="U106" s="37"/>
      <c r="V106" s="37"/>
      <c r="W106" s="37"/>
      <c r="X106" s="30"/>
      <c r="Y106" s="30"/>
      <c r="Z106" s="30"/>
      <c r="AA106" s="30"/>
      <c r="AB106" s="30"/>
      <c r="AC106" s="30"/>
      <c r="AD106" s="30"/>
      <c r="AE106" s="37"/>
      <c r="AF106" s="37"/>
      <c r="AG106" s="37"/>
      <c r="AH106" s="37"/>
    </row>
    <row r="107" spans="2:35" s="10" customFormat="1" x14ac:dyDescent="0.25">
      <c r="B107" s="97" t="s">
        <v>95</v>
      </c>
      <c r="C107" s="94">
        <v>78000000</v>
      </c>
      <c r="D107" s="94">
        <f>+D108+D109</f>
        <v>78000000</v>
      </c>
      <c r="E107" s="83">
        <f t="shared" ref="E107:P107" si="58">+E108+E109</f>
        <v>0</v>
      </c>
      <c r="F107" s="83">
        <f t="shared" si="58"/>
        <v>0</v>
      </c>
      <c r="G107" s="83">
        <f t="shared" si="58"/>
        <v>0</v>
      </c>
      <c r="H107" s="83">
        <f t="shared" si="58"/>
        <v>0</v>
      </c>
      <c r="I107" s="83">
        <f t="shared" si="58"/>
        <v>0</v>
      </c>
      <c r="J107" s="83">
        <f t="shared" si="58"/>
        <v>0</v>
      </c>
      <c r="K107" s="83">
        <f t="shared" si="58"/>
        <v>0</v>
      </c>
      <c r="L107" s="83">
        <f t="shared" si="58"/>
        <v>0</v>
      </c>
      <c r="M107" s="83">
        <f t="shared" si="58"/>
        <v>0</v>
      </c>
      <c r="N107" s="83">
        <f t="shared" si="58"/>
        <v>0</v>
      </c>
      <c r="O107" s="83">
        <f t="shared" si="58"/>
        <v>0</v>
      </c>
      <c r="P107" s="83">
        <f t="shared" si="58"/>
        <v>0</v>
      </c>
      <c r="Q107" s="83">
        <f t="shared" si="50"/>
        <v>0</v>
      </c>
      <c r="R107"/>
      <c r="S107" s="28"/>
      <c r="T107" s="37"/>
      <c r="U107" s="37"/>
      <c r="V107" s="37"/>
      <c r="W107" s="37"/>
      <c r="X107" s="30"/>
      <c r="Y107" s="30"/>
      <c r="Z107" s="30"/>
      <c r="AA107" s="30"/>
      <c r="AB107" s="30"/>
      <c r="AC107" s="30"/>
      <c r="AD107" s="30"/>
      <c r="AE107" s="37"/>
      <c r="AF107" s="37"/>
      <c r="AG107" s="37"/>
      <c r="AH107" s="37"/>
    </row>
    <row r="108" spans="2:35" x14ac:dyDescent="0.25">
      <c r="B108" s="100" t="s">
        <v>108</v>
      </c>
      <c r="C108" s="82">
        <v>20000000</v>
      </c>
      <c r="D108" s="82">
        <v>20000000</v>
      </c>
      <c r="E108" s="83"/>
      <c r="F108" s="80"/>
      <c r="G108" s="80"/>
      <c r="H108" s="80"/>
      <c r="I108" s="80"/>
      <c r="J108" s="80"/>
      <c r="K108" s="80"/>
      <c r="L108" s="80"/>
      <c r="M108" s="80"/>
      <c r="N108" s="80"/>
      <c r="O108" s="80"/>
      <c r="P108" s="80"/>
      <c r="Q108" s="73">
        <f t="shared" si="50"/>
        <v>0</v>
      </c>
      <c r="S108" s="28"/>
      <c r="T108" s="32"/>
      <c r="U108" s="32"/>
      <c r="V108" s="32"/>
      <c r="W108" s="32"/>
      <c r="X108" s="32"/>
      <c r="Y108" s="27"/>
      <c r="Z108" s="27"/>
      <c r="AA108" s="27"/>
      <c r="AB108" s="27"/>
      <c r="AC108" s="27"/>
      <c r="AD108" s="27"/>
      <c r="AE108" s="27"/>
      <c r="AF108" s="32"/>
      <c r="AG108" s="32"/>
      <c r="AH108" s="32"/>
      <c r="AI108" s="32"/>
    </row>
    <row r="109" spans="2:35" x14ac:dyDescent="0.25">
      <c r="B109" s="100" t="s">
        <v>96</v>
      </c>
      <c r="C109" s="112">
        <v>58000000</v>
      </c>
      <c r="D109" s="112">
        <v>58000000</v>
      </c>
      <c r="E109" s="83"/>
      <c r="F109" s="80"/>
      <c r="G109" s="80"/>
      <c r="H109" s="80"/>
      <c r="I109" s="80"/>
      <c r="J109" s="80"/>
      <c r="K109" s="80"/>
      <c r="L109" s="80"/>
      <c r="M109" s="80"/>
      <c r="N109" s="80"/>
      <c r="O109" s="80"/>
      <c r="P109" s="80"/>
      <c r="Q109" s="73">
        <f t="shared" si="50"/>
        <v>0</v>
      </c>
      <c r="S109" s="28"/>
      <c r="T109" s="32"/>
      <c r="U109" s="32"/>
      <c r="V109" s="32"/>
      <c r="W109" s="32"/>
      <c r="X109" s="32"/>
      <c r="Y109" s="27"/>
      <c r="Z109" s="27"/>
      <c r="AA109" s="27"/>
      <c r="AB109" s="27"/>
      <c r="AC109" s="27"/>
      <c r="AD109" s="27"/>
      <c r="AE109" s="27"/>
      <c r="AF109" s="32"/>
      <c r="AG109" s="32"/>
      <c r="AH109" s="32"/>
      <c r="AI109" s="32"/>
    </row>
    <row r="110" spans="2:35" x14ac:dyDescent="0.25">
      <c r="B110" s="62" t="s">
        <v>97</v>
      </c>
      <c r="C110" s="94">
        <v>0</v>
      </c>
      <c r="D110" s="94">
        <v>0</v>
      </c>
      <c r="E110" s="83">
        <v>0</v>
      </c>
      <c r="F110" s="83">
        <v>0</v>
      </c>
      <c r="G110" s="83">
        <v>0</v>
      </c>
      <c r="H110" s="83">
        <v>0</v>
      </c>
      <c r="I110" s="83">
        <v>0</v>
      </c>
      <c r="J110" s="83">
        <v>0</v>
      </c>
      <c r="K110" s="83">
        <v>0</v>
      </c>
      <c r="L110" s="83">
        <v>0</v>
      </c>
      <c r="M110" s="83">
        <v>0</v>
      </c>
      <c r="N110" s="83">
        <v>0</v>
      </c>
      <c r="O110" s="83">
        <v>0</v>
      </c>
      <c r="P110" s="83">
        <v>0</v>
      </c>
      <c r="Q110" s="83">
        <f t="shared" si="50"/>
        <v>0</v>
      </c>
      <c r="S110" s="28"/>
      <c r="T110" s="32"/>
      <c r="U110" s="32"/>
      <c r="V110" s="32"/>
      <c r="W110" s="32"/>
      <c r="X110" s="32"/>
      <c r="Y110" s="27"/>
      <c r="Z110" s="27"/>
      <c r="AA110" s="27"/>
      <c r="AB110" s="27"/>
      <c r="AC110" s="27"/>
      <c r="AD110" s="27"/>
      <c r="AE110" s="27"/>
      <c r="AF110" s="32"/>
      <c r="AG110" s="32"/>
      <c r="AH110" s="32"/>
      <c r="AI110" s="32"/>
    </row>
    <row r="111" spans="2:35" x14ac:dyDescent="0.25">
      <c r="B111" s="103" t="s">
        <v>129</v>
      </c>
      <c r="C111" s="110">
        <f t="shared" ref="C111" si="59">C95</f>
        <v>1908308604</v>
      </c>
      <c r="D111" s="110">
        <f>+D96+D100+D110</f>
        <v>1408308604</v>
      </c>
      <c r="E111" s="77">
        <f t="shared" ref="E111:P111" si="60">+E96+E100+E110</f>
        <v>0</v>
      </c>
      <c r="F111" s="77">
        <f t="shared" si="60"/>
        <v>0</v>
      </c>
      <c r="G111" s="77">
        <f t="shared" si="60"/>
        <v>0</v>
      </c>
      <c r="H111" s="77">
        <f t="shared" si="60"/>
        <v>0</v>
      </c>
      <c r="I111" s="77">
        <f t="shared" si="60"/>
        <v>0</v>
      </c>
      <c r="J111" s="77">
        <f t="shared" si="60"/>
        <v>0</v>
      </c>
      <c r="K111" s="77">
        <f t="shared" si="60"/>
        <v>0</v>
      </c>
      <c r="L111" s="77">
        <f t="shared" si="60"/>
        <v>0</v>
      </c>
      <c r="M111" s="77">
        <f t="shared" si="60"/>
        <v>0</v>
      </c>
      <c r="N111" s="77">
        <f t="shared" si="60"/>
        <v>0</v>
      </c>
      <c r="O111" s="77">
        <f t="shared" si="60"/>
        <v>0</v>
      </c>
      <c r="P111" s="77">
        <f t="shared" si="60"/>
        <v>0</v>
      </c>
      <c r="Q111" s="77">
        <f t="shared" ref="Q111" si="61">SUM(E111:P111)</f>
        <v>0</v>
      </c>
      <c r="S111" s="28"/>
      <c r="T111" s="32"/>
      <c r="U111" s="32"/>
      <c r="V111" s="32"/>
      <c r="W111" s="32"/>
      <c r="X111" s="27"/>
      <c r="Y111" s="27"/>
      <c r="Z111" s="27"/>
      <c r="AA111" s="27"/>
      <c r="AB111" s="27"/>
      <c r="AC111" s="27"/>
      <c r="AD111" s="27"/>
    </row>
    <row r="112" spans="2:35" x14ac:dyDescent="0.25">
      <c r="B112" s="19"/>
      <c r="C112" s="17"/>
      <c r="D112" s="17"/>
      <c r="E112" s="140"/>
      <c r="F112" s="140"/>
      <c r="G112" s="140"/>
      <c r="H112" s="140"/>
      <c r="I112" s="140"/>
      <c r="J112" s="140"/>
      <c r="K112" s="140"/>
      <c r="L112" s="140"/>
      <c r="M112" s="140"/>
      <c r="N112" s="140"/>
      <c r="O112" s="140"/>
      <c r="P112" s="140"/>
      <c r="Q112" s="140"/>
      <c r="S112" s="32"/>
      <c r="T112" s="32"/>
      <c r="U112" s="32"/>
      <c r="V112" s="32"/>
      <c r="W112" s="27"/>
      <c r="X112" s="27"/>
      <c r="Y112" s="27"/>
      <c r="Z112" s="27"/>
      <c r="AA112" s="27"/>
      <c r="AB112" s="27"/>
      <c r="AC112" s="27"/>
    </row>
    <row r="113" spans="2:30" ht="15" customHeight="1" x14ac:dyDescent="0.25">
      <c r="B113" s="103" t="s">
        <v>130</v>
      </c>
      <c r="C113" s="110">
        <f t="shared" ref="C113:Q113" si="62">C92+C111</f>
        <v>162221066281</v>
      </c>
      <c r="D113" s="110">
        <f>+D111+D92</f>
        <v>190623296551.10999</v>
      </c>
      <c r="E113" s="77">
        <f t="shared" ref="E113:P113" si="63">+E111+E92</f>
        <v>7271390090.9700003</v>
      </c>
      <c r="F113" s="77">
        <f t="shared" si="63"/>
        <v>7592449825.1800022</v>
      </c>
      <c r="G113" s="77">
        <f t="shared" si="63"/>
        <v>9459670829.6200008</v>
      </c>
      <c r="H113" s="77">
        <f t="shared" si="63"/>
        <v>9217429044.6600037</v>
      </c>
      <c r="I113" s="77">
        <f t="shared" si="63"/>
        <v>9848105040.2300014</v>
      </c>
      <c r="J113" s="77">
        <f t="shared" si="63"/>
        <v>9901854194.7200031</v>
      </c>
      <c r="K113" s="77">
        <f t="shared" si="63"/>
        <v>9461599549.6000004</v>
      </c>
      <c r="L113" s="77">
        <f t="shared" si="63"/>
        <v>9246289916.3100033</v>
      </c>
      <c r="M113" s="77">
        <f t="shared" si="63"/>
        <v>9681274244.0499992</v>
      </c>
      <c r="N113" s="77">
        <f t="shared" si="63"/>
        <v>11375369551.539997</v>
      </c>
      <c r="O113" s="77">
        <f t="shared" si="63"/>
        <v>14526141509.270004</v>
      </c>
      <c r="P113" s="77">
        <f t="shared" si="63"/>
        <v>16586718944.690002</v>
      </c>
      <c r="Q113" s="77">
        <f t="shared" si="62"/>
        <v>124168292740.84003</v>
      </c>
      <c r="S113" s="105"/>
      <c r="W113" s="27"/>
      <c r="X113" s="27"/>
      <c r="Y113" s="27"/>
      <c r="Z113" s="27"/>
      <c r="AA113" s="27"/>
      <c r="AB113" s="27"/>
      <c r="AC113" s="27"/>
    </row>
    <row r="114" spans="2:30" x14ac:dyDescent="0.25">
      <c r="B114" s="116" t="s">
        <v>185</v>
      </c>
      <c r="C114" s="113"/>
      <c r="D114" s="136"/>
      <c r="E114" s="5"/>
      <c r="F114" s="5"/>
      <c r="G114" s="5"/>
      <c r="H114" s="5"/>
      <c r="I114" s="5"/>
      <c r="J114" s="5"/>
      <c r="K114" s="5"/>
      <c r="L114" s="5"/>
      <c r="M114" s="5"/>
      <c r="N114" s="5"/>
      <c r="O114" s="5"/>
      <c r="P114" s="5"/>
      <c r="Q114" s="5"/>
      <c r="S114" s="36"/>
      <c r="T114" s="36"/>
      <c r="U114" s="36"/>
      <c r="V114" s="36"/>
      <c r="W114" s="36"/>
      <c r="X114" s="27"/>
      <c r="Y114" s="27"/>
      <c r="Z114" s="27"/>
      <c r="AA114" s="27"/>
      <c r="AB114" s="27"/>
      <c r="AC114" s="27"/>
    </row>
    <row r="115" spans="2:30" x14ac:dyDescent="0.25">
      <c r="B115" s="12" t="s">
        <v>198</v>
      </c>
      <c r="C115" s="114"/>
      <c r="D115" s="114"/>
      <c r="E115" s="44"/>
      <c r="G115" s="34"/>
      <c r="H115" s="34"/>
      <c r="I115" s="34"/>
      <c r="J115" s="34"/>
      <c r="K115" s="190"/>
      <c r="L115" s="190"/>
      <c r="M115" s="190"/>
      <c r="N115" s="34"/>
      <c r="O115" s="34"/>
      <c r="P115" s="34"/>
      <c r="Q115" s="34"/>
      <c r="Y115" s="27"/>
      <c r="Z115" s="27"/>
      <c r="AA115" s="27"/>
      <c r="AB115" s="27"/>
      <c r="AC115" s="27"/>
      <c r="AD115" s="27"/>
    </row>
    <row r="116" spans="2:30" x14ac:dyDescent="0.25">
      <c r="B116" s="117" t="s">
        <v>195</v>
      </c>
    </row>
  </sheetData>
  <mergeCells count="9">
    <mergeCell ref="B8:B9"/>
    <mergeCell ref="C8:C9"/>
    <mergeCell ref="D8:D9"/>
    <mergeCell ref="E8:Q8"/>
    <mergeCell ref="B2:Q2"/>
    <mergeCell ref="B3:Q3"/>
    <mergeCell ref="B4:Q4"/>
    <mergeCell ref="B5:Q5"/>
    <mergeCell ref="B6:Q6"/>
  </mergeCells>
  <pageMargins left="0.7" right="0.7" top="0.75" bottom="0.75" header="0.3" footer="0.3"/>
  <pageSetup orientation="portrait" horizontalDpi="4294967295" verticalDpi="4294967295"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CA2B5-082C-47DC-9F99-A299AFFDEA35}">
  <dimension ref="A2:AH140"/>
  <sheetViews>
    <sheetView showGridLines="0" zoomScale="70" zoomScaleNormal="70" workbookViewId="0">
      <selection activeCell="E109" sqref="E109"/>
    </sheetView>
  </sheetViews>
  <sheetFormatPr defaultColWidth="11.42578125" defaultRowHeight="15" x14ac:dyDescent="0.25"/>
  <cols>
    <col min="1" max="1" width="7.5703125" customWidth="1"/>
    <col min="2" max="2" width="83.28515625" bestFit="1" customWidth="1"/>
    <col min="3" max="4" width="19" style="52" customWidth="1"/>
    <col min="5" max="5" width="17.42578125" bestFit="1" customWidth="1"/>
    <col min="6" max="10" width="17.42578125" customWidth="1"/>
    <col min="11" max="13" width="17.42578125" style="175" customWidth="1"/>
    <col min="14" max="14" width="18.85546875" customWidth="1"/>
    <col min="15" max="15" width="17.85546875" bestFit="1" customWidth="1"/>
    <col min="16" max="16" width="16.7109375" bestFit="1" customWidth="1"/>
    <col min="17" max="17" width="17.42578125" style="3" customWidth="1"/>
    <col min="18" max="18" width="18.85546875" bestFit="1" customWidth="1"/>
    <col min="19" max="19" width="20.140625" customWidth="1"/>
    <col min="20" max="20" width="18" customWidth="1"/>
    <col min="21" max="21" width="18" bestFit="1" customWidth="1"/>
    <col min="22" max="22" width="17.85546875" bestFit="1" customWidth="1"/>
    <col min="23" max="24" width="18.85546875" bestFit="1" customWidth="1"/>
    <col min="25" max="25" width="17.85546875" bestFit="1" customWidth="1"/>
  </cols>
  <sheetData>
    <row r="2" spans="1:33" ht="28.5" x14ac:dyDescent="0.25">
      <c r="B2" s="226" t="s">
        <v>0</v>
      </c>
      <c r="C2" s="227"/>
      <c r="D2" s="227"/>
      <c r="E2" s="227"/>
      <c r="F2" s="227"/>
      <c r="G2" s="227"/>
      <c r="H2" s="227"/>
      <c r="I2" s="227"/>
      <c r="J2" s="227"/>
      <c r="K2" s="227"/>
      <c r="L2" s="227"/>
      <c r="M2" s="227"/>
      <c r="N2" s="227"/>
      <c r="O2" s="227"/>
      <c r="P2" s="227"/>
      <c r="Q2" s="227"/>
    </row>
    <row r="3" spans="1:33" ht="21" x14ac:dyDescent="0.25">
      <c r="A3" s="1"/>
      <c r="B3" s="228" t="s">
        <v>1</v>
      </c>
      <c r="C3" s="229"/>
      <c r="D3" s="229"/>
      <c r="E3" s="229"/>
      <c r="F3" s="229"/>
      <c r="G3" s="229"/>
      <c r="H3" s="229"/>
      <c r="I3" s="229"/>
      <c r="J3" s="229"/>
      <c r="K3" s="229"/>
      <c r="L3" s="229"/>
      <c r="M3" s="229"/>
      <c r="N3" s="229"/>
      <c r="O3" s="229"/>
      <c r="P3" s="229"/>
      <c r="Q3" s="229"/>
    </row>
    <row r="4" spans="1:33" ht="15.75" x14ac:dyDescent="0.25">
      <c r="A4" s="1"/>
      <c r="B4" s="230" t="s">
        <v>2</v>
      </c>
      <c r="C4" s="231"/>
      <c r="D4" s="231"/>
      <c r="E4" s="231"/>
      <c r="F4" s="231"/>
      <c r="G4" s="231"/>
      <c r="H4" s="231"/>
      <c r="I4" s="231"/>
      <c r="J4" s="231"/>
      <c r="K4" s="231"/>
      <c r="L4" s="231"/>
      <c r="M4" s="231"/>
      <c r="N4" s="231"/>
      <c r="O4" s="231"/>
      <c r="P4" s="231"/>
      <c r="Q4" s="231"/>
    </row>
    <row r="5" spans="1:33" ht="15.75" x14ac:dyDescent="0.25">
      <c r="A5" s="1"/>
      <c r="B5" s="230" t="s">
        <v>3</v>
      </c>
      <c r="C5" s="231"/>
      <c r="D5" s="231"/>
      <c r="E5" s="231"/>
      <c r="F5" s="231"/>
      <c r="G5" s="231"/>
      <c r="H5" s="231"/>
      <c r="I5" s="231"/>
      <c r="J5" s="231"/>
      <c r="K5" s="231"/>
      <c r="L5" s="231"/>
      <c r="M5" s="231"/>
      <c r="N5" s="231"/>
      <c r="O5" s="231"/>
      <c r="P5" s="231"/>
      <c r="Q5" s="231"/>
    </row>
    <row r="6" spans="1:33" x14ac:dyDescent="0.25">
      <c r="A6" s="1"/>
      <c r="B6" s="232"/>
      <c r="C6" s="233"/>
      <c r="D6" s="233"/>
      <c r="E6" s="233"/>
      <c r="F6" s="233"/>
      <c r="G6" s="233"/>
      <c r="H6" s="233"/>
      <c r="I6" s="233"/>
      <c r="J6" s="233"/>
      <c r="K6" s="233"/>
      <c r="L6" s="233"/>
      <c r="M6" s="233"/>
      <c r="N6" s="233"/>
      <c r="O6" s="233"/>
      <c r="P6" s="233"/>
      <c r="Q6" s="233"/>
    </row>
    <row r="7" spans="1:33" x14ac:dyDescent="0.25">
      <c r="A7" s="1"/>
      <c r="B7" s="2" t="s">
        <v>199</v>
      </c>
      <c r="C7" s="4"/>
      <c r="D7" s="4"/>
      <c r="Q7" s="23" t="s">
        <v>5</v>
      </c>
    </row>
    <row r="8" spans="1:33" s="7" customFormat="1" ht="15" customHeight="1" x14ac:dyDescent="0.25">
      <c r="B8" s="220" t="s">
        <v>6</v>
      </c>
      <c r="C8" s="222" t="s">
        <v>200</v>
      </c>
      <c r="D8" s="118" t="s">
        <v>201</v>
      </c>
      <c r="E8" s="224" t="s">
        <v>9</v>
      </c>
      <c r="F8" s="225"/>
      <c r="G8" s="225"/>
      <c r="H8" s="225"/>
      <c r="I8" s="225"/>
      <c r="J8" s="225"/>
      <c r="K8" s="225"/>
      <c r="L8" s="225"/>
      <c r="M8" s="225"/>
      <c r="N8" s="225"/>
      <c r="O8" s="225"/>
      <c r="P8" s="225"/>
      <c r="Q8" s="225"/>
    </row>
    <row r="9" spans="1:33" s="7" customFormat="1" x14ac:dyDescent="0.25">
      <c r="B9" s="221"/>
      <c r="C9" s="223"/>
      <c r="D9" s="119" t="s">
        <v>202</v>
      </c>
      <c r="E9" s="13" t="s">
        <v>10</v>
      </c>
      <c r="F9" s="13" t="s">
        <v>11</v>
      </c>
      <c r="G9" s="13" t="s">
        <v>12</v>
      </c>
      <c r="H9" s="13" t="s">
        <v>13</v>
      </c>
      <c r="I9" s="13" t="s">
        <v>14</v>
      </c>
      <c r="J9" s="13" t="s">
        <v>15</v>
      </c>
      <c r="K9" s="13" t="s">
        <v>16</v>
      </c>
      <c r="L9" s="13" t="s">
        <v>17</v>
      </c>
      <c r="M9" s="13" t="s">
        <v>18</v>
      </c>
      <c r="N9" s="13" t="s">
        <v>19</v>
      </c>
      <c r="O9" s="13" t="s">
        <v>20</v>
      </c>
      <c r="P9" s="13" t="s">
        <v>21</v>
      </c>
      <c r="Q9" s="13" t="s">
        <v>22</v>
      </c>
      <c r="R9" s="194"/>
    </row>
    <row r="10" spans="1:33" ht="15" customHeight="1" x14ac:dyDescent="0.25">
      <c r="B10" s="21" t="s">
        <v>23</v>
      </c>
      <c r="C10" s="91">
        <f>C11+C19+C21+C25+C43</f>
        <v>163547641682</v>
      </c>
      <c r="D10" s="91">
        <v>173054962658.54001</v>
      </c>
      <c r="E10" s="75">
        <v>7123122590.4700012</v>
      </c>
      <c r="F10" s="75">
        <v>7969606159.1500025</v>
      </c>
      <c r="G10" s="75">
        <v>8289102261.2299986</v>
      </c>
      <c r="H10" s="75">
        <v>10067367707.230005</v>
      </c>
      <c r="I10" s="75">
        <v>9647022943.4500027</v>
      </c>
      <c r="J10" s="75">
        <v>8927295570.670002</v>
      </c>
      <c r="K10" s="75">
        <v>9046011466.6500034</v>
      </c>
      <c r="L10" s="75">
        <v>9511525217.0899982</v>
      </c>
      <c r="M10" s="75">
        <v>9333776393.6800022</v>
      </c>
      <c r="N10" s="75">
        <v>9657068169.6599998</v>
      </c>
      <c r="O10" s="75">
        <v>11680627877.750004</v>
      </c>
      <c r="P10" s="75">
        <v>16133724070.649998</v>
      </c>
      <c r="Q10" s="75">
        <f>SUM(E10:P10)</f>
        <v>117386250427.68002</v>
      </c>
      <c r="S10" s="197"/>
      <c r="T10" s="28"/>
      <c r="U10" s="28"/>
      <c r="V10" s="27"/>
      <c r="W10" s="27"/>
      <c r="X10" s="27"/>
      <c r="Y10" s="27"/>
      <c r="Z10" s="27"/>
      <c r="AA10" s="27"/>
      <c r="AB10" s="27"/>
      <c r="AC10" s="33"/>
      <c r="AD10" s="33"/>
      <c r="AE10" s="33"/>
      <c r="AF10" s="32"/>
      <c r="AG10" s="33"/>
    </row>
    <row r="11" spans="1:33" x14ac:dyDescent="0.25">
      <c r="B11" s="62" t="s">
        <v>24</v>
      </c>
      <c r="C11" s="108">
        <f>C12+C15+C18</f>
        <v>157943019460</v>
      </c>
      <c r="D11" s="108">
        <v>167271365611.92999</v>
      </c>
      <c r="E11" s="96">
        <v>7111187036.0500011</v>
      </c>
      <c r="F11" s="96">
        <v>7923968390.0000019</v>
      </c>
      <c r="G11" s="96">
        <v>8188049165.4699993</v>
      </c>
      <c r="H11" s="96">
        <v>9992525238.9400043</v>
      </c>
      <c r="I11" s="96">
        <v>9554407329.9000034</v>
      </c>
      <c r="J11" s="96">
        <v>8852473297.3600025</v>
      </c>
      <c r="K11" s="96">
        <v>8961554420.4600029</v>
      </c>
      <c r="L11" s="96">
        <v>8935438809.5</v>
      </c>
      <c r="M11" s="96">
        <v>9267678501.0600033</v>
      </c>
      <c r="N11" s="96">
        <v>9563049539.6800003</v>
      </c>
      <c r="O11" s="96">
        <v>11585899766.880005</v>
      </c>
      <c r="P11" s="96">
        <v>15852099957.369999</v>
      </c>
      <c r="Q11" s="74">
        <f>SUM(E11:P11)</f>
        <v>115788331452.67001</v>
      </c>
      <c r="S11" s="197"/>
      <c r="T11" s="28"/>
      <c r="U11" s="28"/>
      <c r="V11" s="28"/>
      <c r="W11" s="27"/>
      <c r="X11" s="27"/>
      <c r="Y11" s="27"/>
      <c r="Z11" s="27"/>
      <c r="AA11" s="27"/>
      <c r="AB11" s="33"/>
      <c r="AC11" s="33"/>
      <c r="AD11" s="33"/>
      <c r="AE11" s="33"/>
      <c r="AF11" s="33"/>
      <c r="AG11" s="33"/>
    </row>
    <row r="12" spans="1:33" s="10" customFormat="1" x14ac:dyDescent="0.25">
      <c r="B12" s="97" t="s">
        <v>25</v>
      </c>
      <c r="C12" s="108">
        <f t="shared" ref="C12" si="0">C13+C14</f>
        <v>119766478203</v>
      </c>
      <c r="D12" s="108">
        <v>120869235114.51003</v>
      </c>
      <c r="E12" s="96">
        <v>6548817611.9800005</v>
      </c>
      <c r="F12" s="96">
        <v>6557089804.5500021</v>
      </c>
      <c r="G12" s="96">
        <v>6677730555.5900011</v>
      </c>
      <c r="H12" s="96">
        <v>7110029849.670002</v>
      </c>
      <c r="I12" s="96">
        <v>7310339255.2800026</v>
      </c>
      <c r="J12" s="96">
        <v>6979504742.9300022</v>
      </c>
      <c r="K12" s="96">
        <v>6795993297.2600002</v>
      </c>
      <c r="L12" s="96">
        <v>6960162327.880002</v>
      </c>
      <c r="M12" s="96">
        <v>6973892275.7500019</v>
      </c>
      <c r="N12" s="96">
        <v>7451875485.5099983</v>
      </c>
      <c r="O12" s="96">
        <v>9089165755.210001</v>
      </c>
      <c r="P12" s="96">
        <v>12707978428.150002</v>
      </c>
      <c r="Q12" s="74">
        <f t="shared" ref="Q12:Q80" si="1">SUM(E12:P12)</f>
        <v>91162579389.76001</v>
      </c>
      <c r="R12"/>
      <c r="S12" s="197"/>
      <c r="T12" s="28"/>
      <c r="U12" s="28"/>
      <c r="V12" s="64"/>
      <c r="W12" s="30"/>
      <c r="X12" s="30"/>
      <c r="Y12" s="30"/>
      <c r="Z12" s="30"/>
      <c r="AA12" s="30"/>
      <c r="AB12" s="47"/>
      <c r="AC12" s="47"/>
      <c r="AD12" s="47"/>
      <c r="AE12" s="47"/>
      <c r="AF12" s="47"/>
      <c r="AG12" s="47"/>
    </row>
    <row r="13" spans="1:33" s="10" customFormat="1" x14ac:dyDescent="0.25">
      <c r="B13" s="99" t="s">
        <v>138</v>
      </c>
      <c r="C13" s="106">
        <v>107558553830</v>
      </c>
      <c r="D13" s="106">
        <v>109151409313.28003</v>
      </c>
      <c r="E13" s="90">
        <v>5728188969.0800009</v>
      </c>
      <c r="F13" s="90">
        <v>5742313479.6500025</v>
      </c>
      <c r="G13" s="90">
        <v>5865477369.4800014</v>
      </c>
      <c r="H13" s="90">
        <v>6287778308.7900019</v>
      </c>
      <c r="I13" s="90">
        <v>6475994458.7000027</v>
      </c>
      <c r="J13" s="90">
        <v>6159581831.8200026</v>
      </c>
      <c r="K13" s="90">
        <v>5981747805.9499998</v>
      </c>
      <c r="L13" s="90">
        <v>6112636454.2200022</v>
      </c>
      <c r="M13" s="90">
        <v>6132580564.4800024</v>
      </c>
      <c r="N13" s="90">
        <v>6606255213.1499987</v>
      </c>
      <c r="O13" s="90">
        <v>8243761030.1800003</v>
      </c>
      <c r="P13" s="76">
        <v>11851783690.6</v>
      </c>
      <c r="Q13" s="76">
        <f t="shared" si="1"/>
        <v>81188099176.100021</v>
      </c>
      <c r="R13"/>
      <c r="S13" s="197"/>
      <c r="T13" s="28"/>
      <c r="U13" s="28"/>
      <c r="V13" s="30"/>
      <c r="W13" s="30"/>
      <c r="X13" s="30"/>
      <c r="Y13" s="30"/>
      <c r="Z13" s="30"/>
      <c r="AA13" s="30"/>
      <c r="AB13" s="47"/>
      <c r="AC13" s="47"/>
      <c r="AD13" s="47"/>
      <c r="AE13" s="47"/>
      <c r="AF13" s="47"/>
      <c r="AG13" s="47"/>
    </row>
    <row r="14" spans="1:33" s="10" customFormat="1" x14ac:dyDescent="0.25">
      <c r="B14" s="99" t="s">
        <v>139</v>
      </c>
      <c r="C14" s="106">
        <v>12207924373</v>
      </c>
      <c r="D14" s="106">
        <v>11717825801.229998</v>
      </c>
      <c r="E14" s="90">
        <v>820628642.89999998</v>
      </c>
      <c r="F14" s="90">
        <v>814776324.89999974</v>
      </c>
      <c r="G14" s="90">
        <v>812253186.11000001</v>
      </c>
      <c r="H14" s="90">
        <v>822251540.88</v>
      </c>
      <c r="I14" s="90">
        <v>834344796.57999992</v>
      </c>
      <c r="J14" s="90">
        <v>819922911.1099999</v>
      </c>
      <c r="K14" s="90">
        <v>814245491.31000006</v>
      </c>
      <c r="L14" s="90">
        <v>847525873.66000009</v>
      </c>
      <c r="M14" s="90">
        <v>841311711.26999986</v>
      </c>
      <c r="N14" s="90">
        <v>845620272.36000001</v>
      </c>
      <c r="O14" s="90">
        <v>845404725.03000021</v>
      </c>
      <c r="P14" s="76">
        <v>856194737.55000031</v>
      </c>
      <c r="Q14" s="76">
        <f t="shared" si="1"/>
        <v>9974480213.6599998</v>
      </c>
      <c r="R14"/>
      <c r="S14" s="197"/>
      <c r="T14" s="28"/>
      <c r="U14" s="28"/>
      <c r="V14" s="30"/>
      <c r="W14" s="30"/>
      <c r="X14" s="30"/>
      <c r="Y14" s="30"/>
      <c r="Z14" s="30"/>
      <c r="AA14" s="30"/>
      <c r="AB14" s="47"/>
      <c r="AC14" s="47"/>
      <c r="AD14" s="47"/>
      <c r="AE14" s="47"/>
      <c r="AF14" s="47"/>
      <c r="AG14" s="47"/>
    </row>
    <row r="15" spans="1:33" s="10" customFormat="1" x14ac:dyDescent="0.25">
      <c r="B15" s="97" t="s">
        <v>26</v>
      </c>
      <c r="C15" s="108">
        <f t="shared" ref="C15" si="2">C16</f>
        <v>37884483347</v>
      </c>
      <c r="D15" s="108">
        <v>46084326658.159958</v>
      </c>
      <c r="E15" s="96">
        <v>556457547.11000025</v>
      </c>
      <c r="F15" s="96">
        <v>1363894094.4200003</v>
      </c>
      <c r="G15" s="96">
        <v>1504609825.4999981</v>
      </c>
      <c r="H15" s="96">
        <v>2879312606.0100017</v>
      </c>
      <c r="I15" s="96">
        <v>2242985369.0400014</v>
      </c>
      <c r="J15" s="96">
        <v>1869017612.4600019</v>
      </c>
      <c r="K15" s="96">
        <v>2155582161.3400025</v>
      </c>
      <c r="L15" s="96">
        <v>1964798834.8899994</v>
      </c>
      <c r="M15" s="96">
        <v>2271214806.5700026</v>
      </c>
      <c r="N15" s="96">
        <v>2107756262.5900018</v>
      </c>
      <c r="O15" s="96">
        <v>2492730764.3800035</v>
      </c>
      <c r="P15" s="96">
        <v>3138473876.7399988</v>
      </c>
      <c r="Q15" s="74">
        <f t="shared" si="1"/>
        <v>24546833761.050011</v>
      </c>
      <c r="R15"/>
      <c r="S15" s="197"/>
      <c r="T15" s="28"/>
      <c r="U15" s="28"/>
      <c r="V15" s="30"/>
      <c r="W15" s="30"/>
      <c r="X15" s="30"/>
      <c r="Y15" s="30"/>
      <c r="Z15" s="30"/>
      <c r="AA15" s="30"/>
      <c r="AB15" s="47"/>
      <c r="AC15" s="47"/>
      <c r="AD15" s="47"/>
      <c r="AE15" s="47"/>
      <c r="AF15" s="47"/>
      <c r="AG15" s="47"/>
    </row>
    <row r="16" spans="1:33" s="10" customFormat="1" x14ac:dyDescent="0.25">
      <c r="B16" s="99" t="s">
        <v>140</v>
      </c>
      <c r="C16" s="106">
        <v>37884483347</v>
      </c>
      <c r="D16" s="106">
        <v>46084296658.159958</v>
      </c>
      <c r="E16" s="90">
        <v>556457547.11000025</v>
      </c>
      <c r="F16" s="90">
        <v>1363894094.4200003</v>
      </c>
      <c r="G16" s="90">
        <v>1504609825.4999981</v>
      </c>
      <c r="H16" s="90">
        <v>2879312606.0100017</v>
      </c>
      <c r="I16" s="90">
        <v>2242985369.0400014</v>
      </c>
      <c r="J16" s="90">
        <v>1869017612.4600019</v>
      </c>
      <c r="K16" s="90">
        <v>2155582161.3400025</v>
      </c>
      <c r="L16" s="90">
        <v>1964798834.8899994</v>
      </c>
      <c r="M16" s="90">
        <v>2271214806.5700026</v>
      </c>
      <c r="N16" s="90">
        <v>2107756262.5900018</v>
      </c>
      <c r="O16" s="90">
        <v>2492730764.3800035</v>
      </c>
      <c r="P16" s="76">
        <v>3138473876.7399988</v>
      </c>
      <c r="Q16" s="76">
        <f t="shared" si="1"/>
        <v>24546833761.050011</v>
      </c>
      <c r="R16"/>
      <c r="S16" s="197"/>
      <c r="T16" s="28"/>
      <c r="U16" s="28"/>
      <c r="V16" s="30"/>
      <c r="W16" s="30"/>
      <c r="X16" s="30"/>
      <c r="Y16" s="30"/>
      <c r="Z16" s="30"/>
      <c r="AA16" s="30"/>
      <c r="AB16" s="47"/>
      <c r="AC16" s="47"/>
      <c r="AD16" s="47"/>
      <c r="AE16" s="47"/>
      <c r="AF16" s="47"/>
      <c r="AG16" s="47"/>
    </row>
    <row r="17" spans="1:33" s="10" customFormat="1" x14ac:dyDescent="0.25">
      <c r="B17" s="99" t="s">
        <v>190</v>
      </c>
      <c r="C17" s="106">
        <v>0</v>
      </c>
      <c r="D17" s="106">
        <v>30000</v>
      </c>
      <c r="E17" s="90">
        <v>0</v>
      </c>
      <c r="F17" s="90">
        <v>0</v>
      </c>
      <c r="G17" s="90">
        <v>0</v>
      </c>
      <c r="H17" s="90">
        <v>0</v>
      </c>
      <c r="I17" s="90">
        <v>0</v>
      </c>
      <c r="J17" s="90">
        <v>0</v>
      </c>
      <c r="K17" s="90">
        <v>0</v>
      </c>
      <c r="L17" s="90">
        <v>0</v>
      </c>
      <c r="M17" s="90">
        <v>0</v>
      </c>
      <c r="N17" s="90">
        <v>0</v>
      </c>
      <c r="O17" s="90">
        <v>0</v>
      </c>
      <c r="P17" s="76">
        <v>0</v>
      </c>
      <c r="Q17" s="76">
        <f t="shared" si="1"/>
        <v>0</v>
      </c>
      <c r="R17"/>
      <c r="S17" s="197"/>
      <c r="T17" s="28"/>
      <c r="U17" s="28"/>
      <c r="V17" s="30"/>
      <c r="W17" s="30"/>
      <c r="X17" s="30"/>
      <c r="Y17" s="30"/>
      <c r="Z17" s="30"/>
      <c r="AA17" s="30"/>
      <c r="AB17" s="47"/>
      <c r="AC17" s="47"/>
      <c r="AD17" s="47"/>
      <c r="AE17" s="47"/>
      <c r="AF17" s="47"/>
      <c r="AG17" s="47"/>
    </row>
    <row r="18" spans="1:33" s="10" customFormat="1" ht="30" x14ac:dyDescent="0.25">
      <c r="B18" s="97" t="s">
        <v>27</v>
      </c>
      <c r="C18" s="92">
        <v>292057910</v>
      </c>
      <c r="D18" s="92">
        <v>317803839.25999999</v>
      </c>
      <c r="E18" s="96">
        <v>5911876.96</v>
      </c>
      <c r="F18" s="96">
        <v>2984491.03</v>
      </c>
      <c r="G18" s="96">
        <v>5708784.3799999999</v>
      </c>
      <c r="H18" s="96">
        <v>3182783.2600000007</v>
      </c>
      <c r="I18" s="96">
        <v>1082705.58</v>
      </c>
      <c r="J18" s="96">
        <v>3950941.97</v>
      </c>
      <c r="K18" s="96">
        <v>9978961.8599999994</v>
      </c>
      <c r="L18" s="96">
        <v>10477646.729999999</v>
      </c>
      <c r="M18" s="96">
        <v>22571418.740000002</v>
      </c>
      <c r="N18" s="96">
        <v>3417791.58</v>
      </c>
      <c r="O18" s="96">
        <v>4003247.2900000005</v>
      </c>
      <c r="P18" s="74">
        <v>5647652.4800000004</v>
      </c>
      <c r="Q18" s="74">
        <f t="shared" si="1"/>
        <v>78918301.860000014</v>
      </c>
      <c r="R18"/>
      <c r="S18" s="197"/>
      <c r="T18" s="28"/>
      <c r="U18" s="28"/>
      <c r="V18" s="30"/>
      <c r="W18" s="30"/>
      <c r="X18" s="30"/>
      <c r="Y18" s="30"/>
      <c r="Z18" s="30"/>
      <c r="AA18" s="30"/>
      <c r="AB18" s="47"/>
      <c r="AC18" s="47"/>
      <c r="AD18" s="47"/>
      <c r="AE18" s="47"/>
      <c r="AF18" s="47"/>
      <c r="AG18" s="47"/>
    </row>
    <row r="19" spans="1:33" x14ac:dyDescent="0.25">
      <c r="B19" s="62" t="s">
        <v>141</v>
      </c>
      <c r="C19" s="92">
        <v>2322742822</v>
      </c>
      <c r="D19" s="92">
        <v>2322742822</v>
      </c>
      <c r="E19" s="96">
        <v>0</v>
      </c>
      <c r="F19" s="96">
        <v>0</v>
      </c>
      <c r="G19" s="96">
        <v>0</v>
      </c>
      <c r="H19" s="96">
        <v>0</v>
      </c>
      <c r="I19" s="96">
        <v>0</v>
      </c>
      <c r="J19" s="96">
        <v>0</v>
      </c>
      <c r="K19" s="96">
        <v>0</v>
      </c>
      <c r="L19" s="96">
        <v>0</v>
      </c>
      <c r="M19" s="96">
        <v>0</v>
      </c>
      <c r="N19" s="96">
        <v>0</v>
      </c>
      <c r="O19" s="96">
        <v>0</v>
      </c>
      <c r="P19" s="74">
        <v>0</v>
      </c>
      <c r="Q19" s="74">
        <f t="shared" si="1"/>
        <v>0</v>
      </c>
      <c r="S19" s="197"/>
      <c r="T19" s="28"/>
      <c r="U19" s="28"/>
      <c r="V19" s="27"/>
      <c r="W19" s="27"/>
      <c r="X19" s="27"/>
      <c r="Y19" s="27"/>
      <c r="Z19" s="27"/>
      <c r="AA19" s="27"/>
      <c r="AB19" s="33"/>
      <c r="AC19" s="33"/>
      <c r="AD19" s="33"/>
      <c r="AE19" s="33"/>
      <c r="AF19" s="33"/>
      <c r="AG19" s="33"/>
    </row>
    <row r="20" spans="1:33" x14ac:dyDescent="0.25">
      <c r="B20" s="100" t="s">
        <v>142</v>
      </c>
      <c r="C20" s="106">
        <v>2322742822</v>
      </c>
      <c r="D20" s="106">
        <v>2322742822</v>
      </c>
      <c r="E20" s="96">
        <v>0</v>
      </c>
      <c r="F20" s="96">
        <v>0</v>
      </c>
      <c r="G20" s="96">
        <v>0</v>
      </c>
      <c r="H20" s="96">
        <v>0</v>
      </c>
      <c r="I20" s="96">
        <v>0</v>
      </c>
      <c r="J20" s="96">
        <v>0</v>
      </c>
      <c r="K20" s="96">
        <v>0</v>
      </c>
      <c r="L20" s="96">
        <v>0</v>
      </c>
      <c r="M20" s="96">
        <v>0</v>
      </c>
      <c r="N20" s="96">
        <v>0</v>
      </c>
      <c r="O20" s="96">
        <v>0</v>
      </c>
      <c r="P20" s="74">
        <v>0</v>
      </c>
      <c r="Q20" s="74"/>
      <c r="S20" s="197"/>
      <c r="T20" s="28"/>
      <c r="U20" s="28"/>
      <c r="V20" s="27"/>
      <c r="W20" s="27"/>
      <c r="X20" s="27"/>
      <c r="Y20" s="27"/>
      <c r="Z20" s="27"/>
      <c r="AA20" s="27"/>
      <c r="AB20" s="33"/>
      <c r="AC20" s="33"/>
      <c r="AD20" s="33"/>
      <c r="AE20" s="33"/>
      <c r="AF20" s="33"/>
      <c r="AG20" s="33"/>
    </row>
    <row r="21" spans="1:33" x14ac:dyDescent="0.25">
      <c r="B21" s="62" t="s">
        <v>104</v>
      </c>
      <c r="C21" s="92">
        <f>C22</f>
        <v>1435924</v>
      </c>
      <c r="D21" s="92">
        <v>1435924</v>
      </c>
      <c r="E21" s="92">
        <v>0</v>
      </c>
      <c r="F21" s="96">
        <v>0</v>
      </c>
      <c r="G21" s="96">
        <v>0</v>
      </c>
      <c r="H21" s="96">
        <v>0</v>
      </c>
      <c r="I21" s="96">
        <v>0</v>
      </c>
      <c r="J21" s="96">
        <v>0</v>
      </c>
      <c r="K21" s="96">
        <v>0</v>
      </c>
      <c r="L21" s="96">
        <v>0</v>
      </c>
      <c r="M21" s="96">
        <v>0</v>
      </c>
      <c r="N21" s="96">
        <v>0</v>
      </c>
      <c r="O21" s="96">
        <v>0</v>
      </c>
      <c r="P21" s="74">
        <v>0</v>
      </c>
      <c r="Q21" s="74">
        <f t="shared" si="1"/>
        <v>0</v>
      </c>
      <c r="S21" s="197"/>
      <c r="T21" s="28"/>
      <c r="U21" s="28"/>
      <c r="V21" s="27"/>
      <c r="W21" s="27"/>
      <c r="X21" s="27"/>
      <c r="Y21" s="27"/>
      <c r="Z21" s="27"/>
      <c r="AA21" s="27"/>
      <c r="AB21" s="33"/>
      <c r="AC21" s="33"/>
      <c r="AD21" s="33"/>
      <c r="AE21" s="33"/>
      <c r="AF21" s="32"/>
      <c r="AG21" s="33"/>
    </row>
    <row r="22" spans="1:33" x14ac:dyDescent="0.25">
      <c r="B22" s="97" t="s">
        <v>30</v>
      </c>
      <c r="C22" s="92">
        <f>C23+C24</f>
        <v>1435924</v>
      </c>
      <c r="D22" s="92">
        <v>1435924</v>
      </c>
      <c r="E22" s="92">
        <v>0</v>
      </c>
      <c r="F22" s="96">
        <v>0</v>
      </c>
      <c r="G22" s="96">
        <v>0</v>
      </c>
      <c r="H22" s="96">
        <v>0</v>
      </c>
      <c r="I22" s="96">
        <v>0</v>
      </c>
      <c r="J22" s="96">
        <v>0</v>
      </c>
      <c r="K22" s="96">
        <v>0</v>
      </c>
      <c r="L22" s="96">
        <v>0</v>
      </c>
      <c r="M22" s="96">
        <v>0</v>
      </c>
      <c r="N22" s="96">
        <v>0</v>
      </c>
      <c r="O22" s="96">
        <v>0</v>
      </c>
      <c r="P22" s="74">
        <v>0</v>
      </c>
      <c r="Q22" s="74">
        <f t="shared" si="1"/>
        <v>0</v>
      </c>
      <c r="S22" s="197"/>
      <c r="T22" s="28"/>
      <c r="U22" s="28"/>
      <c r="V22" s="27"/>
      <c r="W22" s="27"/>
      <c r="X22" s="27"/>
      <c r="Y22" s="27"/>
      <c r="Z22" s="27"/>
      <c r="AA22" s="27"/>
      <c r="AB22" s="33"/>
      <c r="AC22" s="33"/>
      <c r="AD22" s="33"/>
      <c r="AE22" s="33"/>
    </row>
    <row r="23" spans="1:33" x14ac:dyDescent="0.25">
      <c r="B23" s="100" t="s">
        <v>31</v>
      </c>
      <c r="C23" s="107">
        <v>0</v>
      </c>
      <c r="D23" s="107">
        <v>0</v>
      </c>
      <c r="E23" s="134">
        <v>0</v>
      </c>
      <c r="F23" s="134">
        <v>0</v>
      </c>
      <c r="G23" s="134">
        <v>0</v>
      </c>
      <c r="H23" s="134">
        <v>0</v>
      </c>
      <c r="I23" s="134">
        <v>0</v>
      </c>
      <c r="J23" s="134">
        <v>0</v>
      </c>
      <c r="K23" s="134">
        <v>0</v>
      </c>
      <c r="L23" s="134">
        <v>0</v>
      </c>
      <c r="M23" s="134">
        <v>0</v>
      </c>
      <c r="N23" s="134">
        <v>0</v>
      </c>
      <c r="O23" s="134">
        <v>0</v>
      </c>
      <c r="P23" s="73">
        <v>0</v>
      </c>
      <c r="Q23" s="73">
        <f t="shared" si="1"/>
        <v>0</v>
      </c>
      <c r="S23" s="197"/>
      <c r="T23" s="28"/>
      <c r="U23" s="28"/>
      <c r="V23" s="27"/>
      <c r="W23" s="27"/>
      <c r="X23" s="27"/>
      <c r="Y23" s="27"/>
      <c r="Z23" s="27"/>
      <c r="AA23" s="27"/>
      <c r="AB23" s="33"/>
      <c r="AC23" s="33"/>
      <c r="AD23" s="33"/>
      <c r="AE23" s="33"/>
    </row>
    <row r="24" spans="1:33" x14ac:dyDescent="0.25">
      <c r="B24" s="100" t="s">
        <v>32</v>
      </c>
      <c r="C24" s="107">
        <v>1435924</v>
      </c>
      <c r="D24" s="107">
        <v>1435924</v>
      </c>
      <c r="E24" s="134">
        <v>0</v>
      </c>
      <c r="F24" s="134">
        <v>0</v>
      </c>
      <c r="G24" s="134">
        <v>0</v>
      </c>
      <c r="H24" s="134">
        <v>0</v>
      </c>
      <c r="I24" s="134">
        <v>0</v>
      </c>
      <c r="J24" s="134">
        <v>0</v>
      </c>
      <c r="K24" s="134">
        <v>0</v>
      </c>
      <c r="L24" s="134">
        <v>0</v>
      </c>
      <c r="M24" s="134">
        <v>0</v>
      </c>
      <c r="N24" s="134">
        <v>0</v>
      </c>
      <c r="O24" s="134">
        <v>0</v>
      </c>
      <c r="P24" s="73">
        <v>0</v>
      </c>
      <c r="Q24" s="73">
        <f t="shared" si="1"/>
        <v>0</v>
      </c>
      <c r="S24" s="197"/>
      <c r="T24" s="28"/>
      <c r="U24" s="28"/>
      <c r="V24" s="27"/>
      <c r="W24" s="27"/>
      <c r="X24" s="27"/>
      <c r="Y24" s="27"/>
      <c r="Z24" s="27"/>
      <c r="AA24" s="27"/>
      <c r="AB24" s="33"/>
      <c r="AC24" s="33"/>
      <c r="AD24" s="33"/>
      <c r="AE24" s="33"/>
    </row>
    <row r="25" spans="1:33" x14ac:dyDescent="0.25">
      <c r="A25" s="10"/>
      <c r="B25" s="62" t="s">
        <v>34</v>
      </c>
      <c r="C25" s="108">
        <f>C26+C31+C38+C42</f>
        <v>3280443476</v>
      </c>
      <c r="D25" s="108">
        <v>3432418300.6099997</v>
      </c>
      <c r="E25" s="96">
        <v>11935554.42</v>
      </c>
      <c r="F25" s="96">
        <v>45637769.149999999</v>
      </c>
      <c r="G25" s="96">
        <v>101053095.76000001</v>
      </c>
      <c r="H25" s="96">
        <v>74842468.290000007</v>
      </c>
      <c r="I25" s="96">
        <v>92615613.550000012</v>
      </c>
      <c r="J25" s="96">
        <v>73221305.310000002</v>
      </c>
      <c r="K25" s="96">
        <v>84457046.189999998</v>
      </c>
      <c r="L25" s="96">
        <v>576086407.59000003</v>
      </c>
      <c r="M25" s="96">
        <v>64304257.030000001</v>
      </c>
      <c r="N25" s="96">
        <v>94018629.979999989</v>
      </c>
      <c r="O25" s="96">
        <v>94553110.870000005</v>
      </c>
      <c r="P25" s="96">
        <v>281624113.27999997</v>
      </c>
      <c r="Q25" s="74">
        <f t="shared" si="1"/>
        <v>1594349371.4199998</v>
      </c>
      <c r="S25" s="197"/>
      <c r="T25" s="28"/>
      <c r="U25" s="28"/>
      <c r="V25" s="27"/>
      <c r="W25" s="27"/>
      <c r="X25" s="27"/>
      <c r="Y25" s="27"/>
      <c r="Z25" s="27"/>
      <c r="AA25" s="27"/>
      <c r="AB25" s="33"/>
      <c r="AC25" s="33"/>
      <c r="AD25" s="33"/>
      <c r="AE25" s="33"/>
    </row>
    <row r="26" spans="1:33" s="10" customFormat="1" x14ac:dyDescent="0.25">
      <c r="B26" s="97" t="s">
        <v>35</v>
      </c>
      <c r="C26" s="108">
        <f t="shared" ref="C26" si="3">C27+C28+C29+C30</f>
        <v>1143862124</v>
      </c>
      <c r="D26" s="108">
        <v>1251917620.4099998</v>
      </c>
      <c r="E26" s="96">
        <v>3687313.65</v>
      </c>
      <c r="F26" s="96">
        <v>35680544.299999997</v>
      </c>
      <c r="G26" s="96">
        <v>94400169.570000008</v>
      </c>
      <c r="H26" s="96">
        <v>65127422.850000001</v>
      </c>
      <c r="I26" s="96">
        <v>82953279.100000009</v>
      </c>
      <c r="J26" s="96">
        <v>64292171.029999994</v>
      </c>
      <c r="K26" s="96">
        <v>78158090.769999996</v>
      </c>
      <c r="L26" s="96">
        <v>61620727.130000003</v>
      </c>
      <c r="M26" s="96">
        <v>42083464.5</v>
      </c>
      <c r="N26" s="96">
        <v>80212393.209999993</v>
      </c>
      <c r="O26" s="96">
        <v>81340529.370000005</v>
      </c>
      <c r="P26" s="96">
        <v>258722620.29999998</v>
      </c>
      <c r="Q26" s="74">
        <f t="shared" si="1"/>
        <v>948278725.77999997</v>
      </c>
      <c r="R26"/>
      <c r="S26" s="197"/>
      <c r="T26" s="28"/>
      <c r="U26" s="28"/>
      <c r="V26" s="30"/>
      <c r="W26" s="30"/>
      <c r="X26" s="30"/>
      <c r="Y26" s="30"/>
      <c r="Z26" s="30"/>
      <c r="AA26" s="30"/>
      <c r="AB26" s="47"/>
      <c r="AC26" s="47"/>
      <c r="AD26" s="47"/>
      <c r="AE26" s="47"/>
    </row>
    <row r="27" spans="1:33" s="10" customFormat="1" x14ac:dyDescent="0.25">
      <c r="B27" s="100" t="s">
        <v>143</v>
      </c>
      <c r="C27" s="106">
        <v>217554410</v>
      </c>
      <c r="D27" s="106">
        <v>306639438.77999997</v>
      </c>
      <c r="E27" s="90">
        <v>1821220.4</v>
      </c>
      <c r="F27" s="90">
        <v>12146801.379999999</v>
      </c>
      <c r="G27" s="90">
        <v>14692514.699999999</v>
      </c>
      <c r="H27" s="90">
        <v>12551789.17</v>
      </c>
      <c r="I27" s="90">
        <v>3937085.7</v>
      </c>
      <c r="J27" s="90">
        <v>23923985.140000001</v>
      </c>
      <c r="K27" s="90">
        <v>10270843.27</v>
      </c>
      <c r="L27" s="90">
        <v>13076966.060000001</v>
      </c>
      <c r="M27" s="90">
        <v>10006917.59</v>
      </c>
      <c r="N27" s="90">
        <v>16067635.720000001</v>
      </c>
      <c r="O27" s="90">
        <v>10917474.310000001</v>
      </c>
      <c r="P27" s="76">
        <v>17208590.629999999</v>
      </c>
      <c r="Q27" s="76">
        <f t="shared" si="1"/>
        <v>146621824.07000002</v>
      </c>
      <c r="R27"/>
      <c r="S27" s="197"/>
      <c r="T27" s="28"/>
      <c r="U27" s="28"/>
      <c r="V27" s="30"/>
      <c r="W27" s="30"/>
      <c r="X27" s="30"/>
      <c r="Y27" s="30"/>
      <c r="Z27" s="30"/>
      <c r="AA27" s="30"/>
      <c r="AB27" s="47"/>
      <c r="AC27" s="47"/>
      <c r="AD27" s="47"/>
      <c r="AE27" s="47"/>
    </row>
    <row r="28" spans="1:33" s="10" customFormat="1" x14ac:dyDescent="0.25">
      <c r="B28" s="100" t="s">
        <v>144</v>
      </c>
      <c r="C28" s="106">
        <v>756131128</v>
      </c>
      <c r="D28" s="106">
        <v>748447783.63</v>
      </c>
      <c r="E28" s="90">
        <v>1111732</v>
      </c>
      <c r="F28" s="90">
        <v>23445633.34</v>
      </c>
      <c r="G28" s="90">
        <v>79261245.670000002</v>
      </c>
      <c r="H28" s="90">
        <v>49780619.68</v>
      </c>
      <c r="I28" s="90">
        <v>72208829.650000006</v>
      </c>
      <c r="J28" s="90">
        <v>31914222.759999998</v>
      </c>
      <c r="K28" s="90">
        <v>65414435.340000004</v>
      </c>
      <c r="L28" s="90">
        <v>47913620.469999999</v>
      </c>
      <c r="M28" s="90">
        <v>28281081.16</v>
      </c>
      <c r="N28" s="90">
        <v>63899665.079999998</v>
      </c>
      <c r="O28" s="90">
        <v>68659818.560000002</v>
      </c>
      <c r="P28" s="76">
        <v>238844339.00999999</v>
      </c>
      <c r="Q28" s="76">
        <f t="shared" si="1"/>
        <v>770735242.72000003</v>
      </c>
      <c r="R28"/>
      <c r="S28" s="197"/>
      <c r="T28" s="28"/>
      <c r="U28" s="28"/>
      <c r="V28" s="30"/>
      <c r="W28" s="30"/>
      <c r="X28" s="30"/>
      <c r="Y28" s="30"/>
      <c r="Z28" s="30"/>
      <c r="AA28" s="30"/>
      <c r="AB28" s="47"/>
      <c r="AC28" s="47"/>
      <c r="AD28" s="47"/>
      <c r="AE28" s="47"/>
    </row>
    <row r="29" spans="1:33" s="10" customFormat="1" x14ac:dyDescent="0.25">
      <c r="B29" s="100" t="s">
        <v>145</v>
      </c>
      <c r="C29" s="106">
        <v>8467264</v>
      </c>
      <c r="D29" s="106">
        <v>12420264</v>
      </c>
      <c r="E29" s="90">
        <v>675000</v>
      </c>
      <c r="F29" s="90">
        <v>0</v>
      </c>
      <c r="G29" s="90">
        <v>134309.20000000001</v>
      </c>
      <c r="H29" s="90">
        <v>390000</v>
      </c>
      <c r="I29" s="90">
        <v>105000</v>
      </c>
      <c r="J29" s="90">
        <v>394498.3</v>
      </c>
      <c r="K29" s="90">
        <v>748060</v>
      </c>
      <c r="L29" s="90">
        <v>47500</v>
      </c>
      <c r="M29" s="90">
        <v>2216625.2999999998</v>
      </c>
      <c r="N29" s="90">
        <v>180667.41</v>
      </c>
      <c r="O29" s="90">
        <v>1293236.5</v>
      </c>
      <c r="P29" s="76">
        <v>0</v>
      </c>
      <c r="Q29" s="76">
        <f t="shared" si="1"/>
        <v>6184896.71</v>
      </c>
      <c r="R29"/>
      <c r="S29" s="197"/>
      <c r="T29" s="28"/>
      <c r="U29" s="28"/>
      <c r="V29" s="30"/>
      <c r="W29" s="30"/>
      <c r="X29" s="30"/>
      <c r="Y29" s="30"/>
      <c r="Z29" s="30"/>
      <c r="AA29" s="30"/>
      <c r="AB29" s="47"/>
      <c r="AC29" s="47"/>
      <c r="AD29" s="47"/>
      <c r="AE29" s="47"/>
    </row>
    <row r="30" spans="1:33" s="10" customFormat="1" x14ac:dyDescent="0.25">
      <c r="B30" s="100" t="s">
        <v>146</v>
      </c>
      <c r="C30" s="106">
        <v>161709322</v>
      </c>
      <c r="D30" s="106">
        <v>184410134</v>
      </c>
      <c r="E30" s="90">
        <v>79361.25</v>
      </c>
      <c r="F30" s="90">
        <v>88109.58</v>
      </c>
      <c r="G30" s="90">
        <v>312100</v>
      </c>
      <c r="H30" s="90">
        <v>2405014</v>
      </c>
      <c r="I30" s="90">
        <v>6702363.75</v>
      </c>
      <c r="J30" s="90">
        <v>8059464.8300000001</v>
      </c>
      <c r="K30" s="90">
        <v>1724752.1600000001</v>
      </c>
      <c r="L30" s="90">
        <v>582640.6</v>
      </c>
      <c r="M30" s="90">
        <v>1578840.45</v>
      </c>
      <c r="N30" s="90">
        <v>64425</v>
      </c>
      <c r="O30" s="90">
        <v>470000</v>
      </c>
      <c r="P30" s="76">
        <v>2669690.66</v>
      </c>
      <c r="Q30" s="76">
        <f t="shared" si="1"/>
        <v>24736762.280000001</v>
      </c>
      <c r="R30"/>
      <c r="S30" s="197"/>
      <c r="T30" s="28"/>
      <c r="U30" s="28"/>
      <c r="V30" s="30"/>
      <c r="W30" s="30"/>
      <c r="X30" s="30"/>
      <c r="Y30" s="30"/>
      <c r="Z30" s="30"/>
      <c r="AA30" s="30"/>
      <c r="AB30" s="47"/>
      <c r="AC30" s="47"/>
      <c r="AD30" s="47"/>
      <c r="AE30" s="47"/>
    </row>
    <row r="31" spans="1:33" s="10" customFormat="1" x14ac:dyDescent="0.25">
      <c r="B31" s="97" t="s">
        <v>36</v>
      </c>
      <c r="C31" s="108">
        <f>C32+C36</f>
        <v>68148000</v>
      </c>
      <c r="D31" s="108">
        <v>87148000</v>
      </c>
      <c r="E31" s="96">
        <v>0</v>
      </c>
      <c r="F31" s="96">
        <v>0</v>
      </c>
      <c r="G31" s="96">
        <v>600000</v>
      </c>
      <c r="H31" s="96">
        <v>1997889.15</v>
      </c>
      <c r="I31" s="96">
        <v>1120311.8</v>
      </c>
      <c r="J31" s="96">
        <v>2950000</v>
      </c>
      <c r="K31" s="96">
        <v>800000</v>
      </c>
      <c r="L31" s="96">
        <v>4003751.9699999997</v>
      </c>
      <c r="M31" s="96">
        <v>18542807.649999999</v>
      </c>
      <c r="N31" s="96">
        <v>6595000</v>
      </c>
      <c r="O31" s="96">
        <v>1340458.8</v>
      </c>
      <c r="P31" s="74">
        <v>11503568.800000001</v>
      </c>
      <c r="Q31" s="74">
        <f t="shared" si="1"/>
        <v>49453788.170000002</v>
      </c>
      <c r="R31"/>
      <c r="S31" s="197"/>
      <c r="T31" s="28"/>
      <c r="U31" s="28"/>
      <c r="V31" s="30"/>
      <c r="W31" s="30"/>
      <c r="X31" s="30"/>
      <c r="Y31" s="30"/>
      <c r="Z31" s="30"/>
      <c r="AA31" s="30"/>
      <c r="AB31" s="47"/>
      <c r="AC31" s="47"/>
      <c r="AD31" s="47"/>
      <c r="AE31" s="47"/>
    </row>
    <row r="32" spans="1:33" s="10" customFormat="1" x14ac:dyDescent="0.25">
      <c r="A32"/>
      <c r="B32" s="102" t="s">
        <v>147</v>
      </c>
      <c r="C32" s="106">
        <f>SUM(C33:C35)</f>
        <v>68148000</v>
      </c>
      <c r="D32" s="106">
        <v>87148000</v>
      </c>
      <c r="E32" s="90">
        <v>0</v>
      </c>
      <c r="F32" s="90">
        <v>0</v>
      </c>
      <c r="G32" s="90">
        <v>600000</v>
      </c>
      <c r="H32" s="90">
        <v>1997889.15</v>
      </c>
      <c r="I32" s="90">
        <v>1120311.8</v>
      </c>
      <c r="J32" s="90">
        <v>2950000</v>
      </c>
      <c r="K32" s="90">
        <v>800000</v>
      </c>
      <c r="L32" s="90">
        <v>4003751.9699999997</v>
      </c>
      <c r="M32" s="90">
        <v>18542807.649999999</v>
      </c>
      <c r="N32" s="90">
        <v>6595000</v>
      </c>
      <c r="O32" s="90">
        <v>1340458.8</v>
      </c>
      <c r="P32" s="76">
        <v>11503568.800000001</v>
      </c>
      <c r="Q32" s="76">
        <f t="shared" si="1"/>
        <v>49453788.170000002</v>
      </c>
      <c r="R32"/>
      <c r="S32" s="197"/>
      <c r="T32" s="28"/>
      <c r="U32" s="28"/>
      <c r="V32" s="30"/>
      <c r="W32" s="30"/>
      <c r="X32" s="30"/>
      <c r="Y32" s="30"/>
      <c r="Z32" s="30"/>
      <c r="AA32" s="30"/>
      <c r="AB32" s="47"/>
      <c r="AC32" s="47"/>
      <c r="AD32" s="47"/>
      <c r="AE32" s="47"/>
    </row>
    <row r="33" spans="1:31" x14ac:dyDescent="0.25">
      <c r="B33" s="133" t="s">
        <v>148</v>
      </c>
      <c r="C33" s="107">
        <v>0</v>
      </c>
      <c r="D33" s="107">
        <v>0</v>
      </c>
      <c r="E33" s="90">
        <v>0</v>
      </c>
      <c r="F33" s="90">
        <v>0</v>
      </c>
      <c r="G33" s="90">
        <v>0</v>
      </c>
      <c r="H33" s="134">
        <v>0</v>
      </c>
      <c r="I33" s="134">
        <v>0</v>
      </c>
      <c r="J33" s="134">
        <v>0</v>
      </c>
      <c r="K33" s="134">
        <v>0</v>
      </c>
      <c r="L33" s="134">
        <v>0</v>
      </c>
      <c r="M33" s="134">
        <v>0</v>
      </c>
      <c r="N33" s="134">
        <v>0</v>
      </c>
      <c r="O33" s="134">
        <v>0</v>
      </c>
      <c r="P33" s="73">
        <v>0</v>
      </c>
      <c r="Q33" s="74">
        <f t="shared" si="1"/>
        <v>0</v>
      </c>
      <c r="S33" s="197"/>
      <c r="T33" s="28"/>
      <c r="U33" s="28"/>
      <c r="V33" s="27"/>
      <c r="W33" s="27"/>
      <c r="X33" s="27"/>
      <c r="Y33" s="27"/>
      <c r="Z33" s="27"/>
      <c r="AA33" s="27"/>
      <c r="AB33" s="33"/>
      <c r="AC33" s="33"/>
      <c r="AD33" s="33"/>
      <c r="AE33" s="33"/>
    </row>
    <row r="34" spans="1:31" x14ac:dyDescent="0.25">
      <c r="B34" s="133" t="s">
        <v>149</v>
      </c>
      <c r="C34" s="107">
        <v>68000000</v>
      </c>
      <c r="D34" s="107">
        <v>87000000</v>
      </c>
      <c r="E34" s="134">
        <v>0</v>
      </c>
      <c r="F34" s="134">
        <v>0</v>
      </c>
      <c r="G34" s="134">
        <v>0</v>
      </c>
      <c r="H34" s="134">
        <v>0</v>
      </c>
      <c r="I34" s="134">
        <v>0</v>
      </c>
      <c r="J34" s="134">
        <v>0</v>
      </c>
      <c r="K34" s="134">
        <v>0</v>
      </c>
      <c r="L34" s="134">
        <v>0</v>
      </c>
      <c r="M34" s="134">
        <v>0</v>
      </c>
      <c r="N34" s="134">
        <v>0</v>
      </c>
      <c r="O34" s="134">
        <v>0</v>
      </c>
      <c r="P34" s="73">
        <v>0</v>
      </c>
      <c r="Q34" s="74">
        <f t="shared" si="1"/>
        <v>0</v>
      </c>
      <c r="S34" s="197"/>
      <c r="T34" s="28"/>
      <c r="U34" s="28"/>
      <c r="V34" s="27"/>
      <c r="W34" s="27"/>
      <c r="X34" s="27"/>
      <c r="Y34" s="27"/>
      <c r="Z34" s="27"/>
      <c r="AA34" s="27"/>
      <c r="AB34" s="33"/>
      <c r="AC34" s="33"/>
      <c r="AD34" s="33"/>
      <c r="AE34" s="33"/>
    </row>
    <row r="35" spans="1:31" x14ac:dyDescent="0.25">
      <c r="A35" s="10"/>
      <c r="B35" s="133" t="s">
        <v>191</v>
      </c>
      <c r="C35" s="107">
        <v>148000</v>
      </c>
      <c r="D35" s="107">
        <v>148000</v>
      </c>
      <c r="E35" s="134">
        <v>0</v>
      </c>
      <c r="F35" s="134">
        <v>0</v>
      </c>
      <c r="G35" s="134">
        <v>0</v>
      </c>
      <c r="H35" s="134">
        <v>0</v>
      </c>
      <c r="I35" s="134">
        <v>0</v>
      </c>
      <c r="J35" s="134">
        <v>0</v>
      </c>
      <c r="K35" s="134">
        <v>0</v>
      </c>
      <c r="L35" s="134">
        <v>0</v>
      </c>
      <c r="M35" s="134">
        <v>0</v>
      </c>
      <c r="N35" s="134">
        <v>0</v>
      </c>
      <c r="O35" s="134">
        <v>0</v>
      </c>
      <c r="P35" s="73">
        <v>0</v>
      </c>
      <c r="Q35" s="74">
        <f t="shared" si="1"/>
        <v>0</v>
      </c>
      <c r="S35" s="197"/>
      <c r="T35" s="28"/>
      <c r="U35" s="28"/>
      <c r="V35" s="27"/>
      <c r="W35" s="27"/>
      <c r="X35" s="27"/>
      <c r="Y35" s="27"/>
      <c r="Z35" s="27"/>
      <c r="AA35" s="27"/>
      <c r="AB35" s="33"/>
      <c r="AC35" s="33"/>
      <c r="AD35" s="33"/>
      <c r="AE35" s="33"/>
    </row>
    <row r="36" spans="1:31" s="10" customFormat="1" x14ac:dyDescent="0.25">
      <c r="A36"/>
      <c r="B36" s="102" t="s">
        <v>150</v>
      </c>
      <c r="C36" s="107">
        <v>0</v>
      </c>
      <c r="D36" s="107">
        <v>0</v>
      </c>
      <c r="E36" s="134">
        <v>0</v>
      </c>
      <c r="F36" s="134">
        <v>0</v>
      </c>
      <c r="G36" s="134">
        <v>0</v>
      </c>
      <c r="H36" s="134">
        <v>0</v>
      </c>
      <c r="I36" s="134">
        <v>0</v>
      </c>
      <c r="J36" s="134">
        <v>0</v>
      </c>
      <c r="K36" s="134">
        <v>0</v>
      </c>
      <c r="L36" s="134">
        <v>0</v>
      </c>
      <c r="M36" s="96">
        <v>0</v>
      </c>
      <c r="N36" s="96">
        <v>0</v>
      </c>
      <c r="O36" s="96">
        <v>0</v>
      </c>
      <c r="P36" s="74">
        <v>0</v>
      </c>
      <c r="Q36" s="74">
        <f t="shared" si="1"/>
        <v>0</v>
      </c>
      <c r="R36"/>
      <c r="S36" s="197"/>
      <c r="T36" s="28"/>
      <c r="U36" s="28"/>
      <c r="V36" s="30"/>
      <c r="W36" s="30"/>
      <c r="X36" s="30"/>
      <c r="Y36" s="30"/>
      <c r="Z36" s="30"/>
      <c r="AA36" s="30"/>
      <c r="AB36" s="47"/>
      <c r="AC36" s="47"/>
      <c r="AD36" s="47"/>
      <c r="AE36" s="47"/>
    </row>
    <row r="37" spans="1:31" x14ac:dyDescent="0.25">
      <c r="A37" s="10"/>
      <c r="B37" s="98" t="s">
        <v>151</v>
      </c>
      <c r="C37" s="107">
        <v>0</v>
      </c>
      <c r="D37" s="107">
        <v>0</v>
      </c>
      <c r="E37" s="96">
        <v>0</v>
      </c>
      <c r="F37" s="96">
        <v>0</v>
      </c>
      <c r="G37" s="96">
        <v>0</v>
      </c>
      <c r="H37" s="134">
        <v>0</v>
      </c>
      <c r="I37" s="134">
        <v>0</v>
      </c>
      <c r="J37" s="134">
        <v>0</v>
      </c>
      <c r="K37" s="134">
        <v>0</v>
      </c>
      <c r="L37" s="134">
        <v>0</v>
      </c>
      <c r="M37" s="134">
        <v>0</v>
      </c>
      <c r="N37" s="134">
        <v>0</v>
      </c>
      <c r="O37" s="134">
        <v>0</v>
      </c>
      <c r="P37" s="73">
        <v>0</v>
      </c>
      <c r="Q37" s="76">
        <f t="shared" si="1"/>
        <v>0</v>
      </c>
      <c r="S37" s="197"/>
      <c r="T37" s="28"/>
      <c r="U37" s="28"/>
      <c r="V37" s="27"/>
      <c r="W37" s="27"/>
      <c r="X37" s="27"/>
      <c r="Y37" s="27"/>
      <c r="Z37" s="27"/>
      <c r="AA37" s="27"/>
      <c r="AB37" s="33"/>
      <c r="AC37" s="33"/>
      <c r="AD37" s="33"/>
      <c r="AE37" s="33"/>
    </row>
    <row r="38" spans="1:31" s="10" customFormat="1" x14ac:dyDescent="0.25">
      <c r="B38" s="97" t="s">
        <v>37</v>
      </c>
      <c r="C38" s="108">
        <f>C39+C40+C41</f>
        <v>80599277</v>
      </c>
      <c r="D38" s="108">
        <v>74643937.200000003</v>
      </c>
      <c r="E38" s="96">
        <v>8248240.7699999996</v>
      </c>
      <c r="F38" s="96">
        <v>2265782.85</v>
      </c>
      <c r="G38" s="96">
        <v>6052926.1900000004</v>
      </c>
      <c r="H38" s="96">
        <v>5153342.29</v>
      </c>
      <c r="I38" s="96">
        <v>5978208.6500000004</v>
      </c>
      <c r="J38" s="96">
        <v>3415320.2800000003</v>
      </c>
      <c r="K38" s="96">
        <v>2935141.42</v>
      </c>
      <c r="L38" s="96">
        <v>7789302.4900000002</v>
      </c>
      <c r="M38" s="96">
        <v>1114170.8799999999</v>
      </c>
      <c r="N38" s="96">
        <v>4647422.7699999996</v>
      </c>
      <c r="O38" s="96">
        <v>9308308.7000000011</v>
      </c>
      <c r="P38" s="96">
        <v>8774110.1799999997</v>
      </c>
      <c r="Q38" s="74">
        <f t="shared" si="1"/>
        <v>65682277.470000006</v>
      </c>
      <c r="R38" s="3"/>
      <c r="S38" s="197"/>
      <c r="T38" s="28"/>
      <c r="U38" s="28"/>
      <c r="V38" s="30"/>
      <c r="W38" s="30"/>
      <c r="X38" s="30"/>
      <c r="Y38" s="30"/>
      <c r="Z38" s="30"/>
      <c r="AA38" s="30"/>
      <c r="AB38" s="47"/>
      <c r="AC38" s="47"/>
      <c r="AD38" s="47"/>
      <c r="AE38" s="47"/>
    </row>
    <row r="39" spans="1:31" s="10" customFormat="1" x14ac:dyDescent="0.25">
      <c r="B39" s="100" t="s">
        <v>203</v>
      </c>
      <c r="C39" s="108">
        <v>2250000</v>
      </c>
      <c r="D39" s="108">
        <v>2250000</v>
      </c>
      <c r="E39" s="96">
        <v>0</v>
      </c>
      <c r="F39" s="96">
        <v>0</v>
      </c>
      <c r="G39" s="96">
        <v>0</v>
      </c>
      <c r="H39" s="96">
        <v>0</v>
      </c>
      <c r="I39" s="96">
        <v>0</v>
      </c>
      <c r="J39" s="96">
        <v>0</v>
      </c>
      <c r="K39" s="96">
        <v>0</v>
      </c>
      <c r="L39" s="96">
        <v>0</v>
      </c>
      <c r="M39" s="96">
        <v>0</v>
      </c>
      <c r="N39" s="96">
        <v>0</v>
      </c>
      <c r="O39" s="96">
        <v>0</v>
      </c>
      <c r="P39" s="96">
        <v>0</v>
      </c>
      <c r="Q39" s="74"/>
      <c r="R39"/>
      <c r="S39" s="197"/>
      <c r="T39" s="28"/>
      <c r="U39" s="28"/>
      <c r="V39" s="30"/>
      <c r="W39" s="30"/>
      <c r="X39" s="30"/>
      <c r="Y39" s="30"/>
      <c r="Z39" s="30"/>
      <c r="AA39" s="30"/>
      <c r="AB39" s="47"/>
      <c r="AC39" s="47"/>
      <c r="AD39" s="47"/>
      <c r="AE39" s="47"/>
    </row>
    <row r="40" spans="1:31" s="10" customFormat="1" x14ac:dyDescent="0.25">
      <c r="B40" s="100" t="s">
        <v>152</v>
      </c>
      <c r="C40" s="106">
        <v>73104277</v>
      </c>
      <c r="D40" s="106">
        <v>65310501</v>
      </c>
      <c r="E40" s="90">
        <v>8248240.7699999996</v>
      </c>
      <c r="F40" s="90">
        <v>2265782.85</v>
      </c>
      <c r="G40" s="90">
        <v>5668078.1900000004</v>
      </c>
      <c r="H40" s="90">
        <v>4263193.29</v>
      </c>
      <c r="I40" s="90">
        <v>4379218.6500000004</v>
      </c>
      <c r="J40" s="90">
        <v>2412084.52</v>
      </c>
      <c r="K40" s="90">
        <v>2769139.39</v>
      </c>
      <c r="L40" s="90">
        <v>7254028.1100000003</v>
      </c>
      <c r="M40" s="90">
        <v>1040170.88</v>
      </c>
      <c r="N40" s="90">
        <v>3902297.27</v>
      </c>
      <c r="O40" s="90">
        <v>8773569.9500000011</v>
      </c>
      <c r="P40" s="76">
        <v>8527296.2899999991</v>
      </c>
      <c r="Q40" s="76">
        <f t="shared" si="1"/>
        <v>59503100.160000011</v>
      </c>
      <c r="R40"/>
      <c r="S40" s="197"/>
      <c r="T40" s="28"/>
      <c r="U40" s="28"/>
      <c r="V40" s="30"/>
      <c r="W40" s="30"/>
      <c r="X40" s="30"/>
      <c r="Y40" s="30"/>
      <c r="Z40" s="30"/>
      <c r="AA40" s="30"/>
      <c r="AB40" s="47"/>
      <c r="AC40" s="47"/>
      <c r="AD40" s="47"/>
      <c r="AE40" s="47"/>
    </row>
    <row r="41" spans="1:31" s="10" customFormat="1" x14ac:dyDescent="0.25">
      <c r="B41" s="100" t="s">
        <v>153</v>
      </c>
      <c r="C41" s="106">
        <v>5245000</v>
      </c>
      <c r="D41" s="106">
        <v>7083436.2000000002</v>
      </c>
      <c r="E41" s="90">
        <v>0</v>
      </c>
      <c r="F41" s="90">
        <v>0</v>
      </c>
      <c r="G41" s="90">
        <v>384848</v>
      </c>
      <c r="H41" s="90">
        <v>890149</v>
      </c>
      <c r="I41" s="90">
        <v>1598990</v>
      </c>
      <c r="J41" s="90">
        <v>1003235.76</v>
      </c>
      <c r="K41" s="90">
        <v>166002.03</v>
      </c>
      <c r="L41" s="90">
        <v>535274.38</v>
      </c>
      <c r="M41" s="90">
        <v>74000</v>
      </c>
      <c r="N41" s="90">
        <v>745125.5</v>
      </c>
      <c r="O41" s="90">
        <v>534738.75</v>
      </c>
      <c r="P41" s="76">
        <v>246813.89</v>
      </c>
      <c r="Q41" s="76">
        <f t="shared" si="1"/>
        <v>6179177.3099999996</v>
      </c>
      <c r="R41"/>
      <c r="S41" s="197"/>
      <c r="T41" s="28"/>
      <c r="U41" s="28"/>
      <c r="V41" s="30"/>
      <c r="W41" s="30"/>
      <c r="X41" s="30"/>
      <c r="Y41" s="30"/>
      <c r="Z41" s="30"/>
      <c r="AA41" s="30"/>
      <c r="AB41" s="47"/>
      <c r="AC41" s="47"/>
      <c r="AD41" s="47"/>
      <c r="AE41" s="47"/>
    </row>
    <row r="42" spans="1:31" s="10" customFormat="1" x14ac:dyDescent="0.25">
      <c r="A42"/>
      <c r="B42" s="97" t="s">
        <v>38</v>
      </c>
      <c r="C42" s="92">
        <v>1987834075</v>
      </c>
      <c r="D42" s="92">
        <v>2018708743</v>
      </c>
      <c r="E42" s="96">
        <v>0</v>
      </c>
      <c r="F42" s="96">
        <v>7691442</v>
      </c>
      <c r="G42" s="96">
        <v>0</v>
      </c>
      <c r="H42" s="96">
        <v>2563814</v>
      </c>
      <c r="I42" s="96">
        <v>2563814</v>
      </c>
      <c r="J42" s="96">
        <v>2563814</v>
      </c>
      <c r="K42" s="96">
        <v>2563814</v>
      </c>
      <c r="L42" s="96">
        <v>502672626</v>
      </c>
      <c r="M42" s="96">
        <v>2563814</v>
      </c>
      <c r="N42" s="96">
        <v>2563814</v>
      </c>
      <c r="O42" s="96">
        <v>2563814</v>
      </c>
      <c r="P42" s="74">
        <v>2623814</v>
      </c>
      <c r="Q42" s="74">
        <f t="shared" si="1"/>
        <v>530934580</v>
      </c>
      <c r="R42"/>
      <c r="S42" s="197"/>
      <c r="T42" s="28"/>
      <c r="U42" s="28"/>
      <c r="V42" s="30"/>
      <c r="W42" s="30"/>
      <c r="X42" s="30"/>
      <c r="Y42" s="30"/>
      <c r="Z42" s="30"/>
      <c r="AA42" s="30"/>
      <c r="AB42" s="47"/>
      <c r="AC42" s="47"/>
      <c r="AD42" s="47"/>
      <c r="AE42" s="47"/>
    </row>
    <row r="43" spans="1:31" x14ac:dyDescent="0.25">
      <c r="B43" s="62" t="s">
        <v>39</v>
      </c>
      <c r="C43" s="92">
        <v>0</v>
      </c>
      <c r="D43" s="92">
        <v>27000000</v>
      </c>
      <c r="E43" s="96">
        <v>0</v>
      </c>
      <c r="F43" s="96">
        <v>0</v>
      </c>
      <c r="G43" s="96">
        <v>0</v>
      </c>
      <c r="H43" s="96">
        <v>0</v>
      </c>
      <c r="I43" s="96">
        <v>0</v>
      </c>
      <c r="J43" s="96">
        <v>1600968</v>
      </c>
      <c r="K43" s="96">
        <v>0</v>
      </c>
      <c r="L43" s="96">
        <v>0</v>
      </c>
      <c r="M43" s="96">
        <v>1793635.59</v>
      </c>
      <c r="N43" s="96">
        <v>0</v>
      </c>
      <c r="O43" s="96">
        <v>175000</v>
      </c>
      <c r="P43" s="74">
        <v>0</v>
      </c>
      <c r="Q43" s="74">
        <f t="shared" si="1"/>
        <v>3569603.59</v>
      </c>
      <c r="S43" s="197"/>
      <c r="T43" s="28"/>
      <c r="U43" s="28"/>
      <c r="V43" s="32"/>
      <c r="W43" s="27"/>
      <c r="X43" s="27"/>
      <c r="Y43" s="27"/>
      <c r="Z43" s="27"/>
      <c r="AA43" s="27"/>
      <c r="AB43" s="33"/>
      <c r="AC43" s="33"/>
      <c r="AD43" s="33"/>
      <c r="AE43" s="33"/>
    </row>
    <row r="44" spans="1:31" x14ac:dyDescent="0.25">
      <c r="B44" s="100" t="s">
        <v>204</v>
      </c>
      <c r="C44" s="92"/>
      <c r="D44" s="92">
        <v>27000000</v>
      </c>
      <c r="E44" s="96">
        <v>0</v>
      </c>
      <c r="F44" s="96">
        <v>0</v>
      </c>
      <c r="G44" s="96">
        <v>0</v>
      </c>
      <c r="H44" s="96">
        <v>0</v>
      </c>
      <c r="I44" s="96">
        <v>0</v>
      </c>
      <c r="J44" s="96">
        <v>1600968</v>
      </c>
      <c r="K44" s="96">
        <v>0</v>
      </c>
      <c r="L44" s="96">
        <v>0</v>
      </c>
      <c r="M44" s="96">
        <v>1793635.59</v>
      </c>
      <c r="N44" s="96">
        <v>0</v>
      </c>
      <c r="O44" s="96">
        <v>175000</v>
      </c>
      <c r="P44" s="74">
        <v>0</v>
      </c>
      <c r="Q44" s="74">
        <f t="shared" si="1"/>
        <v>3569603.59</v>
      </c>
      <c r="S44" s="197"/>
      <c r="T44" s="28"/>
      <c r="U44" s="28"/>
      <c r="V44" s="32"/>
      <c r="W44" s="27"/>
      <c r="X44" s="27"/>
      <c r="Y44" s="27"/>
      <c r="Z44" s="27"/>
      <c r="AA44" s="27"/>
      <c r="AB44" s="33"/>
      <c r="AC44" s="33"/>
      <c r="AD44" s="33"/>
      <c r="AE44" s="33"/>
    </row>
    <row r="45" spans="1:31" x14ac:dyDescent="0.25">
      <c r="B45" s="21" t="s">
        <v>40</v>
      </c>
      <c r="C45" s="137">
        <f>+C46+C53+C73+C77+C84+C93</f>
        <v>18653580939</v>
      </c>
      <c r="D45" s="137">
        <v>30822987099.959999</v>
      </c>
      <c r="E45" s="135">
        <v>565026601.92000008</v>
      </c>
      <c r="F45" s="135">
        <v>709338809.85000002</v>
      </c>
      <c r="G45" s="135">
        <v>2075417352.4699993</v>
      </c>
      <c r="H45" s="135">
        <v>1042613310.6800002</v>
      </c>
      <c r="I45" s="135">
        <v>1766610007.73</v>
      </c>
      <c r="J45" s="135">
        <v>1070360130.26</v>
      </c>
      <c r="K45" s="135">
        <v>1097715303.5500004</v>
      </c>
      <c r="L45" s="135">
        <v>1547615460.6799998</v>
      </c>
      <c r="M45" s="135">
        <v>968515515.14999998</v>
      </c>
      <c r="N45" s="135">
        <v>960021339.7299999</v>
      </c>
      <c r="O45" s="135">
        <v>1356011302.3199999</v>
      </c>
      <c r="P45" s="135">
        <v>2548441360.9699998</v>
      </c>
      <c r="Q45" s="75">
        <f>SUM(E45:P45)</f>
        <v>15707686495.309998</v>
      </c>
      <c r="S45" s="197"/>
      <c r="T45" s="28"/>
      <c r="U45" s="28"/>
      <c r="V45" s="141"/>
      <c r="W45" s="27"/>
      <c r="X45" s="27"/>
      <c r="Y45" s="27"/>
      <c r="Z45" s="27"/>
      <c r="AA45" s="27"/>
      <c r="AB45" s="33"/>
      <c r="AC45" s="33"/>
      <c r="AD45" s="33"/>
      <c r="AE45" s="33"/>
    </row>
    <row r="46" spans="1:31" x14ac:dyDescent="0.25">
      <c r="A46" s="10"/>
      <c r="B46" s="62" t="s">
        <v>41</v>
      </c>
      <c r="C46" s="108">
        <f t="shared" ref="C46" si="4">C47+C48</f>
        <v>5533401857</v>
      </c>
      <c r="D46" s="108">
        <v>12151254186.419998</v>
      </c>
      <c r="E46" s="96">
        <v>776711.95</v>
      </c>
      <c r="F46" s="96">
        <v>67879208.819999993</v>
      </c>
      <c r="G46" s="96">
        <v>340091950.63</v>
      </c>
      <c r="H46" s="96">
        <v>335297570.75999999</v>
      </c>
      <c r="I46" s="96">
        <v>1035821992.92</v>
      </c>
      <c r="J46" s="96">
        <v>356047080.14999998</v>
      </c>
      <c r="K46" s="96">
        <v>476793294.66000003</v>
      </c>
      <c r="L46" s="96">
        <v>747616781.13999999</v>
      </c>
      <c r="M46" s="96">
        <v>185854413.92000002</v>
      </c>
      <c r="N46" s="96">
        <v>314987269.87</v>
      </c>
      <c r="O46" s="96">
        <v>853708630.51999998</v>
      </c>
      <c r="P46" s="96">
        <v>1030989308.8199999</v>
      </c>
      <c r="Q46" s="74">
        <f>SUM(E46:P46)</f>
        <v>5745864214.1599998</v>
      </c>
      <c r="S46" s="197"/>
      <c r="T46" s="28"/>
      <c r="U46" s="28"/>
      <c r="V46" s="32"/>
      <c r="W46" s="32"/>
      <c r="X46" s="27"/>
      <c r="Y46" s="27"/>
      <c r="Z46" s="27"/>
      <c r="AA46" s="27"/>
      <c r="AB46" s="33"/>
      <c r="AC46" s="33"/>
      <c r="AD46" s="33"/>
      <c r="AE46" s="33"/>
    </row>
    <row r="47" spans="1:31" s="10" customFormat="1" x14ac:dyDescent="0.25">
      <c r="B47" s="97" t="s">
        <v>42</v>
      </c>
      <c r="C47" s="108">
        <v>3991862858</v>
      </c>
      <c r="D47" s="108">
        <v>10548488737.249998</v>
      </c>
      <c r="E47" s="96">
        <v>0</v>
      </c>
      <c r="F47" s="96">
        <v>62506283.730000004</v>
      </c>
      <c r="G47" s="96">
        <v>262750103.06</v>
      </c>
      <c r="H47" s="96">
        <v>301960891.19</v>
      </c>
      <c r="I47" s="96">
        <v>1013939235.1799999</v>
      </c>
      <c r="J47" s="96">
        <v>319044504.51999998</v>
      </c>
      <c r="K47" s="96">
        <v>406444837.66000003</v>
      </c>
      <c r="L47" s="96">
        <v>551957258.46999991</v>
      </c>
      <c r="M47" s="96">
        <v>165903814.72</v>
      </c>
      <c r="N47" s="96">
        <v>274111105.81999999</v>
      </c>
      <c r="O47" s="96">
        <v>822673701.65999997</v>
      </c>
      <c r="P47" s="96">
        <v>895893427.23999989</v>
      </c>
      <c r="Q47" s="74">
        <f>SUM(E47:P47)</f>
        <v>5077185163.249999</v>
      </c>
      <c r="R47"/>
      <c r="S47" s="197"/>
      <c r="T47" s="28"/>
      <c r="U47" s="28"/>
      <c r="V47" s="30"/>
      <c r="W47" s="30"/>
      <c r="X47" s="30"/>
      <c r="Y47" s="30"/>
      <c r="Z47" s="30"/>
      <c r="AA47" s="30"/>
      <c r="AB47" s="47"/>
      <c r="AC47" s="47"/>
      <c r="AD47" s="47"/>
      <c r="AE47" s="47"/>
    </row>
    <row r="48" spans="1:31" s="10" customFormat="1" x14ac:dyDescent="0.25">
      <c r="B48" s="97" t="s">
        <v>43</v>
      </c>
      <c r="C48" s="108">
        <f t="shared" ref="C48" si="5">C49+C52</f>
        <v>1541538999</v>
      </c>
      <c r="D48" s="108">
        <v>1602765449.1699998</v>
      </c>
      <c r="E48" s="96">
        <v>776711.95</v>
      </c>
      <c r="F48" s="96">
        <v>5372925.0899999999</v>
      </c>
      <c r="G48" s="96">
        <v>77341847.569999993</v>
      </c>
      <c r="H48" s="96">
        <v>33336679.57</v>
      </c>
      <c r="I48" s="96">
        <v>21882757.739999998</v>
      </c>
      <c r="J48" s="96">
        <v>37002575.630000003</v>
      </c>
      <c r="K48" s="96">
        <v>70348457</v>
      </c>
      <c r="L48" s="96">
        <v>195659522.67000002</v>
      </c>
      <c r="M48" s="96">
        <v>19950599.199999999</v>
      </c>
      <c r="N48" s="96">
        <v>40876164.050000004</v>
      </c>
      <c r="O48" s="96">
        <v>31034928.859999999</v>
      </c>
      <c r="P48" s="96">
        <v>135095881.57999998</v>
      </c>
      <c r="Q48" s="74">
        <f t="shared" si="1"/>
        <v>668679050.91000009</v>
      </c>
      <c r="R48"/>
      <c r="S48" s="197"/>
      <c r="T48" s="28"/>
      <c r="U48" s="28"/>
      <c r="V48" s="30"/>
      <c r="W48" s="30"/>
      <c r="X48" s="30"/>
      <c r="Y48" s="30"/>
      <c r="Z48" s="30"/>
      <c r="AA48" s="30"/>
      <c r="AB48" s="47"/>
      <c r="AC48" s="47"/>
      <c r="AD48" s="47"/>
      <c r="AE48" s="47"/>
    </row>
    <row r="49" spans="1:31" s="10" customFormat="1" x14ac:dyDescent="0.25">
      <c r="A49"/>
      <c r="B49" s="100" t="s">
        <v>154</v>
      </c>
      <c r="C49" s="109">
        <f t="shared" ref="C49" si="6">+C50+C51</f>
        <v>78101135</v>
      </c>
      <c r="D49" s="109">
        <v>94498644.790000007</v>
      </c>
      <c r="E49" s="90">
        <v>776711.95</v>
      </c>
      <c r="F49" s="90">
        <v>4783362.43</v>
      </c>
      <c r="G49" s="90">
        <v>3655573.79</v>
      </c>
      <c r="H49" s="90">
        <v>3229420.57</v>
      </c>
      <c r="I49" s="90">
        <v>3516590.79</v>
      </c>
      <c r="J49" s="90">
        <v>3385090.79</v>
      </c>
      <c r="K49" s="90">
        <v>3385090.79</v>
      </c>
      <c r="L49" s="90">
        <v>3981991.08</v>
      </c>
      <c r="M49" s="90">
        <v>3777937.11</v>
      </c>
      <c r="N49" s="90">
        <v>3674423.5999999996</v>
      </c>
      <c r="O49" s="90">
        <v>3942786.11</v>
      </c>
      <c r="P49" s="90">
        <v>5223464.5</v>
      </c>
      <c r="Q49" s="76">
        <f t="shared" si="1"/>
        <v>43332443.509999998</v>
      </c>
      <c r="R49"/>
      <c r="S49" s="197"/>
      <c r="T49" s="28"/>
      <c r="U49" s="28"/>
      <c r="V49" s="30"/>
      <c r="W49" s="30"/>
      <c r="X49" s="30"/>
      <c r="Y49" s="30"/>
      <c r="Z49" s="30"/>
      <c r="AA49" s="30"/>
      <c r="AB49" s="47"/>
      <c r="AC49" s="47"/>
      <c r="AD49" s="47"/>
      <c r="AE49" s="47"/>
    </row>
    <row r="50" spans="1:31" x14ac:dyDescent="0.25">
      <c r="B50" s="99" t="s">
        <v>155</v>
      </c>
      <c r="C50" s="109">
        <v>73776386</v>
      </c>
      <c r="D50" s="109">
        <v>88171001.670000002</v>
      </c>
      <c r="E50" s="90">
        <v>0</v>
      </c>
      <c r="F50" s="90">
        <v>0</v>
      </c>
      <c r="G50" s="90">
        <v>0</v>
      </c>
      <c r="H50" s="90">
        <v>0</v>
      </c>
      <c r="I50" s="90">
        <v>0</v>
      </c>
      <c r="J50" s="90">
        <v>0</v>
      </c>
      <c r="K50" s="90">
        <v>0</v>
      </c>
      <c r="L50" s="90">
        <v>0</v>
      </c>
      <c r="M50" s="90">
        <v>0</v>
      </c>
      <c r="N50" s="90">
        <v>0</v>
      </c>
      <c r="O50" s="90">
        <v>0</v>
      </c>
      <c r="P50" s="81">
        <v>0</v>
      </c>
      <c r="Q50" s="81">
        <f t="shared" si="1"/>
        <v>0</v>
      </c>
      <c r="S50" s="197"/>
      <c r="T50" s="28"/>
      <c r="U50" s="28"/>
      <c r="V50" s="27"/>
      <c r="W50" s="27"/>
      <c r="X50" s="27"/>
      <c r="Y50" s="27"/>
      <c r="Z50" s="27"/>
      <c r="AA50" s="27"/>
      <c r="AB50" s="33"/>
      <c r="AC50" s="33"/>
      <c r="AD50" s="33"/>
      <c r="AE50" s="33"/>
    </row>
    <row r="51" spans="1:31" x14ac:dyDescent="0.25">
      <c r="A51" s="10"/>
      <c r="B51" s="99" t="s">
        <v>156</v>
      </c>
      <c r="C51" s="109">
        <v>4324749</v>
      </c>
      <c r="D51" s="109">
        <v>6327643.1200000001</v>
      </c>
      <c r="E51" s="90">
        <v>0</v>
      </c>
      <c r="F51" s="90">
        <v>0</v>
      </c>
      <c r="G51" s="90">
        <v>0</v>
      </c>
      <c r="H51" s="90">
        <v>0</v>
      </c>
      <c r="I51" s="90">
        <v>0</v>
      </c>
      <c r="J51" s="90">
        <v>0</v>
      </c>
      <c r="K51" s="90">
        <v>0</v>
      </c>
      <c r="L51" s="90">
        <v>0</v>
      </c>
      <c r="M51" s="90">
        <v>0</v>
      </c>
      <c r="N51" s="90">
        <v>0</v>
      </c>
      <c r="O51" s="90">
        <v>0</v>
      </c>
      <c r="P51" s="81">
        <v>0</v>
      </c>
      <c r="Q51" s="81">
        <f t="shared" si="1"/>
        <v>0</v>
      </c>
      <c r="S51" s="197"/>
      <c r="T51" s="28"/>
      <c r="U51" s="28"/>
      <c r="V51" s="27"/>
      <c r="W51" s="27"/>
      <c r="X51" s="27"/>
      <c r="Y51" s="27"/>
      <c r="Z51" s="27"/>
      <c r="AA51" s="27"/>
      <c r="AB51" s="33"/>
      <c r="AC51" s="33"/>
      <c r="AD51" s="33"/>
      <c r="AE51" s="33"/>
    </row>
    <row r="52" spans="1:31" s="10" customFormat="1" ht="30" x14ac:dyDescent="0.25">
      <c r="A52"/>
      <c r="B52" s="102" t="s">
        <v>157</v>
      </c>
      <c r="C52" s="82">
        <v>1463437864</v>
      </c>
      <c r="D52" s="82">
        <v>1508266804.3799999</v>
      </c>
      <c r="E52" s="90">
        <v>0</v>
      </c>
      <c r="F52" s="90">
        <v>589562.65999999992</v>
      </c>
      <c r="G52" s="90">
        <v>73686273.779999986</v>
      </c>
      <c r="H52" s="90">
        <v>30107259</v>
      </c>
      <c r="I52" s="90">
        <v>18366166.949999999</v>
      </c>
      <c r="J52" s="90">
        <v>33617484.840000004</v>
      </c>
      <c r="K52" s="90">
        <v>66963366.209999993</v>
      </c>
      <c r="L52" s="90">
        <v>191677531.59</v>
      </c>
      <c r="M52" s="90">
        <v>16172662.09</v>
      </c>
      <c r="N52" s="90">
        <v>37201740.450000003</v>
      </c>
      <c r="O52" s="90">
        <v>27092142.75</v>
      </c>
      <c r="P52" s="81">
        <v>129872417.07999998</v>
      </c>
      <c r="Q52" s="81">
        <f t="shared" si="1"/>
        <v>625346607.39999986</v>
      </c>
      <c r="R52"/>
      <c r="S52" s="197"/>
      <c r="T52" s="28"/>
      <c r="U52" s="28"/>
      <c r="V52" s="30"/>
      <c r="W52" s="30"/>
      <c r="X52" s="30"/>
      <c r="Y52" s="30"/>
      <c r="Z52" s="30"/>
      <c r="AA52" s="30"/>
      <c r="AB52" s="47"/>
      <c r="AC52" s="47"/>
      <c r="AD52" s="47"/>
      <c r="AE52" s="47"/>
    </row>
    <row r="53" spans="1:31" x14ac:dyDescent="0.25">
      <c r="A53" s="10"/>
      <c r="B53" s="62" t="s">
        <v>44</v>
      </c>
      <c r="C53" s="108">
        <f t="shared" ref="C53" si="7">C54+C59+C63+C64+C67</f>
        <v>9204287316</v>
      </c>
      <c r="D53" s="108">
        <v>13359230425.74</v>
      </c>
      <c r="E53" s="96">
        <v>561834225.75</v>
      </c>
      <c r="F53" s="96">
        <v>626768743.02999997</v>
      </c>
      <c r="G53" s="96">
        <v>872933932.86999977</v>
      </c>
      <c r="H53" s="96">
        <v>671718656.9200002</v>
      </c>
      <c r="I53" s="96">
        <v>458324056.07000011</v>
      </c>
      <c r="J53" s="96">
        <v>670676572.45000005</v>
      </c>
      <c r="K53" s="96">
        <v>617546037.53000009</v>
      </c>
      <c r="L53" s="96">
        <v>631063099.5</v>
      </c>
      <c r="M53" s="96">
        <v>754126403.62</v>
      </c>
      <c r="N53" s="96">
        <v>599180260.58000004</v>
      </c>
      <c r="O53" s="96">
        <v>457244820.5</v>
      </c>
      <c r="P53" s="96">
        <v>1448804357.1500001</v>
      </c>
      <c r="Q53" s="74">
        <f t="shared" si="1"/>
        <v>8370221165.9699993</v>
      </c>
      <c r="S53" s="197"/>
      <c r="T53" s="28"/>
      <c r="U53" s="28"/>
      <c r="V53" s="27"/>
      <c r="W53" s="27"/>
      <c r="X53" s="27"/>
      <c r="Y53" s="27"/>
      <c r="Z53" s="27"/>
      <c r="AA53" s="27"/>
      <c r="AB53" s="33"/>
      <c r="AC53" s="33"/>
      <c r="AD53" s="33"/>
      <c r="AE53" s="33"/>
    </row>
    <row r="54" spans="1:31" s="10" customFormat="1" x14ac:dyDescent="0.25">
      <c r="B54" s="97" t="s">
        <v>45</v>
      </c>
      <c r="C54" s="108">
        <f t="shared" ref="C54" si="8">C55+C56+C57+C58</f>
        <v>1608254663</v>
      </c>
      <c r="D54" s="108">
        <v>4233396636.5800009</v>
      </c>
      <c r="E54" s="96">
        <v>505256719.69999999</v>
      </c>
      <c r="F54" s="96">
        <v>278746144.06</v>
      </c>
      <c r="G54" s="96">
        <v>153314631.72</v>
      </c>
      <c r="H54" s="96">
        <v>148138360.46000001</v>
      </c>
      <c r="I54" s="96">
        <v>92658647.439999998</v>
      </c>
      <c r="J54" s="96">
        <v>250624366.23000002</v>
      </c>
      <c r="K54" s="96">
        <v>189418948.91</v>
      </c>
      <c r="L54" s="96">
        <v>163705746.58999997</v>
      </c>
      <c r="M54" s="96">
        <v>454248054.40000004</v>
      </c>
      <c r="N54" s="96">
        <v>253538078.87000003</v>
      </c>
      <c r="O54" s="96">
        <v>157782067.98000002</v>
      </c>
      <c r="P54" s="96">
        <v>987858498.0999999</v>
      </c>
      <c r="Q54" s="74">
        <f t="shared" si="1"/>
        <v>3635290264.46</v>
      </c>
      <c r="R54"/>
      <c r="S54" s="197"/>
      <c r="T54" s="28"/>
      <c r="U54" s="28"/>
      <c r="V54" s="30"/>
      <c r="W54" s="30"/>
      <c r="X54" s="30"/>
      <c r="Y54" s="30"/>
      <c r="Z54" s="30"/>
      <c r="AA54" s="30"/>
      <c r="AB54" s="47"/>
      <c r="AC54" s="47"/>
      <c r="AD54" s="47"/>
      <c r="AE54" s="47"/>
    </row>
    <row r="55" spans="1:31" s="10" customFormat="1" x14ac:dyDescent="0.25">
      <c r="B55" s="100" t="s">
        <v>159</v>
      </c>
      <c r="C55" s="106">
        <v>210256035</v>
      </c>
      <c r="D55" s="106">
        <v>161618682.21000001</v>
      </c>
      <c r="E55" s="90">
        <v>0</v>
      </c>
      <c r="F55" s="90">
        <v>0</v>
      </c>
      <c r="G55" s="90">
        <v>0</v>
      </c>
      <c r="H55" s="90">
        <v>1462566.51</v>
      </c>
      <c r="I55" s="90">
        <v>2627075.96</v>
      </c>
      <c r="J55" s="90">
        <v>3661464.1900000004</v>
      </c>
      <c r="K55" s="90">
        <v>835116.95</v>
      </c>
      <c r="L55" s="90">
        <v>2649798.9300000002</v>
      </c>
      <c r="M55" s="90">
        <v>0</v>
      </c>
      <c r="N55" s="90">
        <v>617256</v>
      </c>
      <c r="O55" s="90">
        <v>1428017.09</v>
      </c>
      <c r="P55" s="76">
        <v>587319.98</v>
      </c>
      <c r="Q55" s="76">
        <f t="shared" si="1"/>
        <v>13868615.609999999</v>
      </c>
      <c r="R55"/>
      <c r="S55" s="197"/>
      <c r="T55" s="28"/>
      <c r="U55" s="28"/>
      <c r="V55" s="30"/>
      <c r="W55" s="30"/>
      <c r="X55" s="30"/>
      <c r="Y55" s="30"/>
      <c r="Z55" s="30"/>
      <c r="AA55" s="30"/>
      <c r="AB55" s="47"/>
      <c r="AC55" s="47"/>
      <c r="AD55" s="47"/>
      <c r="AE55" s="47"/>
    </row>
    <row r="56" spans="1:31" s="10" customFormat="1" x14ac:dyDescent="0.25">
      <c r="B56" s="100" t="s">
        <v>160</v>
      </c>
      <c r="C56" s="106">
        <v>1316407291</v>
      </c>
      <c r="D56" s="106">
        <v>3835828774.5100007</v>
      </c>
      <c r="E56" s="90">
        <v>505256719.69999999</v>
      </c>
      <c r="F56" s="90">
        <v>278746144.06</v>
      </c>
      <c r="G56" s="90">
        <v>152798633.44</v>
      </c>
      <c r="H56" s="90">
        <v>140044777.67000002</v>
      </c>
      <c r="I56" s="90">
        <v>87604374.700000003</v>
      </c>
      <c r="J56" s="90">
        <v>246962902.04000002</v>
      </c>
      <c r="K56" s="90">
        <v>188583831.96000001</v>
      </c>
      <c r="L56" s="90">
        <v>160949754.98999998</v>
      </c>
      <c r="M56" s="90">
        <v>454248054.40000004</v>
      </c>
      <c r="N56" s="90">
        <v>252920822.87000003</v>
      </c>
      <c r="O56" s="90">
        <v>156354050.89000002</v>
      </c>
      <c r="P56" s="76">
        <v>978367214.36999989</v>
      </c>
      <c r="Q56" s="76">
        <f t="shared" si="1"/>
        <v>3602837281.0899997</v>
      </c>
      <c r="R56"/>
      <c r="S56" s="197"/>
      <c r="T56" s="28"/>
      <c r="U56" s="28"/>
      <c r="V56" s="30"/>
      <c r="W56" s="30"/>
      <c r="X56" s="30"/>
      <c r="Y56" s="30"/>
      <c r="Z56" s="30"/>
      <c r="AA56" s="30"/>
      <c r="AB56" s="47"/>
      <c r="AC56" s="47"/>
      <c r="AD56" s="47"/>
      <c r="AE56" s="47"/>
    </row>
    <row r="57" spans="1:31" s="10" customFormat="1" x14ac:dyDescent="0.25">
      <c r="B57" s="100" t="s">
        <v>161</v>
      </c>
      <c r="C57" s="106">
        <v>76591337</v>
      </c>
      <c r="D57" s="106">
        <v>230949179.86000001</v>
      </c>
      <c r="E57" s="90">
        <v>0</v>
      </c>
      <c r="F57" s="90">
        <v>0</v>
      </c>
      <c r="G57" s="90">
        <v>515998.28</v>
      </c>
      <c r="H57" s="90">
        <v>6631016.2799999993</v>
      </c>
      <c r="I57" s="90">
        <v>2427196.7799999998</v>
      </c>
      <c r="J57" s="90">
        <v>0</v>
      </c>
      <c r="K57" s="90">
        <v>0</v>
      </c>
      <c r="L57" s="90">
        <v>106192.67</v>
      </c>
      <c r="M57" s="90">
        <v>0</v>
      </c>
      <c r="N57" s="90">
        <v>0</v>
      </c>
      <c r="O57" s="90">
        <v>0</v>
      </c>
      <c r="P57" s="76">
        <v>8903963.75</v>
      </c>
      <c r="Q57" s="76">
        <f t="shared" si="1"/>
        <v>18584367.759999998</v>
      </c>
      <c r="R57"/>
      <c r="S57" s="197"/>
      <c r="T57" s="28"/>
      <c r="U57" s="28"/>
      <c r="V57" s="30"/>
      <c r="W57" s="30"/>
      <c r="X57" s="30"/>
      <c r="Y57" s="30"/>
      <c r="Z57" s="30"/>
      <c r="AA57" s="30"/>
      <c r="AB57" s="47"/>
      <c r="AC57" s="47"/>
      <c r="AD57" s="47"/>
      <c r="AE57" s="47"/>
    </row>
    <row r="58" spans="1:31" s="10" customFormat="1" x14ac:dyDescent="0.25">
      <c r="B58" s="100" t="s">
        <v>162</v>
      </c>
      <c r="C58" s="106">
        <v>5000000</v>
      </c>
      <c r="D58" s="106">
        <v>5000000</v>
      </c>
      <c r="E58" s="90">
        <v>0</v>
      </c>
      <c r="F58" s="90">
        <v>0</v>
      </c>
      <c r="G58" s="90">
        <v>0</v>
      </c>
      <c r="H58" s="90">
        <v>0</v>
      </c>
      <c r="I58" s="90">
        <v>0</v>
      </c>
      <c r="J58" s="90">
        <v>0</v>
      </c>
      <c r="K58" s="90">
        <v>0</v>
      </c>
      <c r="L58" s="90">
        <v>0</v>
      </c>
      <c r="M58" s="90">
        <v>0</v>
      </c>
      <c r="N58" s="90">
        <v>0</v>
      </c>
      <c r="O58" s="90">
        <v>0</v>
      </c>
      <c r="P58" s="76">
        <v>0</v>
      </c>
      <c r="Q58" s="76">
        <f t="shared" si="1"/>
        <v>0</v>
      </c>
      <c r="R58"/>
      <c r="S58" s="197"/>
      <c r="T58" s="28"/>
      <c r="U58" s="28"/>
      <c r="V58" s="30"/>
      <c r="W58" s="30"/>
      <c r="X58" s="30"/>
      <c r="Y58" s="30"/>
      <c r="Z58" s="30"/>
      <c r="AA58" s="30"/>
      <c r="AB58" s="47"/>
      <c r="AC58" s="47"/>
      <c r="AD58" s="47"/>
      <c r="AE58" s="47"/>
    </row>
    <row r="59" spans="1:31" s="10" customFormat="1" x14ac:dyDescent="0.25">
      <c r="B59" s="97" t="s">
        <v>46</v>
      </c>
      <c r="C59" s="108">
        <f t="shared" ref="C59" si="9">C60+C61+C62</f>
        <v>6935625067</v>
      </c>
      <c r="D59" s="108">
        <v>7844405634.8200006</v>
      </c>
      <c r="E59" s="96">
        <v>56408306.060000002</v>
      </c>
      <c r="F59" s="96">
        <v>332266728.70000005</v>
      </c>
      <c r="G59" s="96">
        <v>708230646.50999975</v>
      </c>
      <c r="H59" s="96">
        <v>473742188.19000012</v>
      </c>
      <c r="I59" s="96">
        <v>326154164.20000005</v>
      </c>
      <c r="J59" s="96">
        <v>349108223.5200001</v>
      </c>
      <c r="K59" s="96">
        <v>416890494.94000006</v>
      </c>
      <c r="L59" s="96">
        <v>363134646.96999991</v>
      </c>
      <c r="M59" s="96">
        <v>282181436.00999999</v>
      </c>
      <c r="N59" s="96">
        <v>274604095.98999995</v>
      </c>
      <c r="O59" s="96">
        <v>191195570.27999997</v>
      </c>
      <c r="P59" s="96">
        <v>387531340.95000011</v>
      </c>
      <c r="Q59" s="74">
        <f t="shared" si="1"/>
        <v>4161447842.3199992</v>
      </c>
      <c r="R59"/>
      <c r="S59" s="197"/>
      <c r="T59" s="28"/>
      <c r="U59" s="28"/>
      <c r="V59" s="30"/>
      <c r="W59" s="30"/>
      <c r="X59" s="30"/>
      <c r="Y59" s="30"/>
      <c r="Z59" s="30"/>
      <c r="AA59" s="30"/>
      <c r="AB59" s="47"/>
      <c r="AC59" s="47"/>
      <c r="AD59" s="47"/>
      <c r="AE59" s="47"/>
    </row>
    <row r="60" spans="1:31" s="10" customFormat="1" x14ac:dyDescent="0.25">
      <c r="B60" s="100" t="s">
        <v>163</v>
      </c>
      <c r="C60" s="106">
        <v>475927554</v>
      </c>
      <c r="D60" s="106">
        <v>777045306.36000001</v>
      </c>
      <c r="E60" s="90">
        <v>0</v>
      </c>
      <c r="F60" s="90">
        <v>3625000</v>
      </c>
      <c r="G60" s="90">
        <v>139356248.99000001</v>
      </c>
      <c r="H60" s="90">
        <v>2984584.02</v>
      </c>
      <c r="I60" s="90">
        <v>17822836</v>
      </c>
      <c r="J60" s="90">
        <v>6667407.8600000003</v>
      </c>
      <c r="K60" s="90">
        <v>38596000</v>
      </c>
      <c r="L60" s="90">
        <v>14412187.609999999</v>
      </c>
      <c r="M60" s="90">
        <v>8228798.3200000003</v>
      </c>
      <c r="N60" s="90">
        <v>14636360.060000001</v>
      </c>
      <c r="O60" s="90">
        <v>7090226.9399999995</v>
      </c>
      <c r="P60" s="76">
        <v>60262733</v>
      </c>
      <c r="Q60" s="76">
        <f t="shared" si="1"/>
        <v>313682382.80000001</v>
      </c>
      <c r="R60"/>
      <c r="S60" s="197"/>
      <c r="T60" s="28"/>
      <c r="U60" s="28"/>
      <c r="V60" s="30"/>
      <c r="W60" s="30"/>
      <c r="X60" s="30"/>
      <c r="Y60" s="30"/>
      <c r="Z60" s="30"/>
      <c r="AA60" s="30"/>
      <c r="AB60" s="47"/>
      <c r="AC60" s="47"/>
      <c r="AD60" s="47"/>
      <c r="AE60" s="47"/>
    </row>
    <row r="61" spans="1:31" s="10" customFormat="1" x14ac:dyDescent="0.25">
      <c r="B61" s="100" t="s">
        <v>164</v>
      </c>
      <c r="C61" s="106">
        <v>2100595616</v>
      </c>
      <c r="D61" s="106">
        <v>2235117133.0499997</v>
      </c>
      <c r="E61" s="90">
        <v>36095746.730000004</v>
      </c>
      <c r="F61" s="90">
        <v>87759694.200000018</v>
      </c>
      <c r="G61" s="90">
        <v>155192491.12</v>
      </c>
      <c r="H61" s="90">
        <v>80143292.850000009</v>
      </c>
      <c r="I61" s="90">
        <v>34113524.659999996</v>
      </c>
      <c r="J61" s="90">
        <v>73304356.689999998</v>
      </c>
      <c r="K61" s="90">
        <v>125961774.97999997</v>
      </c>
      <c r="L61" s="90">
        <v>161529242.71999994</v>
      </c>
      <c r="M61" s="90">
        <v>44675424.920000002</v>
      </c>
      <c r="N61" s="90">
        <v>37806972.259999998</v>
      </c>
      <c r="O61" s="90">
        <v>76459740.030000031</v>
      </c>
      <c r="P61" s="76">
        <v>103896069.43999998</v>
      </c>
      <c r="Q61" s="76">
        <f t="shared" si="1"/>
        <v>1016938330.5999998</v>
      </c>
      <c r="R61"/>
      <c r="S61" s="197"/>
      <c r="T61" s="28"/>
      <c r="U61" s="28"/>
      <c r="V61" s="30"/>
      <c r="W61" s="30"/>
      <c r="X61" s="30"/>
      <c r="Y61" s="30"/>
      <c r="Z61" s="30"/>
      <c r="AA61" s="30"/>
      <c r="AB61" s="47"/>
      <c r="AC61" s="47"/>
      <c r="AD61" s="47"/>
      <c r="AE61" s="47"/>
    </row>
    <row r="62" spans="1:31" s="10" customFormat="1" x14ac:dyDescent="0.25">
      <c r="B62" s="100" t="s">
        <v>165</v>
      </c>
      <c r="C62" s="106">
        <v>4359101897</v>
      </c>
      <c r="D62" s="106">
        <v>4832243195.4100008</v>
      </c>
      <c r="E62" s="90">
        <v>20312559.330000002</v>
      </c>
      <c r="F62" s="90">
        <v>240882034.50000003</v>
      </c>
      <c r="G62" s="90">
        <v>413681906.3999998</v>
      </c>
      <c r="H62" s="90">
        <v>390614311.32000011</v>
      </c>
      <c r="I62" s="90">
        <v>274217803.54000008</v>
      </c>
      <c r="J62" s="90">
        <v>269136458.97000009</v>
      </c>
      <c r="K62" s="90">
        <v>252332719.96000007</v>
      </c>
      <c r="L62" s="90">
        <v>187193216.64000002</v>
      </c>
      <c r="M62" s="90">
        <v>229277212.76999998</v>
      </c>
      <c r="N62" s="90">
        <v>222160763.66999996</v>
      </c>
      <c r="O62" s="90">
        <v>107645603.30999994</v>
      </c>
      <c r="P62" s="76">
        <v>223372538.51000011</v>
      </c>
      <c r="Q62" s="76">
        <f t="shared" si="1"/>
        <v>2830827128.9200006</v>
      </c>
      <c r="R62"/>
      <c r="S62" s="197"/>
      <c r="T62" s="28"/>
      <c r="U62" s="28"/>
      <c r="V62" s="30"/>
      <c r="W62" s="30"/>
      <c r="X62" s="30"/>
      <c r="Y62" s="30"/>
      <c r="Z62" s="30"/>
      <c r="AA62" s="30"/>
      <c r="AB62" s="47"/>
      <c r="AC62" s="47"/>
      <c r="AD62" s="47"/>
      <c r="AE62" s="47"/>
    </row>
    <row r="63" spans="1:31" s="10" customFormat="1" x14ac:dyDescent="0.25">
      <c r="B63" s="97" t="s">
        <v>47</v>
      </c>
      <c r="C63" s="108">
        <v>73108753</v>
      </c>
      <c r="D63" s="108">
        <v>319088350.55000001</v>
      </c>
      <c r="E63" s="96">
        <v>19199.990000000002</v>
      </c>
      <c r="F63" s="96">
        <v>15738070.27</v>
      </c>
      <c r="G63" s="96">
        <v>4380725.03</v>
      </c>
      <c r="H63" s="96">
        <v>44027008.689999998</v>
      </c>
      <c r="I63" s="96">
        <v>2199650.6800000002</v>
      </c>
      <c r="J63" s="96">
        <v>48345757.399999999</v>
      </c>
      <c r="K63" s="96">
        <v>4388296.96</v>
      </c>
      <c r="L63" s="96">
        <v>39990274.079999998</v>
      </c>
      <c r="M63" s="96">
        <v>5628282.6300000008</v>
      </c>
      <c r="N63" s="96">
        <v>908439.20000000007</v>
      </c>
      <c r="O63" s="96">
        <v>15553339.039999999</v>
      </c>
      <c r="P63" s="74">
        <v>7274192.5599999996</v>
      </c>
      <c r="Q63" s="74">
        <f t="shared" si="1"/>
        <v>188453236.52999997</v>
      </c>
      <c r="R63"/>
      <c r="S63" s="197"/>
      <c r="T63" s="28"/>
      <c r="U63" s="28"/>
      <c r="V63" s="30"/>
      <c r="W63" s="30"/>
      <c r="X63" s="30"/>
      <c r="Y63" s="30"/>
      <c r="Z63" s="30"/>
      <c r="AA63" s="30"/>
      <c r="AB63" s="47"/>
      <c r="AC63" s="47"/>
      <c r="AD63" s="47"/>
      <c r="AE63" s="47"/>
    </row>
    <row r="64" spans="1:31" s="10" customFormat="1" x14ac:dyDescent="0.25">
      <c r="A64"/>
      <c r="B64" s="97" t="s">
        <v>48</v>
      </c>
      <c r="C64" s="108">
        <f t="shared" ref="C64" si="10">C65+C66</f>
        <v>74890990</v>
      </c>
      <c r="D64" s="108">
        <v>173278430.96000001</v>
      </c>
      <c r="E64" s="96">
        <v>0</v>
      </c>
      <c r="F64" s="96">
        <v>0</v>
      </c>
      <c r="G64" s="96">
        <v>3038000</v>
      </c>
      <c r="H64" s="96">
        <v>0</v>
      </c>
      <c r="I64" s="96">
        <v>1100000</v>
      </c>
      <c r="J64" s="96">
        <v>12875255</v>
      </c>
      <c r="K64" s="96">
        <v>3838000</v>
      </c>
      <c r="L64" s="96">
        <v>16387267.6</v>
      </c>
      <c r="M64" s="96">
        <v>11772910.4</v>
      </c>
      <c r="N64" s="96">
        <v>4957160</v>
      </c>
      <c r="O64" s="96">
        <v>3371075.2</v>
      </c>
      <c r="P64" s="96">
        <v>32460199.199999999</v>
      </c>
      <c r="Q64" s="74">
        <f t="shared" si="1"/>
        <v>89799867.400000006</v>
      </c>
      <c r="R64"/>
      <c r="S64" s="197"/>
      <c r="T64" s="28"/>
      <c r="U64" s="28"/>
      <c r="V64" s="30"/>
      <c r="W64" s="30"/>
      <c r="X64" s="30"/>
      <c r="Y64" s="30"/>
      <c r="Z64" s="30"/>
      <c r="AA64" s="30"/>
      <c r="AB64" s="47"/>
      <c r="AC64" s="47"/>
      <c r="AD64" s="47"/>
      <c r="AE64" s="47"/>
    </row>
    <row r="65" spans="1:31" x14ac:dyDescent="0.25">
      <c r="B65" s="100" t="s">
        <v>166</v>
      </c>
      <c r="C65" s="106">
        <v>19890850</v>
      </c>
      <c r="D65" s="106">
        <v>63345757.380000003</v>
      </c>
      <c r="E65" s="90">
        <v>0</v>
      </c>
      <c r="F65" s="90">
        <v>0</v>
      </c>
      <c r="G65" s="90">
        <v>0</v>
      </c>
      <c r="H65" s="90">
        <v>0</v>
      </c>
      <c r="I65" s="90">
        <v>1100000</v>
      </c>
      <c r="J65" s="90">
        <v>6143572.4000000004</v>
      </c>
      <c r="K65" s="90">
        <v>0</v>
      </c>
      <c r="L65" s="90">
        <v>7928289.5999999996</v>
      </c>
      <c r="M65" s="90">
        <v>3205300</v>
      </c>
      <c r="N65" s="90">
        <v>4662300</v>
      </c>
      <c r="O65" s="90">
        <v>0</v>
      </c>
      <c r="P65" s="76">
        <v>18340068</v>
      </c>
      <c r="Q65" s="76">
        <f t="shared" si="1"/>
        <v>41379530</v>
      </c>
      <c r="S65" s="197"/>
      <c r="T65" s="28"/>
      <c r="U65" s="28"/>
      <c r="V65" s="27"/>
      <c r="W65" s="27"/>
      <c r="X65" s="27"/>
      <c r="Y65" s="27"/>
      <c r="Z65" s="27"/>
      <c r="AA65" s="27"/>
      <c r="AB65" s="33"/>
      <c r="AC65" s="33"/>
      <c r="AD65" s="33"/>
      <c r="AE65" s="33"/>
    </row>
    <row r="66" spans="1:31" x14ac:dyDescent="0.25">
      <c r="A66" s="10"/>
      <c r="B66" s="100" t="s">
        <v>167</v>
      </c>
      <c r="C66" s="106">
        <v>55000140</v>
      </c>
      <c r="D66" s="106">
        <v>109932673.58</v>
      </c>
      <c r="E66" s="90">
        <v>0</v>
      </c>
      <c r="F66" s="90">
        <v>0</v>
      </c>
      <c r="G66" s="90">
        <v>3038000</v>
      </c>
      <c r="H66" s="90">
        <v>0</v>
      </c>
      <c r="I66" s="90">
        <v>0</v>
      </c>
      <c r="J66" s="90">
        <v>6731682.6000000006</v>
      </c>
      <c r="K66" s="90">
        <v>3838000</v>
      </c>
      <c r="L66" s="90">
        <v>8458978</v>
      </c>
      <c r="M66" s="90">
        <v>8567610.4000000004</v>
      </c>
      <c r="N66" s="90">
        <v>294860</v>
      </c>
      <c r="O66" s="90">
        <v>3371075.2</v>
      </c>
      <c r="P66" s="76">
        <v>14120131.199999999</v>
      </c>
      <c r="Q66" s="76">
        <f t="shared" si="1"/>
        <v>48420337.400000006</v>
      </c>
      <c r="S66" s="197"/>
      <c r="T66" s="28"/>
      <c r="U66" s="28"/>
      <c r="V66" s="27"/>
      <c r="W66" s="27"/>
      <c r="X66" s="27"/>
      <c r="Y66" s="27"/>
      <c r="Z66" s="27"/>
      <c r="AA66" s="27"/>
      <c r="AB66" s="33"/>
      <c r="AC66" s="33"/>
      <c r="AD66" s="33"/>
      <c r="AE66" s="33"/>
    </row>
    <row r="67" spans="1:31" s="10" customFormat="1" x14ac:dyDescent="0.25">
      <c r="B67" s="97" t="s">
        <v>49</v>
      </c>
      <c r="C67" s="108">
        <f>C68+C69+C72</f>
        <v>512407843</v>
      </c>
      <c r="D67" s="108">
        <v>789061372.82999992</v>
      </c>
      <c r="E67" s="96">
        <v>150000</v>
      </c>
      <c r="F67" s="96">
        <v>17800</v>
      </c>
      <c r="G67" s="96">
        <v>3969929.6100000003</v>
      </c>
      <c r="H67" s="96">
        <v>5811099.5800000001</v>
      </c>
      <c r="I67" s="96">
        <v>36211593.75</v>
      </c>
      <c r="J67" s="96">
        <v>9722970.2999999989</v>
      </c>
      <c r="K67" s="96">
        <v>3010296.72</v>
      </c>
      <c r="L67" s="96">
        <v>47845164.259999998</v>
      </c>
      <c r="M67" s="96">
        <v>295720.18</v>
      </c>
      <c r="N67" s="96">
        <v>65172486.520000003</v>
      </c>
      <c r="O67" s="96">
        <v>89342768</v>
      </c>
      <c r="P67" s="96">
        <v>33680126.339999996</v>
      </c>
      <c r="Q67" s="74">
        <f t="shared" si="1"/>
        <v>295229955.25999999</v>
      </c>
      <c r="R67"/>
      <c r="S67" s="197"/>
      <c r="T67" s="28"/>
      <c r="U67" s="28"/>
      <c r="V67" s="30"/>
      <c r="W67" s="30"/>
      <c r="X67" s="30"/>
      <c r="Y67" s="30"/>
      <c r="Z67" s="30"/>
      <c r="AA67" s="30"/>
      <c r="AB67" s="47"/>
      <c r="AC67" s="47"/>
      <c r="AD67" s="47"/>
      <c r="AE67" s="47"/>
    </row>
    <row r="68" spans="1:31" s="10" customFormat="1" x14ac:dyDescent="0.25">
      <c r="B68" s="100" t="s">
        <v>168</v>
      </c>
      <c r="C68" s="109">
        <v>4900000</v>
      </c>
      <c r="D68" s="109">
        <v>2900000</v>
      </c>
      <c r="E68" s="90">
        <v>0</v>
      </c>
      <c r="F68" s="90">
        <v>0</v>
      </c>
      <c r="G68" s="90">
        <v>0</v>
      </c>
      <c r="H68" s="90">
        <v>0</v>
      </c>
      <c r="I68" s="90">
        <v>0</v>
      </c>
      <c r="J68" s="90">
        <v>0</v>
      </c>
      <c r="K68" s="90">
        <v>0</v>
      </c>
      <c r="L68" s="90">
        <v>0</v>
      </c>
      <c r="M68" s="90">
        <v>0</v>
      </c>
      <c r="N68" s="90">
        <v>0</v>
      </c>
      <c r="O68" s="90">
        <v>0</v>
      </c>
      <c r="P68" s="90">
        <v>0</v>
      </c>
      <c r="Q68" s="74">
        <f t="shared" si="1"/>
        <v>0</v>
      </c>
      <c r="R68"/>
      <c r="S68" s="197"/>
      <c r="T68" s="28"/>
      <c r="U68" s="28"/>
      <c r="V68" s="30"/>
      <c r="W68" s="30"/>
      <c r="X68" s="30"/>
      <c r="Y68" s="30"/>
      <c r="Z68" s="30"/>
      <c r="AA68" s="30"/>
      <c r="AB68" s="47"/>
      <c r="AC68" s="47"/>
      <c r="AD68" s="47"/>
      <c r="AE68" s="47"/>
    </row>
    <row r="69" spans="1:31" s="10" customFormat="1" x14ac:dyDescent="0.25">
      <c r="A69"/>
      <c r="B69" s="100" t="s">
        <v>169</v>
      </c>
      <c r="C69" s="109">
        <f t="shared" ref="C69" si="11">C70+C71</f>
        <v>349499344</v>
      </c>
      <c r="D69" s="109">
        <v>620177163.66999996</v>
      </c>
      <c r="E69" s="90">
        <v>150000</v>
      </c>
      <c r="F69" s="90">
        <v>17800</v>
      </c>
      <c r="G69" s="90">
        <v>3969929.6100000003</v>
      </c>
      <c r="H69" s="90">
        <v>5811099.5800000001</v>
      </c>
      <c r="I69" s="90">
        <v>2001797.5</v>
      </c>
      <c r="J69" s="90">
        <v>9722970.2999999989</v>
      </c>
      <c r="K69" s="90">
        <v>3010296.72</v>
      </c>
      <c r="L69" s="90">
        <v>47845164.259999998</v>
      </c>
      <c r="M69" s="90">
        <v>295720.18</v>
      </c>
      <c r="N69" s="90">
        <v>36238462.920000002</v>
      </c>
      <c r="O69" s="90">
        <v>89342768</v>
      </c>
      <c r="P69" s="90">
        <v>16771803.299999999</v>
      </c>
      <c r="Q69" s="76">
        <f t="shared" si="1"/>
        <v>215177812.37</v>
      </c>
      <c r="R69"/>
      <c r="S69" s="197"/>
      <c r="T69" s="28"/>
      <c r="U69" s="28"/>
      <c r="V69" s="30"/>
      <c r="W69" s="30"/>
      <c r="X69" s="30"/>
      <c r="Y69" s="30"/>
      <c r="Z69" s="30"/>
      <c r="AA69" s="30"/>
      <c r="AB69" s="47"/>
      <c r="AC69" s="47"/>
      <c r="AD69" s="47"/>
      <c r="AE69" s="47"/>
    </row>
    <row r="70" spans="1:31" x14ac:dyDescent="0.25">
      <c r="B70" s="99" t="s">
        <v>170</v>
      </c>
      <c r="C70" s="106">
        <v>333999344</v>
      </c>
      <c r="D70" s="106">
        <v>604677163.66999996</v>
      </c>
      <c r="E70" s="90">
        <v>0</v>
      </c>
      <c r="F70" s="90">
        <v>0</v>
      </c>
      <c r="G70" s="90">
        <v>0</v>
      </c>
      <c r="H70" s="90">
        <v>0</v>
      </c>
      <c r="I70" s="90">
        <v>0</v>
      </c>
      <c r="J70" s="90">
        <v>0</v>
      </c>
      <c r="K70" s="90">
        <v>0</v>
      </c>
      <c r="L70" s="90">
        <v>0</v>
      </c>
      <c r="M70" s="90">
        <v>0</v>
      </c>
      <c r="N70" s="90">
        <v>0</v>
      </c>
      <c r="O70" s="90">
        <v>0</v>
      </c>
      <c r="P70" s="90">
        <v>0</v>
      </c>
      <c r="Q70" s="90">
        <f t="shared" si="1"/>
        <v>0</v>
      </c>
      <c r="S70" s="197"/>
      <c r="T70" s="28"/>
      <c r="U70" s="28"/>
      <c r="V70" s="27"/>
      <c r="W70" s="27"/>
      <c r="X70" s="27"/>
      <c r="Y70" s="27"/>
      <c r="Z70" s="27"/>
      <c r="AA70" s="27"/>
      <c r="AB70" s="33"/>
      <c r="AC70" s="33"/>
      <c r="AD70" s="33"/>
      <c r="AE70" s="33"/>
    </row>
    <row r="71" spans="1:31" x14ac:dyDescent="0.25">
      <c r="A71" s="10"/>
      <c r="B71" s="99" t="s">
        <v>171</v>
      </c>
      <c r="C71" s="109">
        <v>15500000</v>
      </c>
      <c r="D71" s="109">
        <v>15500000</v>
      </c>
      <c r="E71" s="90">
        <v>0</v>
      </c>
      <c r="F71" s="90">
        <v>0</v>
      </c>
      <c r="G71" s="90">
        <v>0</v>
      </c>
      <c r="H71" s="90">
        <v>0</v>
      </c>
      <c r="I71" s="90">
        <v>0</v>
      </c>
      <c r="J71" s="90">
        <v>0</v>
      </c>
      <c r="K71" s="90">
        <v>0</v>
      </c>
      <c r="L71" s="90">
        <v>0</v>
      </c>
      <c r="M71" s="90">
        <v>0</v>
      </c>
      <c r="N71" s="90">
        <v>0</v>
      </c>
      <c r="O71" s="90">
        <v>0</v>
      </c>
      <c r="P71" s="90">
        <v>0</v>
      </c>
      <c r="Q71" s="90">
        <f t="shared" si="1"/>
        <v>0</v>
      </c>
      <c r="S71" s="197"/>
      <c r="T71" s="28"/>
      <c r="U71" s="28"/>
      <c r="V71" s="27"/>
      <c r="W71" s="27"/>
      <c r="X71" s="27"/>
      <c r="Y71" s="27"/>
      <c r="Z71" s="27"/>
      <c r="AA71" s="27"/>
      <c r="AB71" s="33"/>
      <c r="AC71" s="33"/>
      <c r="AD71" s="33"/>
      <c r="AE71" s="33"/>
    </row>
    <row r="72" spans="1:31" s="10" customFormat="1" x14ac:dyDescent="0.25">
      <c r="A72"/>
      <c r="B72" s="100" t="s">
        <v>172</v>
      </c>
      <c r="C72" s="109">
        <v>158008499</v>
      </c>
      <c r="D72" s="109">
        <v>165984209.16</v>
      </c>
      <c r="E72" s="90">
        <v>0</v>
      </c>
      <c r="F72" s="90">
        <v>0</v>
      </c>
      <c r="G72" s="90">
        <v>0</v>
      </c>
      <c r="H72" s="90">
        <v>0</v>
      </c>
      <c r="I72" s="90">
        <v>34209796.25</v>
      </c>
      <c r="J72" s="90">
        <v>0</v>
      </c>
      <c r="K72" s="90">
        <v>0</v>
      </c>
      <c r="L72" s="90">
        <v>0</v>
      </c>
      <c r="M72" s="90">
        <v>0</v>
      </c>
      <c r="N72" s="90">
        <v>28934023.600000001</v>
      </c>
      <c r="O72" s="90">
        <v>0</v>
      </c>
      <c r="P72" s="76">
        <v>16908323.039999999</v>
      </c>
      <c r="Q72" s="90">
        <f t="shared" si="1"/>
        <v>80052142.890000001</v>
      </c>
      <c r="R72"/>
      <c r="S72" s="197"/>
      <c r="T72" s="28"/>
      <c r="U72" s="28"/>
      <c r="V72" s="30"/>
      <c r="W72" s="30"/>
      <c r="X72" s="30"/>
      <c r="Y72" s="30"/>
      <c r="Z72" s="30"/>
      <c r="AA72" s="30"/>
      <c r="AB72" s="47"/>
      <c r="AC72" s="47"/>
      <c r="AD72" s="47"/>
      <c r="AE72" s="47"/>
    </row>
    <row r="73" spans="1:31" x14ac:dyDescent="0.25">
      <c r="B73" s="62" t="s">
        <v>50</v>
      </c>
      <c r="C73" s="108">
        <f t="shared" ref="C73" si="12">C75+C76</f>
        <v>18025832</v>
      </c>
      <c r="D73" s="108">
        <v>13737731.960000001</v>
      </c>
      <c r="E73" s="96">
        <v>0</v>
      </c>
      <c r="F73" s="96">
        <v>0</v>
      </c>
      <c r="G73" s="96">
        <v>10148</v>
      </c>
      <c r="H73" s="96">
        <v>0</v>
      </c>
      <c r="I73" s="96">
        <v>1125080</v>
      </c>
      <c r="J73" s="96">
        <v>0</v>
      </c>
      <c r="K73" s="96">
        <v>440739.97</v>
      </c>
      <c r="L73" s="96">
        <v>2699999.96</v>
      </c>
      <c r="M73" s="96">
        <v>334539.96999999997</v>
      </c>
      <c r="N73" s="96">
        <v>421726.01</v>
      </c>
      <c r="O73" s="96">
        <v>0</v>
      </c>
      <c r="P73" s="96">
        <v>1236056</v>
      </c>
      <c r="Q73" s="96">
        <f t="shared" si="1"/>
        <v>6268289.9099999992</v>
      </c>
      <c r="S73" s="197"/>
      <c r="T73" s="28"/>
      <c r="U73" s="28"/>
      <c r="V73" s="27"/>
      <c r="W73" s="27"/>
      <c r="X73" s="27"/>
      <c r="Y73" s="27"/>
      <c r="Z73" s="27"/>
      <c r="AA73" s="27"/>
      <c r="AB73" s="33"/>
      <c r="AC73" s="33"/>
      <c r="AD73" s="33"/>
      <c r="AE73" s="33"/>
    </row>
    <row r="74" spans="1:31" x14ac:dyDescent="0.25">
      <c r="A74" s="10"/>
      <c r="B74" s="78" t="s">
        <v>51</v>
      </c>
      <c r="C74" s="108">
        <v>0</v>
      </c>
      <c r="D74" s="108"/>
      <c r="E74" s="96">
        <v>0</v>
      </c>
      <c r="F74" s="96">
        <v>0</v>
      </c>
      <c r="G74" s="96">
        <v>0</v>
      </c>
      <c r="H74" s="96">
        <v>0</v>
      </c>
      <c r="I74" s="96">
        <v>0</v>
      </c>
      <c r="J74" s="96">
        <v>0</v>
      </c>
      <c r="K74" s="96">
        <v>0</v>
      </c>
      <c r="L74" s="96">
        <v>0</v>
      </c>
      <c r="M74" s="96">
        <v>0</v>
      </c>
      <c r="N74" s="90">
        <v>0</v>
      </c>
      <c r="O74" s="96">
        <v>0</v>
      </c>
      <c r="P74" s="96">
        <v>0</v>
      </c>
      <c r="Q74" s="90">
        <f t="shared" si="1"/>
        <v>0</v>
      </c>
      <c r="S74" s="197"/>
      <c r="T74" s="28"/>
      <c r="U74" s="28"/>
      <c r="V74" s="27"/>
      <c r="W74" s="27"/>
      <c r="X74" s="27"/>
      <c r="Y74" s="27"/>
      <c r="Z74" s="27"/>
      <c r="AA74" s="27"/>
      <c r="AB74" s="33"/>
      <c r="AC74" s="33"/>
      <c r="AD74" s="33"/>
      <c r="AE74" s="33"/>
    </row>
    <row r="75" spans="1:31" s="85" customFormat="1" x14ac:dyDescent="0.25">
      <c r="A75" s="10"/>
      <c r="B75" s="78" t="s">
        <v>52</v>
      </c>
      <c r="C75" s="106">
        <v>5860832</v>
      </c>
      <c r="D75" s="106">
        <v>4282981.96</v>
      </c>
      <c r="E75" s="90">
        <v>0</v>
      </c>
      <c r="F75" s="90">
        <v>0</v>
      </c>
      <c r="G75" s="90">
        <v>0</v>
      </c>
      <c r="H75" s="90">
        <v>0</v>
      </c>
      <c r="I75" s="90">
        <v>1125080</v>
      </c>
      <c r="J75" s="90">
        <v>0</v>
      </c>
      <c r="K75" s="90">
        <v>440739.97</v>
      </c>
      <c r="L75" s="90">
        <v>0</v>
      </c>
      <c r="M75" s="90">
        <v>334539.96999999997</v>
      </c>
      <c r="N75" s="90">
        <v>421726.01</v>
      </c>
      <c r="O75" s="90">
        <v>0</v>
      </c>
      <c r="P75" s="76">
        <v>669656</v>
      </c>
      <c r="Q75" s="90">
        <f t="shared" si="1"/>
        <v>2991741.95</v>
      </c>
      <c r="R75"/>
      <c r="S75" s="197"/>
      <c r="T75" s="28"/>
      <c r="U75" s="28"/>
      <c r="V75" s="30"/>
      <c r="W75" s="30"/>
      <c r="X75" s="30"/>
      <c r="Y75" s="30"/>
      <c r="Z75" s="30"/>
      <c r="AA75" s="30"/>
      <c r="AB75" s="47"/>
      <c r="AC75" s="47"/>
      <c r="AD75" s="47"/>
      <c r="AE75" s="47"/>
    </row>
    <row r="76" spans="1:31" s="10" customFormat="1" x14ac:dyDescent="0.25">
      <c r="A76"/>
      <c r="B76" s="78" t="s">
        <v>53</v>
      </c>
      <c r="C76" s="106">
        <v>12165000</v>
      </c>
      <c r="D76" s="106">
        <v>9454750</v>
      </c>
      <c r="E76" s="90">
        <v>0</v>
      </c>
      <c r="F76" s="90">
        <v>0</v>
      </c>
      <c r="G76" s="90">
        <v>10148</v>
      </c>
      <c r="H76" s="90">
        <v>0</v>
      </c>
      <c r="I76" s="90">
        <v>0</v>
      </c>
      <c r="J76" s="90">
        <v>0</v>
      </c>
      <c r="K76" s="90">
        <v>0</v>
      </c>
      <c r="L76" s="90">
        <v>2699999.96</v>
      </c>
      <c r="M76" s="90">
        <v>0</v>
      </c>
      <c r="N76" s="90">
        <v>0</v>
      </c>
      <c r="O76" s="96">
        <v>0</v>
      </c>
      <c r="P76" s="74">
        <v>566400</v>
      </c>
      <c r="Q76" s="96">
        <f t="shared" si="1"/>
        <v>3276547.96</v>
      </c>
      <c r="R76"/>
      <c r="S76" s="197"/>
      <c r="T76" s="28"/>
      <c r="U76" s="28"/>
      <c r="V76" s="30"/>
      <c r="W76" s="30"/>
      <c r="X76" s="30"/>
      <c r="Y76" s="30"/>
      <c r="Z76" s="30"/>
      <c r="AA76" s="30"/>
      <c r="AB76" s="47"/>
      <c r="AC76" s="47"/>
      <c r="AD76" s="47"/>
      <c r="AE76" s="47"/>
    </row>
    <row r="77" spans="1:31" x14ac:dyDescent="0.25">
      <c r="A77" s="10"/>
      <c r="B77" s="62" t="s">
        <v>54</v>
      </c>
      <c r="C77" s="108">
        <f t="shared" ref="C77" si="13">C78+C80</f>
        <v>143109143</v>
      </c>
      <c r="D77" s="108">
        <v>453207964.84000003</v>
      </c>
      <c r="E77" s="96">
        <v>0</v>
      </c>
      <c r="F77" s="96">
        <v>0</v>
      </c>
      <c r="G77" s="96">
        <v>43139797.600000001</v>
      </c>
      <c r="H77" s="96">
        <v>0</v>
      </c>
      <c r="I77" s="96">
        <v>0</v>
      </c>
      <c r="J77" s="96">
        <v>0</v>
      </c>
      <c r="K77" s="96">
        <v>0</v>
      </c>
      <c r="L77" s="96">
        <v>0</v>
      </c>
      <c r="M77" s="96">
        <v>1430000</v>
      </c>
      <c r="N77" s="96">
        <v>0</v>
      </c>
      <c r="O77" s="96">
        <v>200</v>
      </c>
      <c r="P77" s="96">
        <v>8818880</v>
      </c>
      <c r="Q77" s="96">
        <f t="shared" si="1"/>
        <v>53388877.600000001</v>
      </c>
      <c r="S77" s="197"/>
      <c r="T77" s="28"/>
      <c r="U77" s="28"/>
      <c r="V77" s="27"/>
      <c r="W77" s="27"/>
      <c r="X77" s="27"/>
      <c r="Y77" s="27"/>
      <c r="Z77" s="27"/>
      <c r="AA77" s="27"/>
      <c r="AB77" s="33"/>
      <c r="AC77" s="33"/>
      <c r="AD77" s="33"/>
      <c r="AE77" s="33"/>
    </row>
    <row r="78" spans="1:31" s="10" customFormat="1" x14ac:dyDescent="0.25">
      <c r="A78"/>
      <c r="B78" s="97" t="s">
        <v>92</v>
      </c>
      <c r="C78" s="109">
        <f t="shared" ref="C78" si="14">C79</f>
        <v>16002643</v>
      </c>
      <c r="D78" s="109">
        <v>329741964.84000003</v>
      </c>
      <c r="E78" s="90">
        <v>0</v>
      </c>
      <c r="F78" s="90">
        <v>0</v>
      </c>
      <c r="G78" s="90">
        <v>43139797.600000001</v>
      </c>
      <c r="H78" s="90">
        <v>0</v>
      </c>
      <c r="I78" s="90">
        <v>0</v>
      </c>
      <c r="J78" s="90">
        <v>0</v>
      </c>
      <c r="K78" s="90">
        <v>0</v>
      </c>
      <c r="L78" s="90">
        <v>0</v>
      </c>
      <c r="M78" s="90">
        <v>1430000</v>
      </c>
      <c r="N78" s="90">
        <v>0</v>
      </c>
      <c r="O78" s="90">
        <v>0</v>
      </c>
      <c r="P78" s="90">
        <v>8818880</v>
      </c>
      <c r="Q78" s="90">
        <f t="shared" si="1"/>
        <v>53388677.600000001</v>
      </c>
      <c r="R78"/>
      <c r="S78" s="197"/>
      <c r="T78" s="28"/>
      <c r="U78" s="28"/>
      <c r="V78" s="30"/>
      <c r="W78" s="30"/>
      <c r="X78" s="30"/>
      <c r="Y78" s="30"/>
      <c r="Z78" s="30"/>
      <c r="AA78" s="30"/>
      <c r="AB78" s="47"/>
      <c r="AC78" s="47"/>
      <c r="AD78" s="47"/>
      <c r="AE78" s="47"/>
    </row>
    <row r="79" spans="1:31" x14ac:dyDescent="0.25">
      <c r="A79" s="10"/>
      <c r="B79" s="100" t="s">
        <v>173</v>
      </c>
      <c r="C79" s="106">
        <v>16002643</v>
      </c>
      <c r="D79" s="106">
        <v>329741964.84000003</v>
      </c>
      <c r="E79" s="90">
        <v>0</v>
      </c>
      <c r="F79" s="90">
        <v>0</v>
      </c>
      <c r="G79" s="90">
        <v>43139797.600000001</v>
      </c>
      <c r="H79" s="90">
        <v>0</v>
      </c>
      <c r="I79" s="90">
        <v>0</v>
      </c>
      <c r="J79" s="90">
        <v>0</v>
      </c>
      <c r="K79" s="90">
        <v>0</v>
      </c>
      <c r="L79" s="90">
        <v>0</v>
      </c>
      <c r="M79" s="90">
        <v>1430000</v>
      </c>
      <c r="N79" s="90">
        <v>0</v>
      </c>
      <c r="O79" s="134">
        <v>0</v>
      </c>
      <c r="P79" s="73">
        <v>8818880</v>
      </c>
      <c r="Q79" s="90">
        <f t="shared" si="1"/>
        <v>53388677.600000001</v>
      </c>
      <c r="S79" s="197"/>
      <c r="T79" s="28"/>
      <c r="U79" s="28"/>
      <c r="V79" s="27"/>
      <c r="W79" s="27"/>
      <c r="X79" s="27"/>
      <c r="Y79" s="27"/>
      <c r="Z79" s="27"/>
      <c r="AA79" s="27"/>
      <c r="AB79" s="33"/>
      <c r="AC79" s="33"/>
      <c r="AD79" s="33"/>
      <c r="AE79" s="33"/>
    </row>
    <row r="80" spans="1:31" s="10" customFormat="1" x14ac:dyDescent="0.25">
      <c r="A80"/>
      <c r="B80" s="97" t="s">
        <v>55</v>
      </c>
      <c r="C80" s="108">
        <f>C81+C82+C83</f>
        <v>127106500</v>
      </c>
      <c r="D80" s="108">
        <v>123466000</v>
      </c>
      <c r="E80" s="108">
        <v>0</v>
      </c>
      <c r="F80" s="96">
        <v>0</v>
      </c>
      <c r="G80" s="96">
        <v>0</v>
      </c>
      <c r="H80" s="96">
        <v>0</v>
      </c>
      <c r="I80" s="96">
        <v>0</v>
      </c>
      <c r="J80" s="96">
        <v>0</v>
      </c>
      <c r="K80" s="96">
        <v>0</v>
      </c>
      <c r="L80" s="96">
        <v>0</v>
      </c>
      <c r="M80" s="96">
        <v>0</v>
      </c>
      <c r="N80" s="96">
        <v>0</v>
      </c>
      <c r="O80" s="96">
        <v>200</v>
      </c>
      <c r="P80" s="96">
        <v>0</v>
      </c>
      <c r="Q80" s="90">
        <f t="shared" si="1"/>
        <v>200</v>
      </c>
      <c r="R80"/>
      <c r="S80" s="197"/>
      <c r="T80" s="28"/>
      <c r="U80" s="28"/>
      <c r="V80" s="30"/>
      <c r="W80" s="30"/>
      <c r="X80" s="30"/>
      <c r="Y80" s="30"/>
      <c r="Z80" s="30"/>
      <c r="AA80" s="30"/>
      <c r="AB80" s="47"/>
      <c r="AC80" s="47"/>
      <c r="AD80" s="47"/>
      <c r="AE80" s="47"/>
    </row>
    <row r="81" spans="1:31" x14ac:dyDescent="0.25">
      <c r="B81" s="100" t="s">
        <v>174</v>
      </c>
      <c r="C81" s="106">
        <v>120000000</v>
      </c>
      <c r="D81" s="106">
        <v>120000000</v>
      </c>
      <c r="E81" s="90">
        <v>0</v>
      </c>
      <c r="F81" s="90">
        <v>0</v>
      </c>
      <c r="G81" s="90">
        <v>0</v>
      </c>
      <c r="H81" s="90">
        <v>0</v>
      </c>
      <c r="I81" s="90">
        <v>0</v>
      </c>
      <c r="J81" s="90">
        <v>0</v>
      </c>
      <c r="K81" s="90">
        <v>0</v>
      </c>
      <c r="L81" s="90">
        <v>0</v>
      </c>
      <c r="M81" s="90">
        <v>0</v>
      </c>
      <c r="N81" s="90">
        <v>0</v>
      </c>
      <c r="O81" s="134">
        <v>0</v>
      </c>
      <c r="P81" s="73">
        <v>0</v>
      </c>
      <c r="Q81" s="90">
        <f t="shared" ref="Q81:Q96" si="15">SUM(E81:P81)</f>
        <v>0</v>
      </c>
      <c r="S81" s="197"/>
      <c r="T81" s="28"/>
      <c r="U81" s="28"/>
      <c r="V81" s="27"/>
      <c r="W81" s="27"/>
      <c r="X81" s="27"/>
      <c r="Y81" s="27"/>
      <c r="Z81" s="27"/>
      <c r="AA81" s="27"/>
      <c r="AB81" s="33"/>
      <c r="AC81" s="33"/>
      <c r="AD81" s="33"/>
      <c r="AE81" s="33"/>
    </row>
    <row r="82" spans="1:31" x14ac:dyDescent="0.25">
      <c r="B82" s="100" t="s">
        <v>175</v>
      </c>
      <c r="C82" s="106">
        <v>6106500</v>
      </c>
      <c r="D82" s="106">
        <v>3224500</v>
      </c>
      <c r="E82" s="90">
        <v>0</v>
      </c>
      <c r="F82" s="90">
        <v>0</v>
      </c>
      <c r="G82" s="90">
        <v>0</v>
      </c>
      <c r="H82" s="90">
        <v>0</v>
      </c>
      <c r="I82" s="90">
        <v>0</v>
      </c>
      <c r="J82" s="90">
        <v>0</v>
      </c>
      <c r="K82" s="90">
        <v>0</v>
      </c>
      <c r="L82" s="90">
        <v>0</v>
      </c>
      <c r="M82" s="90">
        <v>0</v>
      </c>
      <c r="N82" s="90">
        <v>0</v>
      </c>
      <c r="O82" s="134">
        <v>200</v>
      </c>
      <c r="P82" s="73">
        <v>0</v>
      </c>
      <c r="Q82" s="90">
        <f t="shared" si="15"/>
        <v>200</v>
      </c>
      <c r="S82" s="197"/>
      <c r="T82" s="28"/>
      <c r="U82" s="28"/>
      <c r="V82" s="27"/>
      <c r="W82" s="27"/>
      <c r="X82" s="27"/>
      <c r="Y82" s="27"/>
      <c r="Z82" s="27"/>
      <c r="AA82" s="27"/>
      <c r="AB82" s="33"/>
      <c r="AC82" s="33"/>
      <c r="AD82" s="33"/>
      <c r="AE82" s="33"/>
    </row>
    <row r="83" spans="1:31" x14ac:dyDescent="0.25">
      <c r="B83" s="100" t="s">
        <v>176</v>
      </c>
      <c r="C83" s="106">
        <v>1000000</v>
      </c>
      <c r="D83" s="106">
        <v>241500</v>
      </c>
      <c r="E83" s="90">
        <v>0</v>
      </c>
      <c r="F83" s="90">
        <v>0</v>
      </c>
      <c r="G83" s="90">
        <v>0</v>
      </c>
      <c r="H83" s="90">
        <v>0</v>
      </c>
      <c r="I83" s="90">
        <v>0</v>
      </c>
      <c r="J83" s="90">
        <v>0</v>
      </c>
      <c r="K83" s="90">
        <v>0</v>
      </c>
      <c r="L83" s="90">
        <v>0</v>
      </c>
      <c r="M83" s="90">
        <v>0</v>
      </c>
      <c r="N83" s="90">
        <v>0</v>
      </c>
      <c r="O83" s="134">
        <v>0</v>
      </c>
      <c r="P83" s="73">
        <v>0</v>
      </c>
      <c r="Q83" s="90">
        <f t="shared" si="15"/>
        <v>0</v>
      </c>
      <c r="S83" s="197"/>
      <c r="T83" s="28"/>
      <c r="U83" s="28"/>
      <c r="V83" s="27"/>
      <c r="W83" s="27"/>
      <c r="X83" s="27"/>
      <c r="Y83" s="27"/>
      <c r="Z83" s="27"/>
      <c r="AA83" s="27"/>
      <c r="AB83" s="33"/>
      <c r="AC83" s="33"/>
      <c r="AD83" s="33"/>
      <c r="AE83" s="33"/>
    </row>
    <row r="84" spans="1:31" x14ac:dyDescent="0.25">
      <c r="B84" s="62" t="s">
        <v>56</v>
      </c>
      <c r="C84" s="108">
        <f t="shared" ref="C84" si="16">C85+C87</f>
        <v>3754697973</v>
      </c>
      <c r="D84" s="108">
        <v>4845497973</v>
      </c>
      <c r="E84" s="96">
        <v>2415664.2200000002</v>
      </c>
      <c r="F84" s="96">
        <v>14690858</v>
      </c>
      <c r="G84" s="96">
        <v>819241523.37</v>
      </c>
      <c r="H84" s="96">
        <v>35597083</v>
      </c>
      <c r="I84" s="96">
        <v>271338878.74000001</v>
      </c>
      <c r="J84" s="96">
        <v>43636477.659999996</v>
      </c>
      <c r="K84" s="96">
        <v>2935231.39</v>
      </c>
      <c r="L84" s="96">
        <v>166235580.08000001</v>
      </c>
      <c r="M84" s="96">
        <v>26770157.640000001</v>
      </c>
      <c r="N84" s="96">
        <v>45432083.269999996</v>
      </c>
      <c r="O84" s="96">
        <v>45057651.299999997</v>
      </c>
      <c r="P84" s="96">
        <v>58592759</v>
      </c>
      <c r="Q84" s="74">
        <f t="shared" si="15"/>
        <v>1531943947.6700001</v>
      </c>
      <c r="S84" s="197"/>
      <c r="T84" s="28"/>
      <c r="U84" s="28"/>
      <c r="V84" s="27"/>
      <c r="W84" s="27"/>
      <c r="X84" s="27"/>
      <c r="Y84" s="27"/>
      <c r="Z84" s="27"/>
      <c r="AA84" s="27"/>
      <c r="AB84" s="33"/>
      <c r="AC84" s="33"/>
      <c r="AD84" s="33"/>
      <c r="AE84" s="33"/>
    </row>
    <row r="85" spans="1:31" x14ac:dyDescent="0.25">
      <c r="B85" s="62" t="s">
        <v>105</v>
      </c>
      <c r="C85" s="108">
        <f t="shared" ref="C85" si="17">C86</f>
        <v>30000000</v>
      </c>
      <c r="D85" s="108">
        <v>35000000</v>
      </c>
      <c r="E85" s="96">
        <v>0</v>
      </c>
      <c r="F85" s="96">
        <v>0</v>
      </c>
      <c r="G85" s="96">
        <v>0</v>
      </c>
      <c r="H85" s="96">
        <v>0</v>
      </c>
      <c r="I85" s="96">
        <v>0</v>
      </c>
      <c r="J85" s="96">
        <v>5000000</v>
      </c>
      <c r="K85" s="96">
        <v>0</v>
      </c>
      <c r="L85" s="96">
        <v>0</v>
      </c>
      <c r="M85" s="96">
        <v>0</v>
      </c>
      <c r="N85" s="96">
        <v>0</v>
      </c>
      <c r="O85" s="96">
        <v>0</v>
      </c>
      <c r="P85" s="96">
        <v>0</v>
      </c>
      <c r="Q85" s="74">
        <f t="shared" si="15"/>
        <v>5000000</v>
      </c>
      <c r="S85" s="197"/>
      <c r="T85" s="28"/>
      <c r="U85" s="28"/>
      <c r="V85" s="27"/>
      <c r="W85" s="27"/>
      <c r="X85" s="27"/>
      <c r="Y85" s="27"/>
      <c r="Z85" s="27"/>
      <c r="AA85" s="27"/>
      <c r="AB85" s="33"/>
      <c r="AC85" s="33"/>
      <c r="AD85" s="33"/>
      <c r="AE85" s="33"/>
    </row>
    <row r="86" spans="1:31" x14ac:dyDescent="0.25">
      <c r="A86" s="10"/>
      <c r="B86" s="20" t="s">
        <v>177</v>
      </c>
      <c r="C86" s="108">
        <v>30000000</v>
      </c>
      <c r="D86" s="108">
        <v>35000000</v>
      </c>
      <c r="E86" s="96">
        <v>0</v>
      </c>
      <c r="F86" s="96">
        <v>0</v>
      </c>
      <c r="G86" s="96">
        <v>0</v>
      </c>
      <c r="H86" s="96">
        <v>0</v>
      </c>
      <c r="I86" s="96">
        <v>0</v>
      </c>
      <c r="J86" s="96">
        <v>5000000</v>
      </c>
      <c r="K86" s="96">
        <v>0</v>
      </c>
      <c r="L86" s="96">
        <v>0</v>
      </c>
      <c r="M86" s="96">
        <v>0</v>
      </c>
      <c r="N86" s="96">
        <v>0</v>
      </c>
      <c r="O86" s="96">
        <v>0</v>
      </c>
      <c r="P86" s="74">
        <v>0</v>
      </c>
      <c r="Q86" s="74">
        <f t="shared" si="15"/>
        <v>5000000</v>
      </c>
      <c r="S86" s="197"/>
      <c r="T86" s="28"/>
      <c r="U86" s="28"/>
      <c r="V86" s="27"/>
      <c r="W86" s="27"/>
      <c r="X86" s="27"/>
      <c r="Y86" s="27"/>
      <c r="Z86" s="27"/>
      <c r="AA86" s="27"/>
      <c r="AB86" s="33"/>
      <c r="AC86" s="33"/>
      <c r="AD86" s="33"/>
      <c r="AE86" s="33"/>
    </row>
    <row r="87" spans="1:31" s="10" customFormat="1" x14ac:dyDescent="0.25">
      <c r="A87"/>
      <c r="B87" s="62" t="s">
        <v>93</v>
      </c>
      <c r="C87" s="108">
        <f t="shared" ref="C87" si="18">C88+C91</f>
        <v>3724697973</v>
      </c>
      <c r="D87" s="108">
        <v>4755497973</v>
      </c>
      <c r="E87" s="96">
        <v>2415664.2200000002</v>
      </c>
      <c r="F87" s="96">
        <v>14690858</v>
      </c>
      <c r="G87" s="96">
        <v>819241523.37</v>
      </c>
      <c r="H87" s="96">
        <v>35597083</v>
      </c>
      <c r="I87" s="96">
        <v>271338878.74000001</v>
      </c>
      <c r="J87" s="96">
        <v>38636477.659999996</v>
      </c>
      <c r="K87" s="96">
        <v>2935231.39</v>
      </c>
      <c r="L87" s="96">
        <v>166235580.08000001</v>
      </c>
      <c r="M87" s="96">
        <v>26770157.640000001</v>
      </c>
      <c r="N87" s="96">
        <v>45432083.269999996</v>
      </c>
      <c r="O87" s="96">
        <v>45057651.299999997</v>
      </c>
      <c r="P87" s="96">
        <v>58592759</v>
      </c>
      <c r="Q87" s="74">
        <f t="shared" si="15"/>
        <v>1526943947.6700001</v>
      </c>
      <c r="R87"/>
      <c r="S87" s="197"/>
      <c r="T87" s="28"/>
      <c r="U87" s="28"/>
      <c r="V87" s="30"/>
      <c r="W87" s="30"/>
      <c r="X87" s="30"/>
      <c r="Y87" s="30"/>
      <c r="Z87" s="30"/>
      <c r="AA87" s="30"/>
      <c r="AB87" s="47"/>
      <c r="AC87" s="47"/>
      <c r="AD87" s="47"/>
      <c r="AE87" s="47"/>
    </row>
    <row r="88" spans="1:31" x14ac:dyDescent="0.25">
      <c r="B88" s="100" t="s">
        <v>178</v>
      </c>
      <c r="C88" s="109">
        <f t="shared" ref="C88" si="19">C89+C90</f>
        <v>3024697973</v>
      </c>
      <c r="D88" s="109">
        <v>3254697973</v>
      </c>
      <c r="E88" s="90">
        <v>2415664.2200000002</v>
      </c>
      <c r="F88" s="90">
        <v>14690858</v>
      </c>
      <c r="G88" s="90">
        <v>4158258.37</v>
      </c>
      <c r="H88" s="90">
        <v>4718722</v>
      </c>
      <c r="I88" s="90">
        <v>5101113.74</v>
      </c>
      <c r="J88" s="90">
        <v>22140994.66</v>
      </c>
      <c r="K88" s="90">
        <v>2935231.39</v>
      </c>
      <c r="L88" s="90">
        <v>6952329.0800000001</v>
      </c>
      <c r="M88" s="90">
        <v>6926293.6399999997</v>
      </c>
      <c r="N88" s="90">
        <v>45432083.269999996</v>
      </c>
      <c r="O88" s="90">
        <v>29434968.300000001</v>
      </c>
      <c r="P88" s="90">
        <v>42446000</v>
      </c>
      <c r="Q88" s="76">
        <f t="shared" si="15"/>
        <v>187352516.66999999</v>
      </c>
      <c r="S88" s="197"/>
      <c r="T88" s="28"/>
      <c r="U88" s="28"/>
      <c r="V88" s="27"/>
      <c r="W88" s="27"/>
      <c r="X88" s="27"/>
      <c r="Y88" s="27"/>
      <c r="Z88" s="27"/>
      <c r="AA88" s="27"/>
      <c r="AB88" s="33"/>
      <c r="AC88" s="33"/>
      <c r="AD88" s="33"/>
      <c r="AE88" s="33"/>
    </row>
    <row r="89" spans="1:31" x14ac:dyDescent="0.25">
      <c r="B89" s="101" t="s">
        <v>179</v>
      </c>
      <c r="C89" s="106">
        <v>2735000000</v>
      </c>
      <c r="D89" s="106">
        <v>2750000000</v>
      </c>
      <c r="E89" s="90">
        <v>0</v>
      </c>
      <c r="F89" s="90">
        <v>0</v>
      </c>
      <c r="G89" s="90">
        <v>0</v>
      </c>
      <c r="H89" s="90">
        <v>0</v>
      </c>
      <c r="I89" s="90">
        <v>0</v>
      </c>
      <c r="J89" s="90">
        <v>0</v>
      </c>
      <c r="K89" s="90">
        <v>0</v>
      </c>
      <c r="L89" s="90">
        <v>0</v>
      </c>
      <c r="M89" s="90">
        <v>0</v>
      </c>
      <c r="N89" s="90">
        <v>0</v>
      </c>
      <c r="O89" s="90">
        <v>0</v>
      </c>
      <c r="P89" s="76">
        <v>0</v>
      </c>
      <c r="Q89" s="76">
        <f t="shared" si="15"/>
        <v>0</v>
      </c>
      <c r="S89" s="197"/>
      <c r="T89" s="28"/>
      <c r="U89" s="28"/>
      <c r="V89" s="27"/>
      <c r="W89" s="27"/>
      <c r="X89" s="27"/>
      <c r="Y89" s="27"/>
      <c r="Z89" s="27"/>
      <c r="AA89" s="27"/>
      <c r="AB89" s="33"/>
      <c r="AC89" s="33"/>
      <c r="AD89" s="33"/>
      <c r="AE89" s="33"/>
    </row>
    <row r="90" spans="1:31" x14ac:dyDescent="0.25">
      <c r="B90" s="101" t="s">
        <v>180</v>
      </c>
      <c r="C90" s="106">
        <v>289697973</v>
      </c>
      <c r="D90" s="106">
        <v>504697973</v>
      </c>
      <c r="E90" s="90">
        <v>0</v>
      </c>
      <c r="F90" s="90">
        <v>0</v>
      </c>
      <c r="G90" s="90">
        <v>0</v>
      </c>
      <c r="H90" s="90">
        <v>0</v>
      </c>
      <c r="I90" s="90">
        <v>0</v>
      </c>
      <c r="J90" s="90">
        <v>0</v>
      </c>
      <c r="K90" s="90">
        <v>0</v>
      </c>
      <c r="L90" s="90">
        <v>0</v>
      </c>
      <c r="M90" s="90">
        <v>0</v>
      </c>
      <c r="N90" s="90">
        <v>0</v>
      </c>
      <c r="O90" s="90">
        <v>0</v>
      </c>
      <c r="P90" s="76">
        <v>0</v>
      </c>
      <c r="Q90" s="76">
        <f t="shared" si="15"/>
        <v>0</v>
      </c>
      <c r="S90" s="197"/>
      <c r="T90" s="28"/>
      <c r="U90" s="28"/>
      <c r="V90" s="27"/>
      <c r="W90" s="27"/>
      <c r="X90" s="27"/>
      <c r="Y90" s="27"/>
      <c r="Z90" s="27"/>
      <c r="AA90" s="27"/>
      <c r="AB90" s="33"/>
      <c r="AC90" s="33"/>
      <c r="AD90" s="33"/>
      <c r="AE90" s="33"/>
    </row>
    <row r="91" spans="1:31" ht="30" x14ac:dyDescent="0.25">
      <c r="B91" s="101" t="s">
        <v>192</v>
      </c>
      <c r="C91" s="106">
        <v>700000000</v>
      </c>
      <c r="D91" s="106">
        <v>1500800000</v>
      </c>
      <c r="E91" s="90">
        <v>0</v>
      </c>
      <c r="F91" s="90">
        <v>0</v>
      </c>
      <c r="G91" s="90">
        <v>815083265</v>
      </c>
      <c r="H91" s="90">
        <v>30878361</v>
      </c>
      <c r="I91" s="90">
        <v>266237765</v>
      </c>
      <c r="J91" s="90">
        <v>16495483</v>
      </c>
      <c r="K91" s="90">
        <v>0</v>
      </c>
      <c r="L91" s="90">
        <v>159283251</v>
      </c>
      <c r="M91" s="90">
        <v>19843864</v>
      </c>
      <c r="N91" s="90">
        <v>0</v>
      </c>
      <c r="O91" s="90">
        <v>15622683</v>
      </c>
      <c r="P91" s="76">
        <v>16146759</v>
      </c>
      <c r="Q91" s="76">
        <f>SUM(E91:P91)</f>
        <v>1339591431</v>
      </c>
      <c r="S91" s="197"/>
      <c r="T91" s="28"/>
      <c r="U91" s="28"/>
      <c r="V91" s="27"/>
      <c r="W91" s="27"/>
      <c r="X91" s="27"/>
      <c r="Y91" s="27"/>
      <c r="Z91" s="27"/>
      <c r="AA91" s="27"/>
      <c r="AB91" s="33"/>
      <c r="AC91" s="33"/>
      <c r="AD91" s="33"/>
      <c r="AE91" s="33"/>
    </row>
    <row r="92" spans="1:31" x14ac:dyDescent="0.25">
      <c r="B92" s="101" t="s">
        <v>122</v>
      </c>
      <c r="C92" s="106">
        <v>0</v>
      </c>
      <c r="D92" s="106">
        <v>55000000</v>
      </c>
      <c r="E92" s="90">
        <v>0</v>
      </c>
      <c r="F92" s="90">
        <v>0</v>
      </c>
      <c r="G92" s="90">
        <v>0</v>
      </c>
      <c r="H92" s="90">
        <v>0</v>
      </c>
      <c r="I92" s="90">
        <v>0</v>
      </c>
      <c r="J92" s="90">
        <v>0</v>
      </c>
      <c r="K92" s="90">
        <v>0</v>
      </c>
      <c r="L92" s="90">
        <v>0</v>
      </c>
      <c r="M92" s="90">
        <v>0</v>
      </c>
      <c r="N92" s="90">
        <v>0</v>
      </c>
      <c r="O92" s="90">
        <v>0</v>
      </c>
      <c r="P92" s="76">
        <v>0</v>
      </c>
      <c r="Q92" s="76">
        <f>SUM(E92:P92)</f>
        <v>0</v>
      </c>
      <c r="S92" s="197"/>
      <c r="T92" s="28"/>
      <c r="U92" s="28"/>
      <c r="V92" s="27"/>
      <c r="W92" s="27"/>
      <c r="X92" s="27"/>
      <c r="Y92" s="27"/>
      <c r="Z92" s="27"/>
      <c r="AA92" s="27"/>
      <c r="AB92" s="33"/>
      <c r="AC92" s="33"/>
      <c r="AD92" s="33"/>
      <c r="AE92" s="33"/>
    </row>
    <row r="93" spans="1:31" x14ac:dyDescent="0.25">
      <c r="A93" s="10"/>
      <c r="B93" s="62" t="s">
        <v>58</v>
      </c>
      <c r="C93" s="108">
        <f t="shared" ref="C93:C95" si="20">C94</f>
        <v>58818</v>
      </c>
      <c r="D93" s="108">
        <v>58818</v>
      </c>
      <c r="E93" s="90">
        <v>0</v>
      </c>
      <c r="F93" s="96">
        <v>0</v>
      </c>
      <c r="G93" s="96">
        <v>0</v>
      </c>
      <c r="H93" s="96">
        <v>0</v>
      </c>
      <c r="I93" s="96">
        <v>0</v>
      </c>
      <c r="J93" s="96">
        <v>0</v>
      </c>
      <c r="K93" s="96">
        <v>0</v>
      </c>
      <c r="L93" s="96">
        <v>0</v>
      </c>
      <c r="M93" s="96">
        <v>0</v>
      </c>
      <c r="N93" s="96">
        <v>0</v>
      </c>
      <c r="O93" s="96">
        <v>0</v>
      </c>
      <c r="P93" s="74">
        <v>0</v>
      </c>
      <c r="Q93" s="76">
        <f t="shared" si="15"/>
        <v>0</v>
      </c>
      <c r="S93" s="197"/>
      <c r="T93" s="28"/>
      <c r="U93" s="28"/>
      <c r="V93" s="27"/>
      <c r="W93" s="27"/>
      <c r="X93" s="27"/>
      <c r="Y93" s="27"/>
      <c r="Z93" s="27"/>
      <c r="AA93" s="27"/>
      <c r="AB93" s="33"/>
      <c r="AC93" s="33"/>
      <c r="AD93" s="33"/>
      <c r="AE93" s="33"/>
    </row>
    <row r="94" spans="1:31" s="10" customFormat="1" x14ac:dyDescent="0.25">
      <c r="B94" s="97" t="s">
        <v>60</v>
      </c>
      <c r="C94" s="108">
        <f t="shared" si="20"/>
        <v>58818</v>
      </c>
      <c r="D94" s="108">
        <v>58818</v>
      </c>
      <c r="E94" s="90">
        <v>0</v>
      </c>
      <c r="F94" s="96">
        <v>0</v>
      </c>
      <c r="G94" s="96">
        <v>0</v>
      </c>
      <c r="H94" s="96">
        <v>0</v>
      </c>
      <c r="I94" s="96">
        <v>0</v>
      </c>
      <c r="J94" s="96">
        <v>0</v>
      </c>
      <c r="K94" s="96">
        <v>0</v>
      </c>
      <c r="L94" s="96">
        <v>0</v>
      </c>
      <c r="M94" s="96">
        <v>0</v>
      </c>
      <c r="N94" s="96">
        <v>0</v>
      </c>
      <c r="O94" s="96">
        <v>0</v>
      </c>
      <c r="P94" s="74">
        <v>0</v>
      </c>
      <c r="Q94" s="76">
        <f t="shared" si="15"/>
        <v>0</v>
      </c>
      <c r="R94"/>
      <c r="S94" s="197"/>
      <c r="T94" s="28"/>
      <c r="U94" s="28"/>
      <c r="V94" s="30"/>
      <c r="W94" s="30"/>
      <c r="X94" s="30"/>
      <c r="Y94" s="30"/>
      <c r="Z94" s="30"/>
      <c r="AA94" s="30"/>
      <c r="AB94" s="47"/>
      <c r="AC94" s="47"/>
      <c r="AD94" s="47"/>
      <c r="AE94" s="47"/>
    </row>
    <row r="95" spans="1:31" s="10" customFormat="1" x14ac:dyDescent="0.25">
      <c r="A95"/>
      <c r="B95" s="100" t="s">
        <v>183</v>
      </c>
      <c r="C95" s="106">
        <f t="shared" si="20"/>
        <v>58818</v>
      </c>
      <c r="D95" s="106">
        <v>58818</v>
      </c>
      <c r="E95" s="90">
        <v>0</v>
      </c>
      <c r="F95" s="134">
        <v>0</v>
      </c>
      <c r="G95" s="134">
        <v>0</v>
      </c>
      <c r="H95" s="134">
        <v>0</v>
      </c>
      <c r="I95" s="134">
        <v>0</v>
      </c>
      <c r="J95" s="134">
        <v>0</v>
      </c>
      <c r="K95" s="134">
        <v>0</v>
      </c>
      <c r="L95" s="134">
        <v>0</v>
      </c>
      <c r="M95" s="134">
        <v>0</v>
      </c>
      <c r="N95" s="134">
        <v>0</v>
      </c>
      <c r="O95" s="134">
        <v>0</v>
      </c>
      <c r="P95" s="73">
        <v>0</v>
      </c>
      <c r="Q95" s="76">
        <f t="shared" si="15"/>
        <v>0</v>
      </c>
      <c r="R95"/>
      <c r="S95" s="197"/>
      <c r="T95" s="28"/>
      <c r="U95" s="28"/>
      <c r="V95" s="30"/>
      <c r="W95" s="30"/>
      <c r="X95" s="30"/>
      <c r="Y95" s="30"/>
      <c r="Z95" s="30"/>
      <c r="AA95" s="30"/>
      <c r="AB95" s="47"/>
      <c r="AC95" s="47"/>
      <c r="AD95" s="47"/>
      <c r="AE95" s="47"/>
    </row>
    <row r="96" spans="1:31" x14ac:dyDescent="0.25">
      <c r="B96" s="99" t="s">
        <v>184</v>
      </c>
      <c r="C96" s="106">
        <v>58818</v>
      </c>
      <c r="D96" s="106">
        <v>58818</v>
      </c>
      <c r="E96" s="90">
        <v>0</v>
      </c>
      <c r="F96" s="134">
        <v>0</v>
      </c>
      <c r="G96" s="134">
        <v>0</v>
      </c>
      <c r="H96" s="134">
        <v>0</v>
      </c>
      <c r="I96" s="134">
        <v>0</v>
      </c>
      <c r="J96" s="134">
        <v>0</v>
      </c>
      <c r="K96" s="134">
        <v>0</v>
      </c>
      <c r="L96" s="134">
        <v>0</v>
      </c>
      <c r="M96" s="134">
        <v>0</v>
      </c>
      <c r="N96" s="134">
        <v>0</v>
      </c>
      <c r="O96" s="134">
        <v>0</v>
      </c>
      <c r="P96" s="73">
        <v>0</v>
      </c>
      <c r="Q96" s="76">
        <f t="shared" si="15"/>
        <v>0</v>
      </c>
      <c r="S96" s="197"/>
      <c r="T96" s="28"/>
      <c r="U96" s="28"/>
      <c r="V96" s="27"/>
      <c r="W96" s="27"/>
      <c r="X96" s="27"/>
      <c r="Y96" s="27"/>
      <c r="Z96" s="27"/>
      <c r="AA96" s="27"/>
      <c r="AB96" s="33"/>
      <c r="AC96" s="33"/>
      <c r="AD96" s="33"/>
      <c r="AE96" s="33"/>
    </row>
    <row r="97" spans="1:34" x14ac:dyDescent="0.25">
      <c r="B97" s="103" t="s">
        <v>128</v>
      </c>
      <c r="C97" s="110">
        <f>C10+C45</f>
        <v>182201222621</v>
      </c>
      <c r="D97" s="110">
        <f>D10+D45</f>
        <v>203877949758.5</v>
      </c>
      <c r="E97" s="77">
        <f>E10+E45</f>
        <v>7688149192.3900013</v>
      </c>
      <c r="F97" s="77">
        <f t="shared" ref="F97:N97" si="21">F10+F45</f>
        <v>8678944969.0000019</v>
      </c>
      <c r="G97" s="77">
        <f t="shared" si="21"/>
        <v>10364519613.699997</v>
      </c>
      <c r="H97" s="77">
        <f t="shared" si="21"/>
        <v>11109981017.910006</v>
      </c>
      <c r="I97" s="77">
        <f t="shared" si="21"/>
        <v>11413632951.180002</v>
      </c>
      <c r="J97" s="77">
        <f t="shared" si="21"/>
        <v>9997655700.9300022</v>
      </c>
      <c r="K97" s="77">
        <f t="shared" si="21"/>
        <v>10143726770.200005</v>
      </c>
      <c r="L97" s="77">
        <f t="shared" si="21"/>
        <v>11059140677.769999</v>
      </c>
      <c r="M97" s="77">
        <f t="shared" si="21"/>
        <v>10302291908.830002</v>
      </c>
      <c r="N97" s="77">
        <f t="shared" si="21"/>
        <v>10617089509.389999</v>
      </c>
      <c r="O97" s="77">
        <f>O10+O45</f>
        <v>13036639180.070004</v>
      </c>
      <c r="P97" s="77">
        <f>P10+P45</f>
        <v>18682165431.619999</v>
      </c>
      <c r="Q97" s="77">
        <f>Q10+Q45</f>
        <v>133093936922.99002</v>
      </c>
      <c r="S97" s="197"/>
      <c r="T97" s="28"/>
      <c r="U97" s="28"/>
      <c r="V97" s="27"/>
      <c r="W97" s="27"/>
      <c r="X97" s="27"/>
      <c r="Y97" s="27"/>
      <c r="Z97" s="27"/>
      <c r="AA97" s="27"/>
      <c r="AB97" s="33"/>
      <c r="AC97" s="33"/>
      <c r="AD97" s="33"/>
      <c r="AE97" s="33"/>
    </row>
    <row r="98" spans="1:34" x14ac:dyDescent="0.25">
      <c r="B98" s="19"/>
      <c r="C98" s="22"/>
      <c r="D98" s="22"/>
      <c r="E98" s="139"/>
      <c r="F98" s="139"/>
      <c r="G98" s="139"/>
      <c r="H98" s="139"/>
      <c r="I98" s="139"/>
      <c r="J98" s="139"/>
      <c r="K98" s="139"/>
      <c r="L98" s="139"/>
      <c r="M98" s="139"/>
      <c r="N98" s="139"/>
      <c r="O98" s="191"/>
      <c r="P98" s="139"/>
      <c r="Q98" s="139"/>
      <c r="S98" s="195"/>
      <c r="U98" s="27"/>
      <c r="X98" s="27"/>
      <c r="Y98" s="27"/>
      <c r="Z98" s="27"/>
      <c r="AA98" s="27"/>
      <c r="AB98" s="27"/>
      <c r="AC98" s="27"/>
      <c r="AD98" s="27"/>
    </row>
    <row r="99" spans="1:34" x14ac:dyDescent="0.25">
      <c r="B99" s="103"/>
      <c r="C99" s="18"/>
      <c r="D99" s="18"/>
      <c r="E99" s="13" t="str">
        <f t="shared" ref="E99:O99" si="22">+E9</f>
        <v>ENERO</v>
      </c>
      <c r="F99" s="13" t="str">
        <f t="shared" si="22"/>
        <v>FEBRERO</v>
      </c>
      <c r="G99" s="13" t="str">
        <f t="shared" si="22"/>
        <v>MARZO</v>
      </c>
      <c r="H99" s="13" t="str">
        <f t="shared" si="22"/>
        <v>ABRIL</v>
      </c>
      <c r="I99" s="13" t="str">
        <f t="shared" si="22"/>
        <v>MAYO</v>
      </c>
      <c r="J99" s="13" t="str">
        <f t="shared" si="22"/>
        <v>JUNIO</v>
      </c>
      <c r="K99" s="13" t="str">
        <f t="shared" si="22"/>
        <v>JULIO</v>
      </c>
      <c r="L99" s="13" t="str">
        <f t="shared" si="22"/>
        <v>AGOSTO</v>
      </c>
      <c r="M99" s="13" t="str">
        <f t="shared" si="22"/>
        <v>SEPTIEMBRE</v>
      </c>
      <c r="N99" s="13" t="str">
        <f t="shared" si="22"/>
        <v>OCTUBRE</v>
      </c>
      <c r="O99" s="13" t="str">
        <f t="shared" si="22"/>
        <v>NOVIEMBRE</v>
      </c>
      <c r="P99" s="13" t="s">
        <v>21</v>
      </c>
      <c r="Q99" s="45" t="s">
        <v>22</v>
      </c>
      <c r="S99" s="195"/>
      <c r="V99" s="32"/>
      <c r="W99" s="32"/>
      <c r="Y99" s="27"/>
      <c r="Z99" s="27"/>
      <c r="AA99" s="27"/>
      <c r="AB99" s="27"/>
      <c r="AC99" s="27"/>
      <c r="AD99" s="27"/>
    </row>
    <row r="100" spans="1:34" x14ac:dyDescent="0.25">
      <c r="B100" s="21" t="s">
        <v>65</v>
      </c>
      <c r="C100" s="111">
        <f>C101+C105</f>
        <v>1364205946</v>
      </c>
      <c r="D100" s="111">
        <v>3478905946</v>
      </c>
      <c r="E100" s="84">
        <v>0</v>
      </c>
      <c r="F100" s="84">
        <v>0</v>
      </c>
      <c r="G100" s="84">
        <v>0</v>
      </c>
      <c r="H100" s="84">
        <v>0</v>
      </c>
      <c r="I100" s="84">
        <v>0</v>
      </c>
      <c r="J100" s="84">
        <v>0</v>
      </c>
      <c r="K100" s="84">
        <v>0</v>
      </c>
      <c r="L100" s="84">
        <v>0</v>
      </c>
      <c r="M100" s="84">
        <v>0</v>
      </c>
      <c r="N100" s="84">
        <v>0</v>
      </c>
      <c r="O100" s="84">
        <v>0</v>
      </c>
      <c r="P100" s="84">
        <v>0</v>
      </c>
      <c r="Q100" s="84">
        <f t="shared" ref="Q100:Q113" si="23">SUM(E100:P100)</f>
        <v>0</v>
      </c>
      <c r="S100" s="195"/>
      <c r="T100" s="32"/>
      <c r="U100" s="32"/>
      <c r="V100" s="32"/>
      <c r="W100" s="32"/>
      <c r="X100" s="27"/>
      <c r="Y100" s="27"/>
      <c r="Z100" s="27"/>
      <c r="AA100" s="27"/>
      <c r="AB100" s="27"/>
      <c r="AC100" s="27"/>
      <c r="AD100" s="27"/>
      <c r="AE100" s="32"/>
      <c r="AF100" s="32"/>
      <c r="AG100" s="32"/>
      <c r="AH100" s="32"/>
    </row>
    <row r="101" spans="1:34" x14ac:dyDescent="0.25">
      <c r="B101" s="62" t="s">
        <v>66</v>
      </c>
      <c r="C101" s="92">
        <f t="shared" ref="C101:E103" si="24">C102</f>
        <v>0</v>
      </c>
      <c r="D101" s="92"/>
      <c r="E101" s="92">
        <f t="shared" si="24"/>
        <v>0</v>
      </c>
      <c r="F101" s="83">
        <v>0</v>
      </c>
      <c r="G101" s="83">
        <v>0</v>
      </c>
      <c r="H101" s="83">
        <v>0</v>
      </c>
      <c r="I101" s="83">
        <v>0</v>
      </c>
      <c r="J101" s="83">
        <v>0</v>
      </c>
      <c r="K101" s="83">
        <v>0</v>
      </c>
      <c r="L101" s="83">
        <v>0</v>
      </c>
      <c r="M101" s="83">
        <v>0</v>
      </c>
      <c r="N101" s="83">
        <v>0</v>
      </c>
      <c r="O101" s="83">
        <v>0</v>
      </c>
      <c r="P101" s="83">
        <v>0</v>
      </c>
      <c r="Q101" s="83">
        <f t="shared" si="23"/>
        <v>0</v>
      </c>
      <c r="S101" s="195"/>
      <c r="T101" s="32"/>
      <c r="U101" s="32"/>
      <c r="V101" s="32"/>
      <c r="W101" s="32"/>
      <c r="X101" s="27"/>
      <c r="Y101" s="27"/>
      <c r="Z101" s="27"/>
      <c r="AA101" s="27"/>
      <c r="AB101" s="27"/>
      <c r="AC101" s="27"/>
      <c r="AD101" s="27"/>
      <c r="AE101" s="32"/>
      <c r="AF101" s="32"/>
      <c r="AG101" s="32"/>
      <c r="AH101" s="32"/>
    </row>
    <row r="102" spans="1:34" x14ac:dyDescent="0.25">
      <c r="B102" s="97" t="s">
        <v>70</v>
      </c>
      <c r="C102" s="94">
        <f t="shared" si="24"/>
        <v>0</v>
      </c>
      <c r="D102" s="94"/>
      <c r="E102" s="94">
        <f t="shared" si="24"/>
        <v>0</v>
      </c>
      <c r="F102" s="83">
        <v>0</v>
      </c>
      <c r="G102" s="83">
        <v>0</v>
      </c>
      <c r="H102" s="83">
        <v>0</v>
      </c>
      <c r="I102" s="83">
        <v>0</v>
      </c>
      <c r="J102" s="83">
        <v>0</v>
      </c>
      <c r="K102" s="83">
        <v>0</v>
      </c>
      <c r="L102" s="83">
        <v>0</v>
      </c>
      <c r="M102" s="83">
        <v>0</v>
      </c>
      <c r="N102" s="83">
        <v>0</v>
      </c>
      <c r="O102" s="83">
        <v>0</v>
      </c>
      <c r="P102" s="83">
        <v>0</v>
      </c>
      <c r="Q102" s="80">
        <f t="shared" si="23"/>
        <v>0</v>
      </c>
      <c r="R102" s="138"/>
      <c r="S102" s="195"/>
      <c r="T102" s="32"/>
      <c r="U102" s="32"/>
      <c r="V102" s="32"/>
      <c r="W102" s="32"/>
      <c r="X102" s="27"/>
      <c r="Y102" s="27"/>
      <c r="Z102" s="27"/>
      <c r="AA102" s="27"/>
      <c r="AB102" s="27"/>
      <c r="AC102" s="27"/>
      <c r="AD102" s="27"/>
      <c r="AE102" s="32"/>
      <c r="AF102" s="32"/>
      <c r="AG102" s="32"/>
      <c r="AH102" s="32"/>
    </row>
    <row r="103" spans="1:34" ht="17.25" customHeight="1" x14ac:dyDescent="0.25">
      <c r="B103" s="100" t="s">
        <v>86</v>
      </c>
      <c r="C103" s="82">
        <f t="shared" si="24"/>
        <v>0</v>
      </c>
      <c r="D103" s="82"/>
      <c r="E103" s="82">
        <f t="shared" si="24"/>
        <v>0</v>
      </c>
      <c r="F103" s="80">
        <v>0</v>
      </c>
      <c r="G103" s="80">
        <v>0</v>
      </c>
      <c r="H103" s="80">
        <v>0</v>
      </c>
      <c r="I103" s="80">
        <v>0</v>
      </c>
      <c r="J103" s="80">
        <v>0</v>
      </c>
      <c r="K103" s="80">
        <v>0</v>
      </c>
      <c r="L103" s="80">
        <v>0</v>
      </c>
      <c r="M103" s="80">
        <v>0</v>
      </c>
      <c r="N103" s="80">
        <v>0</v>
      </c>
      <c r="O103" s="80">
        <v>0</v>
      </c>
      <c r="P103" s="80">
        <v>0</v>
      </c>
      <c r="Q103" s="80">
        <f t="shared" si="23"/>
        <v>0</v>
      </c>
      <c r="R103" s="3"/>
      <c r="S103" s="195"/>
      <c r="T103" s="32"/>
      <c r="U103" s="32"/>
      <c r="V103" s="32"/>
      <c r="W103" s="32"/>
      <c r="X103" s="27"/>
      <c r="Y103" s="27"/>
      <c r="Z103" s="27"/>
      <c r="AA103" s="27"/>
      <c r="AB103" s="27"/>
      <c r="AC103" s="27"/>
      <c r="AD103" s="27"/>
      <c r="AE103" s="32"/>
      <c r="AF103" s="32"/>
      <c r="AG103" s="32"/>
      <c r="AH103" s="32"/>
    </row>
    <row r="104" spans="1:34" ht="30" x14ac:dyDescent="0.25">
      <c r="B104" s="99" t="s">
        <v>87</v>
      </c>
      <c r="C104" s="82">
        <v>0</v>
      </c>
      <c r="D104" s="82"/>
      <c r="E104" s="83">
        <v>0</v>
      </c>
      <c r="F104" s="80">
        <v>0</v>
      </c>
      <c r="G104" s="80">
        <v>0</v>
      </c>
      <c r="H104" s="80">
        <v>0</v>
      </c>
      <c r="I104" s="80">
        <v>0</v>
      </c>
      <c r="J104" s="80">
        <v>0</v>
      </c>
      <c r="K104" s="80">
        <v>0</v>
      </c>
      <c r="L104" s="80">
        <v>0</v>
      </c>
      <c r="M104" s="80">
        <v>0</v>
      </c>
      <c r="N104" s="80">
        <v>0</v>
      </c>
      <c r="O104" s="80">
        <v>0</v>
      </c>
      <c r="P104" s="80">
        <v>0</v>
      </c>
      <c r="Q104" s="73">
        <f t="shared" si="23"/>
        <v>0</v>
      </c>
      <c r="S104" s="195"/>
      <c r="T104" s="32"/>
      <c r="U104" s="32"/>
      <c r="V104" s="32"/>
      <c r="W104" s="32"/>
      <c r="X104" s="27"/>
      <c r="Y104" s="27"/>
      <c r="Z104" s="27"/>
      <c r="AA104" s="27"/>
      <c r="AB104" s="27"/>
      <c r="AC104" s="27"/>
      <c r="AD104" s="27"/>
      <c r="AE104" s="32"/>
      <c r="AF104" s="32"/>
      <c r="AG104" s="32"/>
      <c r="AH104" s="32"/>
    </row>
    <row r="105" spans="1:34" x14ac:dyDescent="0.25">
      <c r="B105" s="62" t="s">
        <v>73</v>
      </c>
      <c r="C105" s="92">
        <f>C106+C109+C111</f>
        <v>1364205946</v>
      </c>
      <c r="D105" s="92">
        <v>3478905946</v>
      </c>
      <c r="E105" s="83">
        <v>0</v>
      </c>
      <c r="F105" s="83">
        <v>0</v>
      </c>
      <c r="G105" s="83">
        <v>0</v>
      </c>
      <c r="H105" s="83">
        <v>0</v>
      </c>
      <c r="I105" s="83">
        <v>0</v>
      </c>
      <c r="J105" s="83">
        <v>0</v>
      </c>
      <c r="K105" s="83">
        <v>0</v>
      </c>
      <c r="L105" s="83">
        <v>0</v>
      </c>
      <c r="M105" s="83">
        <v>0</v>
      </c>
      <c r="N105" s="83">
        <v>0</v>
      </c>
      <c r="O105" s="83">
        <v>0</v>
      </c>
      <c r="P105" s="83">
        <v>0</v>
      </c>
      <c r="Q105" s="74">
        <f t="shared" si="23"/>
        <v>0</v>
      </c>
      <c r="S105" s="195"/>
      <c r="T105" s="32"/>
      <c r="U105" s="32"/>
      <c r="V105" s="32"/>
      <c r="W105" s="32"/>
      <c r="X105" s="27"/>
      <c r="Y105" s="27"/>
      <c r="Z105" s="27"/>
      <c r="AA105" s="27"/>
      <c r="AB105" s="27"/>
      <c r="AC105" s="27"/>
      <c r="AD105" s="27"/>
      <c r="AE105" s="32"/>
      <c r="AF105" s="32"/>
      <c r="AG105" s="32"/>
      <c r="AH105" s="32"/>
    </row>
    <row r="106" spans="1:34" x14ac:dyDescent="0.25">
      <c r="A106" s="10"/>
      <c r="B106" s="62" t="s">
        <v>74</v>
      </c>
      <c r="C106" s="92">
        <f>C107+C109</f>
        <v>1328308604</v>
      </c>
      <c r="D106" s="92">
        <v>3478905946</v>
      </c>
      <c r="E106" s="83">
        <v>0</v>
      </c>
      <c r="F106" s="83">
        <v>0</v>
      </c>
      <c r="G106" s="83">
        <v>0</v>
      </c>
      <c r="H106" s="83">
        <v>0</v>
      </c>
      <c r="I106" s="83">
        <v>0</v>
      </c>
      <c r="J106" s="83">
        <v>0</v>
      </c>
      <c r="K106" s="83">
        <v>0</v>
      </c>
      <c r="L106" s="83">
        <v>0</v>
      </c>
      <c r="M106" s="83">
        <v>0</v>
      </c>
      <c r="N106" s="83">
        <v>0</v>
      </c>
      <c r="O106" s="83">
        <v>0</v>
      </c>
      <c r="P106" s="83">
        <v>0</v>
      </c>
      <c r="Q106" s="74">
        <f t="shared" si="23"/>
        <v>0</v>
      </c>
      <c r="S106" s="195"/>
      <c r="T106" s="32"/>
      <c r="U106" s="32"/>
      <c r="V106" s="32"/>
      <c r="W106" s="32"/>
      <c r="X106" s="27"/>
      <c r="Y106" s="27"/>
      <c r="Z106" s="27"/>
      <c r="AA106" s="27"/>
      <c r="AB106" s="27"/>
      <c r="AC106" s="27"/>
      <c r="AD106" s="27"/>
      <c r="AE106" s="32"/>
      <c r="AF106" s="32"/>
      <c r="AG106" s="32"/>
      <c r="AH106" s="32"/>
    </row>
    <row r="107" spans="1:34" s="10" customFormat="1" x14ac:dyDescent="0.25">
      <c r="B107" s="97" t="s">
        <v>75</v>
      </c>
      <c r="C107" s="94">
        <f>C108</f>
        <v>1328308604</v>
      </c>
      <c r="D107" s="94">
        <v>3443008604</v>
      </c>
      <c r="E107" s="83">
        <v>0</v>
      </c>
      <c r="F107" s="83">
        <v>0</v>
      </c>
      <c r="G107" s="83">
        <v>0</v>
      </c>
      <c r="H107" s="83">
        <v>0</v>
      </c>
      <c r="I107" s="83">
        <v>0</v>
      </c>
      <c r="J107" s="83">
        <v>0</v>
      </c>
      <c r="K107" s="83">
        <v>0</v>
      </c>
      <c r="L107" s="83">
        <v>0</v>
      </c>
      <c r="M107" s="83">
        <v>0</v>
      </c>
      <c r="N107" s="83">
        <v>0</v>
      </c>
      <c r="O107" s="83">
        <v>0</v>
      </c>
      <c r="P107" s="83">
        <v>0</v>
      </c>
      <c r="Q107" s="74">
        <f t="shared" si="23"/>
        <v>0</v>
      </c>
      <c r="R107"/>
      <c r="S107" s="195"/>
      <c r="T107" s="32"/>
      <c r="U107" s="32"/>
      <c r="V107" s="37"/>
      <c r="W107" s="37"/>
      <c r="X107" s="30"/>
      <c r="Y107" s="30"/>
      <c r="Z107" s="30"/>
      <c r="AA107" s="30"/>
      <c r="AB107" s="30"/>
      <c r="AC107" s="30"/>
      <c r="AD107" s="30"/>
      <c r="AE107" s="37"/>
      <c r="AF107" s="37"/>
      <c r="AG107" s="37"/>
      <c r="AH107" s="37"/>
    </row>
    <row r="108" spans="1:34" s="10" customFormat="1" x14ac:dyDescent="0.25">
      <c r="B108" s="100" t="s">
        <v>76</v>
      </c>
      <c r="C108" s="82">
        <v>1328308604</v>
      </c>
      <c r="D108" s="94">
        <v>3443008604</v>
      </c>
      <c r="E108" s="83">
        <v>0</v>
      </c>
      <c r="F108" s="80">
        <v>0</v>
      </c>
      <c r="G108" s="80">
        <v>0</v>
      </c>
      <c r="H108" s="80">
        <v>0</v>
      </c>
      <c r="I108" s="80">
        <v>0</v>
      </c>
      <c r="J108" s="80">
        <v>0</v>
      </c>
      <c r="K108" s="80">
        <v>0</v>
      </c>
      <c r="L108" s="80">
        <v>0</v>
      </c>
      <c r="M108" s="80">
        <v>0</v>
      </c>
      <c r="N108" s="80">
        <v>0</v>
      </c>
      <c r="O108" s="80">
        <v>0</v>
      </c>
      <c r="P108" s="80">
        <v>0</v>
      </c>
      <c r="Q108" s="73">
        <f t="shared" si="23"/>
        <v>0</v>
      </c>
      <c r="R108"/>
      <c r="S108" s="195"/>
      <c r="T108" s="37"/>
      <c r="U108" s="37"/>
      <c r="V108" s="32"/>
      <c r="W108" s="32"/>
      <c r="X108" s="27"/>
      <c r="Y108" s="27"/>
      <c r="Z108" s="27"/>
      <c r="AA108" s="27"/>
      <c r="AB108" s="27"/>
      <c r="AC108" s="27"/>
      <c r="AD108" s="27"/>
      <c r="AE108" s="32"/>
      <c r="AF108" s="32"/>
      <c r="AG108" s="32"/>
      <c r="AH108" s="32"/>
    </row>
    <row r="109" spans="1:34" s="10" customFormat="1" x14ac:dyDescent="0.25">
      <c r="A109"/>
      <c r="B109" s="97" t="s">
        <v>79</v>
      </c>
      <c r="C109" s="94">
        <v>0</v>
      </c>
      <c r="D109" s="94"/>
      <c r="E109" s="83">
        <v>0</v>
      </c>
      <c r="F109" s="83">
        <v>0</v>
      </c>
      <c r="G109" s="83">
        <v>0</v>
      </c>
      <c r="H109" s="83">
        <v>0</v>
      </c>
      <c r="I109" s="83">
        <v>0</v>
      </c>
      <c r="J109" s="83">
        <v>0</v>
      </c>
      <c r="K109" s="83">
        <v>0</v>
      </c>
      <c r="L109" s="83">
        <v>0</v>
      </c>
      <c r="M109" s="83">
        <v>0</v>
      </c>
      <c r="N109" s="83">
        <v>0</v>
      </c>
      <c r="O109" s="83">
        <v>0</v>
      </c>
      <c r="P109" s="83">
        <v>0</v>
      </c>
      <c r="Q109" s="74">
        <f t="shared" si="23"/>
        <v>0</v>
      </c>
      <c r="R109"/>
      <c r="S109" s="195"/>
      <c r="T109" s="32"/>
      <c r="U109" s="32"/>
      <c r="X109" s="30"/>
      <c r="Y109" s="30"/>
      <c r="Z109" s="30"/>
      <c r="AA109" s="30"/>
      <c r="AB109" s="30"/>
      <c r="AC109" s="30"/>
      <c r="AD109" s="30"/>
      <c r="AE109" s="37"/>
      <c r="AF109" s="37"/>
      <c r="AG109" s="37"/>
      <c r="AH109" s="37"/>
    </row>
    <row r="110" spans="1:34" x14ac:dyDescent="0.25">
      <c r="A110" s="10"/>
      <c r="B110" s="100" t="s">
        <v>80</v>
      </c>
      <c r="C110" s="112">
        <v>0</v>
      </c>
      <c r="D110" s="112"/>
      <c r="E110" s="83">
        <v>0</v>
      </c>
      <c r="F110" s="80">
        <v>0</v>
      </c>
      <c r="G110" s="80">
        <v>0</v>
      </c>
      <c r="H110" s="80">
        <v>0</v>
      </c>
      <c r="I110" s="80">
        <v>0</v>
      </c>
      <c r="J110" s="80">
        <v>0</v>
      </c>
      <c r="K110" s="80">
        <v>0</v>
      </c>
      <c r="L110" s="80">
        <v>0</v>
      </c>
      <c r="M110" s="80">
        <v>0</v>
      </c>
      <c r="N110" s="80">
        <v>0</v>
      </c>
      <c r="O110" s="80">
        <v>0</v>
      </c>
      <c r="P110" s="80">
        <v>0</v>
      </c>
      <c r="Q110" s="73">
        <f t="shared" si="23"/>
        <v>0</v>
      </c>
      <c r="S110" s="195"/>
      <c r="T110" s="10"/>
      <c r="U110" s="10"/>
      <c r="V110" s="32"/>
      <c r="W110" s="32"/>
      <c r="X110" s="27"/>
      <c r="Y110" s="27"/>
      <c r="Z110" s="27"/>
      <c r="AA110" s="27"/>
      <c r="AB110" s="27"/>
      <c r="AC110" s="27"/>
      <c r="AD110" s="27"/>
      <c r="AE110" s="32"/>
      <c r="AF110" s="32"/>
      <c r="AG110" s="32"/>
      <c r="AH110" s="32"/>
    </row>
    <row r="111" spans="1:34" s="10" customFormat="1" x14ac:dyDescent="0.25">
      <c r="B111" s="62" t="s">
        <v>79</v>
      </c>
      <c r="C111" s="94">
        <f>C112</f>
        <v>35897342</v>
      </c>
      <c r="D111" s="196">
        <v>35897342</v>
      </c>
      <c r="E111" s="83">
        <f>E112</f>
        <v>0</v>
      </c>
      <c r="F111" s="83">
        <v>0</v>
      </c>
      <c r="G111" s="83">
        <v>0</v>
      </c>
      <c r="H111" s="83">
        <v>0</v>
      </c>
      <c r="I111" s="83">
        <v>0</v>
      </c>
      <c r="J111" s="83">
        <v>0</v>
      </c>
      <c r="K111" s="83">
        <v>0</v>
      </c>
      <c r="L111" s="83">
        <v>0</v>
      </c>
      <c r="M111" s="83">
        <v>0</v>
      </c>
      <c r="N111" s="83">
        <v>0</v>
      </c>
      <c r="O111" s="83">
        <v>0</v>
      </c>
      <c r="P111" s="83">
        <v>0</v>
      </c>
      <c r="Q111" s="74">
        <f t="shared" si="23"/>
        <v>0</v>
      </c>
      <c r="R111"/>
      <c r="S111" s="195"/>
      <c r="T111" s="32"/>
      <c r="U111" s="32"/>
      <c r="V111" s="37"/>
      <c r="W111" s="37"/>
      <c r="X111" s="30"/>
      <c r="Y111" s="30"/>
      <c r="Z111" s="30"/>
      <c r="AA111" s="30"/>
      <c r="AB111" s="30"/>
      <c r="AC111" s="30"/>
      <c r="AD111" s="30"/>
      <c r="AE111" s="37"/>
      <c r="AF111" s="37"/>
      <c r="AG111" s="37"/>
      <c r="AH111" s="37"/>
    </row>
    <row r="112" spans="1:34" s="10" customFormat="1" x14ac:dyDescent="0.25">
      <c r="A112"/>
      <c r="B112" s="78" t="s">
        <v>80</v>
      </c>
      <c r="C112" s="82">
        <v>35897342</v>
      </c>
      <c r="D112" s="196">
        <v>35897342</v>
      </c>
      <c r="E112" s="83">
        <v>0</v>
      </c>
      <c r="F112" s="83">
        <v>0</v>
      </c>
      <c r="G112" s="83">
        <v>0</v>
      </c>
      <c r="H112" s="83">
        <v>0</v>
      </c>
      <c r="I112" s="83">
        <v>0</v>
      </c>
      <c r="J112" s="83">
        <v>0</v>
      </c>
      <c r="K112" s="83">
        <v>0</v>
      </c>
      <c r="L112" s="83">
        <v>0</v>
      </c>
      <c r="M112" s="83">
        <v>0</v>
      </c>
      <c r="N112" s="83">
        <v>0</v>
      </c>
      <c r="O112" s="83">
        <v>0</v>
      </c>
      <c r="P112" s="83">
        <v>0</v>
      </c>
      <c r="Q112" s="83">
        <f t="shared" si="23"/>
        <v>0</v>
      </c>
      <c r="R112"/>
      <c r="S112" s="195"/>
      <c r="T112" s="37"/>
      <c r="U112" s="37"/>
      <c r="V112" s="37"/>
      <c r="W112" s="37"/>
      <c r="X112" s="30"/>
      <c r="Y112" s="30"/>
      <c r="Z112" s="30"/>
      <c r="AA112" s="30"/>
      <c r="AB112" s="30"/>
      <c r="AC112" s="30"/>
      <c r="AD112" s="30"/>
      <c r="AE112" s="37"/>
      <c r="AF112" s="37"/>
      <c r="AG112" s="37"/>
      <c r="AH112" s="37"/>
    </row>
    <row r="113" spans="2:30" x14ac:dyDescent="0.25">
      <c r="B113" s="103" t="s">
        <v>129</v>
      </c>
      <c r="C113" s="110">
        <f t="shared" ref="C113:P113" si="25">C100</f>
        <v>1364205946</v>
      </c>
      <c r="D113" s="110">
        <f t="shared" si="25"/>
        <v>3478905946</v>
      </c>
      <c r="E113" s="77">
        <f t="shared" si="25"/>
        <v>0</v>
      </c>
      <c r="F113" s="77">
        <f t="shared" si="25"/>
        <v>0</v>
      </c>
      <c r="G113" s="77">
        <f t="shared" si="25"/>
        <v>0</v>
      </c>
      <c r="H113" s="77">
        <f t="shared" si="25"/>
        <v>0</v>
      </c>
      <c r="I113" s="77">
        <f t="shared" si="25"/>
        <v>0</v>
      </c>
      <c r="J113" s="77">
        <f t="shared" si="25"/>
        <v>0</v>
      </c>
      <c r="K113" s="77">
        <f t="shared" si="25"/>
        <v>0</v>
      </c>
      <c r="L113" s="77">
        <f t="shared" si="25"/>
        <v>0</v>
      </c>
      <c r="M113" s="77">
        <f t="shared" si="25"/>
        <v>0</v>
      </c>
      <c r="N113" s="77">
        <f t="shared" si="25"/>
        <v>0</v>
      </c>
      <c r="O113" s="77">
        <f t="shared" si="25"/>
        <v>0</v>
      </c>
      <c r="P113" s="77">
        <f t="shared" si="25"/>
        <v>0</v>
      </c>
      <c r="Q113" s="77">
        <f t="shared" si="23"/>
        <v>0</v>
      </c>
      <c r="S113" s="195"/>
      <c r="T113" s="37"/>
      <c r="U113" s="37"/>
      <c r="V113" s="32"/>
      <c r="W113" s="32"/>
      <c r="X113" s="27"/>
      <c r="Y113" s="27"/>
      <c r="Z113" s="27"/>
      <c r="AA113" s="27"/>
      <c r="AB113" s="27"/>
      <c r="AC113" s="27"/>
      <c r="AD113" s="27"/>
    </row>
    <row r="114" spans="2:30" x14ac:dyDescent="0.25">
      <c r="B114" s="19"/>
      <c r="C114" s="17"/>
      <c r="D114" s="17"/>
      <c r="E114" s="140"/>
      <c r="F114" s="140"/>
      <c r="G114" s="140"/>
      <c r="H114" s="140"/>
      <c r="I114" s="140"/>
      <c r="J114" s="140"/>
      <c r="K114" s="140"/>
      <c r="L114" s="140"/>
      <c r="M114" s="140"/>
      <c r="N114" s="140"/>
      <c r="O114" s="140"/>
      <c r="P114" s="140"/>
      <c r="Q114" s="140"/>
      <c r="S114" s="195"/>
      <c r="T114" s="32"/>
      <c r="U114" s="32"/>
      <c r="V114" s="32"/>
      <c r="W114" s="27"/>
      <c r="X114" s="27"/>
      <c r="Y114" s="27"/>
      <c r="Z114" s="27"/>
      <c r="AA114" s="27"/>
      <c r="AB114" s="27"/>
      <c r="AC114" s="27"/>
    </row>
    <row r="115" spans="2:30" ht="15" customHeight="1" x14ac:dyDescent="0.25">
      <c r="B115" s="103" t="s">
        <v>130</v>
      </c>
      <c r="C115" s="110">
        <f t="shared" ref="C115:Q115" si="26">C97+C113</f>
        <v>183565428567</v>
      </c>
      <c r="D115" s="110">
        <f t="shared" si="26"/>
        <v>207356855704.5</v>
      </c>
      <c r="E115" s="77">
        <f t="shared" si="26"/>
        <v>7688149192.3900013</v>
      </c>
      <c r="F115" s="77">
        <f t="shared" si="26"/>
        <v>8678944969.0000019</v>
      </c>
      <c r="G115" s="77">
        <f t="shared" si="26"/>
        <v>10364519613.699997</v>
      </c>
      <c r="H115" s="77">
        <f t="shared" si="26"/>
        <v>11109981017.910006</v>
      </c>
      <c r="I115" s="77">
        <f t="shared" si="26"/>
        <v>11413632951.180002</v>
      </c>
      <c r="J115" s="77">
        <f t="shared" si="26"/>
        <v>9997655700.9300022</v>
      </c>
      <c r="K115" s="77">
        <f t="shared" si="26"/>
        <v>10143726770.200005</v>
      </c>
      <c r="L115" s="77">
        <f t="shared" si="26"/>
        <v>11059140677.769999</v>
      </c>
      <c r="M115" s="77">
        <f t="shared" si="26"/>
        <v>10302291908.830002</v>
      </c>
      <c r="N115" s="77">
        <f t="shared" si="26"/>
        <v>10617089509.389999</v>
      </c>
      <c r="O115" s="77">
        <f t="shared" si="26"/>
        <v>13036639180.070004</v>
      </c>
      <c r="P115" s="77">
        <f t="shared" si="26"/>
        <v>18682165431.619999</v>
      </c>
      <c r="Q115" s="77">
        <f t="shared" si="26"/>
        <v>133093936922.99002</v>
      </c>
      <c r="S115" s="195"/>
      <c r="T115" s="32"/>
      <c r="U115" s="32"/>
      <c r="W115" s="27"/>
      <c r="X115" s="27"/>
      <c r="Y115" s="27"/>
      <c r="Z115" s="27"/>
      <c r="AA115" s="27"/>
      <c r="AB115" s="27"/>
      <c r="AC115" s="27"/>
    </row>
    <row r="116" spans="2:30" x14ac:dyDescent="0.25">
      <c r="B116" s="116" t="s">
        <v>185</v>
      </c>
      <c r="C116" s="193"/>
      <c r="D116" s="193"/>
      <c r="E116" s="5"/>
      <c r="F116" s="5"/>
      <c r="G116" s="5"/>
      <c r="H116" s="5"/>
      <c r="I116" s="5"/>
      <c r="J116" s="5"/>
      <c r="K116" s="5"/>
      <c r="L116" s="5"/>
      <c r="M116" s="5"/>
      <c r="N116" s="5"/>
      <c r="O116" s="5"/>
      <c r="P116" s="5"/>
      <c r="Q116" s="5"/>
      <c r="S116" s="195"/>
      <c r="V116" s="36"/>
      <c r="W116" s="36"/>
      <c r="X116" s="27"/>
      <c r="Y116" s="27"/>
      <c r="Z116" s="27"/>
      <c r="AA116" s="27"/>
      <c r="AB116" s="27"/>
      <c r="AC116" s="27"/>
    </row>
    <row r="117" spans="2:30" x14ac:dyDescent="0.25">
      <c r="B117" s="12" t="s">
        <v>205</v>
      </c>
      <c r="C117" s="114"/>
      <c r="D117" s="114"/>
      <c r="E117" s="44"/>
      <c r="G117" s="34"/>
      <c r="H117" s="34"/>
      <c r="I117" s="34"/>
      <c r="J117" s="34"/>
      <c r="K117" s="190"/>
      <c r="L117" s="190"/>
      <c r="M117" s="190"/>
      <c r="N117" s="34"/>
      <c r="O117" s="34"/>
      <c r="P117" s="34"/>
      <c r="Q117" s="34"/>
      <c r="S117" s="195"/>
      <c r="Y117" s="27"/>
      <c r="Z117" s="27"/>
      <c r="AA117" s="27"/>
      <c r="AB117" s="27"/>
      <c r="AC117" s="27"/>
      <c r="AD117" s="27"/>
    </row>
    <row r="118" spans="2:30" x14ac:dyDescent="0.25">
      <c r="B118" s="117" t="s">
        <v>195</v>
      </c>
      <c r="S118" s="195"/>
    </row>
    <row r="119" spans="2:30" x14ac:dyDescent="0.25">
      <c r="S119" s="195"/>
    </row>
    <row r="120" spans="2:30" x14ac:dyDescent="0.25">
      <c r="S120" s="195"/>
    </row>
    <row r="121" spans="2:30" x14ac:dyDescent="0.25">
      <c r="S121" s="195"/>
    </row>
    <row r="122" spans="2:30" x14ac:dyDescent="0.25">
      <c r="S122" s="195"/>
    </row>
    <row r="123" spans="2:30" x14ac:dyDescent="0.25">
      <c r="S123" s="195"/>
    </row>
    <row r="124" spans="2:30" x14ac:dyDescent="0.25">
      <c r="S124" s="195"/>
    </row>
    <row r="125" spans="2:30" x14ac:dyDescent="0.25">
      <c r="S125" s="195"/>
    </row>
    <row r="126" spans="2:30" x14ac:dyDescent="0.25">
      <c r="S126" s="195"/>
    </row>
    <row r="127" spans="2:30" x14ac:dyDescent="0.25">
      <c r="S127" s="195"/>
    </row>
    <row r="128" spans="2:30" x14ac:dyDescent="0.25">
      <c r="S128" s="195"/>
    </row>
    <row r="129" spans="19:19" x14ac:dyDescent="0.25">
      <c r="S129" s="195"/>
    </row>
    <row r="130" spans="19:19" x14ac:dyDescent="0.25">
      <c r="S130" s="195"/>
    </row>
    <row r="131" spans="19:19" x14ac:dyDescent="0.25">
      <c r="S131" s="195"/>
    </row>
    <row r="132" spans="19:19" x14ac:dyDescent="0.25">
      <c r="S132" s="195"/>
    </row>
    <row r="133" spans="19:19" x14ac:dyDescent="0.25">
      <c r="S133" s="195"/>
    </row>
    <row r="134" spans="19:19" x14ac:dyDescent="0.25">
      <c r="S134" s="195"/>
    </row>
    <row r="135" spans="19:19" x14ac:dyDescent="0.25">
      <c r="S135" s="195"/>
    </row>
    <row r="136" spans="19:19" x14ac:dyDescent="0.25">
      <c r="S136" s="195"/>
    </row>
    <row r="137" spans="19:19" x14ac:dyDescent="0.25">
      <c r="S137" s="195"/>
    </row>
    <row r="138" spans="19:19" x14ac:dyDescent="0.25">
      <c r="S138" s="195"/>
    </row>
    <row r="139" spans="19:19" x14ac:dyDescent="0.25">
      <c r="S139" s="195"/>
    </row>
    <row r="140" spans="19:19" x14ac:dyDescent="0.25">
      <c r="S140" s="195"/>
    </row>
  </sheetData>
  <mergeCells count="8">
    <mergeCell ref="B8:B9"/>
    <mergeCell ref="C8:C9"/>
    <mergeCell ref="E8:Q8"/>
    <mergeCell ref="B2:Q2"/>
    <mergeCell ref="B3:Q3"/>
    <mergeCell ref="B4:Q4"/>
    <mergeCell ref="B5:Q5"/>
    <mergeCell ref="B6:Q6"/>
  </mergeCells>
  <conditionalFormatting sqref="L1:R9 Q10 L11:Q96 O97:Q97 L98:Q1048576 R102:R1048576">
    <cfRule type="containsText" dxfId="8" priority="1" operator="containsText" text="Missing">
      <formula>NOT(ISERROR(SEARCH("Missing",L1)))</formula>
    </cfRule>
  </conditionalFormatting>
  <conditionalFormatting sqref="R1:R9 R102:R1048576">
    <cfRule type="containsText" dxfId="7" priority="2" operator="containsText" text="Missing">
      <formula>NOT(ISERROR(SEARCH("Missing",R1)))</formula>
    </cfRule>
    <cfRule type="containsText" dxfId="6" priority="3" operator="containsText" text="Missing">
      <formula>NOT(ISERROR(SEARCH("Missing",R1)))</formula>
    </cfRule>
  </conditionalFormatting>
  <pageMargins left="0.7" right="0.7" top="0.75" bottom="0.75" header="0.3" footer="0.3"/>
  <pageSetup orientation="portrait" horizontalDpi="4294967295" verticalDpi="4294967295" r:id="rId1"/>
  <ignoredErrors>
    <ignoredError sqref="Q18:Q43 Q104:Q112 Q93:Q96 C32 Q44:Q92 Q13:Q16 Q100 Q10:Q12"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07E50-35E6-491E-978C-50F6CEE3D61D}">
  <dimension ref="A2:AH126"/>
  <sheetViews>
    <sheetView showGridLines="0" zoomScale="70" zoomScaleNormal="70" workbookViewId="0">
      <selection activeCell="Q100" sqref="Q100"/>
    </sheetView>
  </sheetViews>
  <sheetFormatPr defaultColWidth="11.42578125" defaultRowHeight="15" x14ac:dyDescent="0.25"/>
  <cols>
    <col min="1" max="1" width="7.7109375" customWidth="1"/>
    <col min="2" max="2" width="83.28515625" bestFit="1" customWidth="1"/>
    <col min="3" max="3" width="23.5703125" style="52" customWidth="1"/>
    <col min="4" max="4" width="20.140625" style="52" customWidth="1"/>
    <col min="5" max="5" width="17.42578125" bestFit="1" customWidth="1"/>
    <col min="6" max="10" width="17.42578125" customWidth="1"/>
    <col min="11" max="13" width="17.42578125" style="175" customWidth="1"/>
    <col min="14" max="14" width="18.85546875" customWidth="1"/>
    <col min="15" max="16" width="16.42578125" customWidth="1"/>
    <col min="17" max="17" width="16.42578125" style="3" customWidth="1"/>
    <col min="18" max="18" width="18.85546875" bestFit="1" customWidth="1"/>
    <col min="19" max="19" width="20.140625" customWidth="1"/>
    <col min="20" max="21" width="18" customWidth="1"/>
    <col min="22" max="22" width="17.85546875" customWidth="1"/>
    <col min="23" max="23" width="18.85546875" customWidth="1"/>
    <col min="24" max="24" width="109" bestFit="1" customWidth="1"/>
    <col min="25" max="25" width="72.5703125" bestFit="1" customWidth="1"/>
    <col min="26" max="26" width="22.85546875" bestFit="1" customWidth="1"/>
    <col min="27" max="27" width="20.5703125" bestFit="1" customWidth="1"/>
    <col min="28" max="28" width="18.85546875" bestFit="1" customWidth="1"/>
    <col min="29" max="29" width="19.7109375" bestFit="1" customWidth="1"/>
    <col min="30" max="30" width="20" bestFit="1" customWidth="1"/>
    <col min="31" max="31" width="19.140625" bestFit="1" customWidth="1"/>
    <col min="32" max="32" width="22" bestFit="1" customWidth="1"/>
    <col min="33" max="33" width="27.140625" bestFit="1" customWidth="1"/>
    <col min="34" max="34" width="15" bestFit="1" customWidth="1"/>
  </cols>
  <sheetData>
    <row r="2" spans="1:34" ht="28.5" x14ac:dyDescent="0.25">
      <c r="B2" s="226" t="s">
        <v>0</v>
      </c>
      <c r="C2" s="227"/>
      <c r="D2" s="227"/>
      <c r="E2" s="227"/>
      <c r="F2" s="227"/>
      <c r="G2" s="227"/>
      <c r="H2" s="227"/>
      <c r="I2" s="227"/>
      <c r="J2" s="227"/>
      <c r="K2" s="227"/>
      <c r="L2" s="227"/>
      <c r="M2" s="227"/>
      <c r="N2" s="227"/>
      <c r="O2" s="227"/>
      <c r="P2" s="227"/>
      <c r="Q2" s="227"/>
    </row>
    <row r="3" spans="1:34" ht="21" x14ac:dyDescent="0.25">
      <c r="A3" s="1"/>
      <c r="B3" s="228" t="s">
        <v>1</v>
      </c>
      <c r="C3" s="229"/>
      <c r="D3" s="229"/>
      <c r="E3" s="229"/>
      <c r="F3" s="229"/>
      <c r="G3" s="229"/>
      <c r="H3" s="229"/>
      <c r="I3" s="229"/>
      <c r="J3" s="229"/>
      <c r="K3" s="229"/>
      <c r="L3" s="229"/>
      <c r="M3" s="229"/>
      <c r="N3" s="229"/>
      <c r="O3" s="229"/>
      <c r="P3" s="229"/>
      <c r="Q3" s="229"/>
    </row>
    <row r="4" spans="1:34" ht="15.75" x14ac:dyDescent="0.25">
      <c r="A4" s="1"/>
      <c r="B4" s="230" t="s">
        <v>2</v>
      </c>
      <c r="C4" s="231"/>
      <c r="D4" s="231"/>
      <c r="E4" s="231"/>
      <c r="F4" s="231"/>
      <c r="G4" s="231"/>
      <c r="H4" s="231"/>
      <c r="I4" s="231"/>
      <c r="J4" s="231"/>
      <c r="K4" s="231"/>
      <c r="L4" s="231"/>
      <c r="M4" s="231"/>
      <c r="N4" s="231"/>
      <c r="O4" s="231"/>
      <c r="P4" s="231"/>
      <c r="Q4" s="231"/>
    </row>
    <row r="5" spans="1:34" ht="15.75" x14ac:dyDescent="0.25">
      <c r="A5" s="1"/>
      <c r="B5" s="230" t="s">
        <v>3</v>
      </c>
      <c r="C5" s="231"/>
      <c r="D5" s="231"/>
      <c r="E5" s="231"/>
      <c r="F5" s="231"/>
      <c r="G5" s="231"/>
      <c r="H5" s="231"/>
      <c r="I5" s="231"/>
      <c r="J5" s="231"/>
      <c r="K5" s="231"/>
      <c r="L5" s="231"/>
      <c r="M5" s="231"/>
      <c r="N5" s="231"/>
      <c r="O5" s="231"/>
      <c r="P5" s="231"/>
      <c r="Q5" s="231"/>
    </row>
    <row r="6" spans="1:34" x14ac:dyDescent="0.25">
      <c r="A6" s="1"/>
      <c r="B6" s="232"/>
      <c r="C6" s="233"/>
      <c r="D6" s="233"/>
      <c r="E6" s="233"/>
      <c r="F6" s="233"/>
      <c r="G6" s="233"/>
      <c r="H6" s="233"/>
      <c r="I6" s="233"/>
      <c r="J6" s="233"/>
      <c r="K6" s="233"/>
      <c r="L6" s="233"/>
      <c r="M6" s="233"/>
      <c r="N6" s="233"/>
      <c r="O6" s="233"/>
      <c r="P6" s="233"/>
      <c r="Q6" s="233"/>
    </row>
    <row r="7" spans="1:34" x14ac:dyDescent="0.25">
      <c r="A7" s="1"/>
      <c r="B7" s="2" t="s">
        <v>206</v>
      </c>
      <c r="C7" s="4"/>
      <c r="D7" s="4"/>
      <c r="Q7" s="23" t="s">
        <v>5</v>
      </c>
    </row>
    <row r="8" spans="1:34" s="7" customFormat="1" ht="15" customHeight="1" x14ac:dyDescent="0.25">
      <c r="B8" s="220" t="s">
        <v>6</v>
      </c>
      <c r="C8" s="222" t="s">
        <v>207</v>
      </c>
      <c r="D8" s="222" t="s">
        <v>8</v>
      </c>
      <c r="E8" s="224" t="s">
        <v>9</v>
      </c>
      <c r="F8" s="225"/>
      <c r="G8" s="225"/>
      <c r="H8" s="225"/>
      <c r="I8" s="225"/>
      <c r="J8" s="225"/>
      <c r="K8" s="225"/>
      <c r="L8" s="225"/>
      <c r="M8" s="225"/>
      <c r="N8" s="225"/>
      <c r="O8" s="225"/>
      <c r="P8" s="225"/>
      <c r="Q8" s="225"/>
      <c r="X8"/>
      <c r="Y8"/>
      <c r="Z8"/>
      <c r="AA8"/>
      <c r="AB8"/>
      <c r="AC8"/>
      <c r="AD8"/>
      <c r="AE8"/>
      <c r="AF8"/>
      <c r="AG8"/>
      <c r="AH8"/>
    </row>
    <row r="9" spans="1:34" s="7" customFormat="1" x14ac:dyDescent="0.25">
      <c r="B9" s="221"/>
      <c r="C9" s="223"/>
      <c r="D9" s="223"/>
      <c r="E9" s="13" t="s">
        <v>10</v>
      </c>
      <c r="F9" s="13" t="s">
        <v>11</v>
      </c>
      <c r="G9" s="13" t="s">
        <v>12</v>
      </c>
      <c r="H9" s="13" t="s">
        <v>13</v>
      </c>
      <c r="I9" s="13" t="s">
        <v>14</v>
      </c>
      <c r="J9" s="13" t="s">
        <v>15</v>
      </c>
      <c r="K9" s="13" t="s">
        <v>16</v>
      </c>
      <c r="L9" s="13" t="s">
        <v>17</v>
      </c>
      <c r="M9" s="13" t="s">
        <v>18</v>
      </c>
      <c r="N9" s="13" t="s">
        <v>19</v>
      </c>
      <c r="O9" s="13" t="s">
        <v>20</v>
      </c>
      <c r="P9" s="13" t="s">
        <v>21</v>
      </c>
      <c r="Q9" s="13" t="s">
        <v>22</v>
      </c>
      <c r="R9" s="194"/>
      <c r="X9"/>
      <c r="Y9"/>
      <c r="Z9"/>
      <c r="AA9"/>
      <c r="AB9"/>
      <c r="AC9"/>
      <c r="AD9"/>
      <c r="AE9"/>
      <c r="AF9"/>
      <c r="AG9"/>
      <c r="AH9"/>
    </row>
    <row r="10" spans="1:34" ht="15" customHeight="1" x14ac:dyDescent="0.25">
      <c r="B10" s="21" t="s">
        <v>23</v>
      </c>
      <c r="C10" s="91">
        <v>164590324182</v>
      </c>
      <c r="D10" s="91">
        <v>182513351301.74994</v>
      </c>
      <c r="E10" s="75">
        <v>8017629592.4300003</v>
      </c>
      <c r="F10" s="75">
        <v>8996080403.6199989</v>
      </c>
      <c r="G10" s="75">
        <v>10184597638.639997</v>
      </c>
      <c r="H10" s="75">
        <v>10233466078.750004</v>
      </c>
      <c r="I10" s="75">
        <v>10088296417.679998</v>
      </c>
      <c r="J10" s="75">
        <v>10221776798.909998</v>
      </c>
      <c r="K10" s="75">
        <v>10336672449.870003</v>
      </c>
      <c r="L10" s="75">
        <v>10367467201.630001</v>
      </c>
      <c r="M10" s="75">
        <v>10774759587.400002</v>
      </c>
      <c r="N10" s="75">
        <v>11377834346.300003</v>
      </c>
      <c r="O10" s="75">
        <v>13727649954.4</v>
      </c>
      <c r="P10" s="75">
        <v>18720933455.789997</v>
      </c>
      <c r="Q10" s="75">
        <f t="shared" ref="Q10:Q78" si="0">SUM(E10:P10)</f>
        <v>133047163925.41998</v>
      </c>
      <c r="R10" s="197"/>
      <c r="S10" s="195"/>
      <c r="T10" s="28"/>
      <c r="U10" s="28"/>
      <c r="V10" s="27"/>
      <c r="W10" s="27"/>
    </row>
    <row r="11" spans="1:34" x14ac:dyDescent="0.25">
      <c r="B11" s="62" t="s">
        <v>24</v>
      </c>
      <c r="C11" s="108">
        <v>160515290745</v>
      </c>
      <c r="D11" s="108">
        <v>176425257021.56995</v>
      </c>
      <c r="E11" s="96">
        <v>7970981943.3299999</v>
      </c>
      <c r="F11" s="96">
        <v>8936698123.8899994</v>
      </c>
      <c r="G11" s="96">
        <v>9789467107.4599972</v>
      </c>
      <c r="H11" s="96">
        <v>10093721300.500004</v>
      </c>
      <c r="I11" s="96">
        <v>9996968715.7799988</v>
      </c>
      <c r="J11" s="96">
        <v>10129728988.769999</v>
      </c>
      <c r="K11" s="96">
        <v>10223487925.380001</v>
      </c>
      <c r="L11" s="96">
        <v>10254855692.77</v>
      </c>
      <c r="M11" s="96">
        <v>10684974851.050001</v>
      </c>
      <c r="N11" s="96">
        <v>11245671357.010002</v>
      </c>
      <c r="O11" s="96">
        <v>12855464224.089998</v>
      </c>
      <c r="P11" s="96">
        <v>18387708879.389999</v>
      </c>
      <c r="Q11" s="74">
        <f t="shared" si="0"/>
        <v>130569729109.42</v>
      </c>
      <c r="R11" s="197"/>
      <c r="S11" s="195"/>
      <c r="T11" s="28"/>
      <c r="U11" s="28"/>
      <c r="V11" s="28"/>
      <c r="W11" s="27"/>
    </row>
    <row r="12" spans="1:34" s="10" customFormat="1" x14ac:dyDescent="0.25">
      <c r="B12" s="97" t="s">
        <v>25</v>
      </c>
      <c r="C12" s="108">
        <v>122682845913</v>
      </c>
      <c r="D12" s="108">
        <v>130630674098.84</v>
      </c>
      <c r="E12" s="96">
        <v>7311097389.1999998</v>
      </c>
      <c r="F12" s="96">
        <v>7444296183.4299994</v>
      </c>
      <c r="G12" s="96">
        <v>7525398977.579999</v>
      </c>
      <c r="H12" s="96">
        <v>8183734362.9500017</v>
      </c>
      <c r="I12" s="96">
        <v>7947994787.8899994</v>
      </c>
      <c r="J12" s="96">
        <v>7965578357.9200001</v>
      </c>
      <c r="K12" s="96">
        <v>8108120442.7700005</v>
      </c>
      <c r="L12" s="96">
        <v>8160097770.1399994</v>
      </c>
      <c r="M12" s="96">
        <v>8236092273.0599985</v>
      </c>
      <c r="N12" s="96">
        <v>8925016960.8700008</v>
      </c>
      <c r="O12" s="96">
        <v>10683729874.08</v>
      </c>
      <c r="P12" s="96">
        <v>14401201648.819998</v>
      </c>
      <c r="Q12" s="74">
        <f t="shared" si="0"/>
        <v>104892359028.70999</v>
      </c>
      <c r="R12" s="197"/>
      <c r="S12" s="195"/>
      <c r="T12" s="28"/>
      <c r="U12" s="28"/>
      <c r="V12" s="64"/>
      <c r="W12" s="30"/>
      <c r="X12"/>
      <c r="Y12"/>
      <c r="Z12"/>
      <c r="AA12"/>
      <c r="AB12"/>
      <c r="AC12"/>
      <c r="AD12"/>
      <c r="AE12"/>
      <c r="AF12"/>
      <c r="AG12"/>
      <c r="AH12"/>
    </row>
    <row r="13" spans="1:34" s="10" customFormat="1" x14ac:dyDescent="0.25">
      <c r="B13" s="99" t="s">
        <v>138</v>
      </c>
      <c r="C13" s="106">
        <v>110558918387</v>
      </c>
      <c r="D13" s="106">
        <v>118088760006.09</v>
      </c>
      <c r="E13" s="90">
        <v>6415293910.249999</v>
      </c>
      <c r="F13" s="90">
        <v>6527765360.6599989</v>
      </c>
      <c r="G13" s="90">
        <v>6607385395.1699991</v>
      </c>
      <c r="H13" s="90">
        <v>7265349005.4900017</v>
      </c>
      <c r="I13" s="90">
        <v>7027442660.9399986</v>
      </c>
      <c r="J13" s="90">
        <v>7038527942.8699989</v>
      </c>
      <c r="K13" s="90">
        <v>7134465142.3000002</v>
      </c>
      <c r="L13" s="90">
        <v>7174532803.5799999</v>
      </c>
      <c r="M13" s="90">
        <v>7240906285.2799988</v>
      </c>
      <c r="N13" s="90">
        <v>7936483336.8699999</v>
      </c>
      <c r="O13" s="90">
        <v>9686928439.25</v>
      </c>
      <c r="P13" s="76">
        <v>13416909834.609999</v>
      </c>
      <c r="Q13" s="76">
        <f t="shared" si="0"/>
        <v>93471990117.270004</v>
      </c>
      <c r="R13" s="197"/>
      <c r="S13" s="195"/>
      <c r="T13" s="28"/>
      <c r="U13" s="28"/>
      <c r="V13" s="30"/>
      <c r="W13" s="30"/>
      <c r="X13"/>
      <c r="Y13"/>
      <c r="Z13"/>
      <c r="AA13"/>
      <c r="AB13"/>
      <c r="AC13"/>
      <c r="AD13"/>
      <c r="AE13"/>
      <c r="AF13"/>
      <c r="AG13"/>
      <c r="AH13"/>
    </row>
    <row r="14" spans="1:34" s="10" customFormat="1" x14ac:dyDescent="0.25">
      <c r="B14" s="99" t="s">
        <v>139</v>
      </c>
      <c r="C14" s="106">
        <v>12123927526</v>
      </c>
      <c r="D14" s="106">
        <v>12541914092.749998</v>
      </c>
      <c r="E14" s="90">
        <v>895803478.95000041</v>
      </c>
      <c r="F14" s="90">
        <v>916530822.77000046</v>
      </c>
      <c r="G14" s="90">
        <v>918013582.41000021</v>
      </c>
      <c r="H14" s="90">
        <v>918385357.45999992</v>
      </c>
      <c r="I14" s="90">
        <v>920552126.95000029</v>
      </c>
      <c r="J14" s="90">
        <v>927050415.05000067</v>
      </c>
      <c r="K14" s="90">
        <v>973655300.46999979</v>
      </c>
      <c r="L14" s="90">
        <v>985564966.55999982</v>
      </c>
      <c r="M14" s="90">
        <v>995185987.77999997</v>
      </c>
      <c r="N14" s="90">
        <v>988533624.00000048</v>
      </c>
      <c r="O14" s="90">
        <v>996801434.82999957</v>
      </c>
      <c r="P14" s="76">
        <v>984291814.20999992</v>
      </c>
      <c r="Q14" s="76">
        <f t="shared" si="0"/>
        <v>11420368911.440001</v>
      </c>
      <c r="R14" s="197"/>
      <c r="S14" s="195"/>
      <c r="T14" s="28"/>
      <c r="U14" s="28"/>
      <c r="V14" s="30"/>
      <c r="W14" s="30"/>
      <c r="X14"/>
      <c r="Y14"/>
      <c r="Z14"/>
      <c r="AA14"/>
      <c r="AB14"/>
      <c r="AC14"/>
      <c r="AD14"/>
      <c r="AE14"/>
      <c r="AF14"/>
      <c r="AG14"/>
      <c r="AH14"/>
    </row>
    <row r="15" spans="1:34" s="10" customFormat="1" x14ac:dyDescent="0.25">
      <c r="B15" s="97" t="s">
        <v>26</v>
      </c>
      <c r="C15" s="108">
        <v>37572195754</v>
      </c>
      <c r="D15" s="108">
        <v>45501103854.039948</v>
      </c>
      <c r="E15" s="96">
        <v>621062725.21999979</v>
      </c>
      <c r="F15" s="96">
        <v>1489635690.04</v>
      </c>
      <c r="G15" s="96">
        <v>2258328408.4399986</v>
      </c>
      <c r="H15" s="96">
        <v>1909240070.690001</v>
      </c>
      <c r="I15" s="96">
        <v>2044754509.8199995</v>
      </c>
      <c r="J15" s="96">
        <v>2143028326.6299999</v>
      </c>
      <c r="K15" s="96">
        <v>2092913342.8400002</v>
      </c>
      <c r="L15" s="96">
        <v>2068771267.7800004</v>
      </c>
      <c r="M15" s="96">
        <v>2445007143.4600024</v>
      </c>
      <c r="N15" s="96">
        <v>2320141958.3000002</v>
      </c>
      <c r="O15" s="96">
        <v>2167781080.29</v>
      </c>
      <c r="P15" s="96">
        <v>3979922873.7200041</v>
      </c>
      <c r="Q15" s="74">
        <f t="shared" si="0"/>
        <v>25540587397.230007</v>
      </c>
      <c r="R15" s="197"/>
      <c r="S15" s="195"/>
      <c r="T15" s="28"/>
      <c r="U15" s="28"/>
      <c r="V15" s="30"/>
      <c r="W15" s="30"/>
      <c r="X15"/>
      <c r="Y15"/>
      <c r="Z15"/>
      <c r="AA15"/>
      <c r="AB15"/>
      <c r="AC15"/>
      <c r="AD15"/>
      <c r="AE15"/>
      <c r="AF15"/>
      <c r="AG15"/>
      <c r="AH15"/>
    </row>
    <row r="16" spans="1:34" s="10" customFormat="1" x14ac:dyDescent="0.25">
      <c r="B16" s="99" t="s">
        <v>140</v>
      </c>
      <c r="C16" s="106">
        <v>37572195754</v>
      </c>
      <c r="D16" s="106">
        <v>45501066214.039948</v>
      </c>
      <c r="E16" s="90">
        <v>621062725.21999979</v>
      </c>
      <c r="F16" s="90">
        <v>1489635690.04</v>
      </c>
      <c r="G16" s="90">
        <v>2258328408.4399986</v>
      </c>
      <c r="H16" s="90">
        <v>1909240070.690001</v>
      </c>
      <c r="I16" s="90">
        <v>2044754509.8199995</v>
      </c>
      <c r="J16" s="90">
        <v>2143028326.6299999</v>
      </c>
      <c r="K16" s="90">
        <v>2092913342.8400002</v>
      </c>
      <c r="L16" s="90">
        <v>2068771267.7800004</v>
      </c>
      <c r="M16" s="90">
        <v>2445007143.4600024</v>
      </c>
      <c r="N16" s="90">
        <v>2320141958.3000002</v>
      </c>
      <c r="O16" s="90">
        <v>2167781080.29</v>
      </c>
      <c r="P16" s="76">
        <v>3979885234.2400041</v>
      </c>
      <c r="Q16" s="76">
        <f t="shared" si="0"/>
        <v>25540549757.750008</v>
      </c>
      <c r="R16" s="197"/>
      <c r="S16" s="195"/>
      <c r="T16" s="28"/>
      <c r="U16" s="28"/>
      <c r="V16" s="30"/>
      <c r="W16" s="30"/>
      <c r="X16"/>
      <c r="Y16"/>
      <c r="Z16"/>
      <c r="AA16"/>
      <c r="AB16"/>
      <c r="AC16"/>
      <c r="AD16"/>
      <c r="AE16"/>
      <c r="AF16"/>
      <c r="AG16"/>
      <c r="AH16"/>
    </row>
    <row r="17" spans="2:34" s="10" customFormat="1" x14ac:dyDescent="0.25">
      <c r="B17" s="99" t="s">
        <v>190</v>
      </c>
      <c r="C17" s="106">
        <v>0</v>
      </c>
      <c r="D17" s="106">
        <v>37640</v>
      </c>
      <c r="E17" s="90"/>
      <c r="F17" s="90"/>
      <c r="G17" s="90"/>
      <c r="H17" s="90"/>
      <c r="I17" s="90"/>
      <c r="J17" s="90"/>
      <c r="K17" s="90"/>
      <c r="L17" s="90"/>
      <c r="M17" s="90"/>
      <c r="N17" s="90"/>
      <c r="O17" s="90">
        <v>0</v>
      </c>
      <c r="P17" s="76">
        <v>37639.480000000003</v>
      </c>
      <c r="Q17" s="76">
        <f t="shared" si="0"/>
        <v>37639.480000000003</v>
      </c>
      <c r="R17" s="197"/>
      <c r="S17" s="195"/>
      <c r="T17" s="28"/>
      <c r="U17" s="28"/>
      <c r="V17" s="30"/>
      <c r="W17" s="30"/>
      <c r="X17"/>
      <c r="Y17"/>
      <c r="Z17"/>
      <c r="AA17"/>
      <c r="AB17"/>
      <c r="AC17"/>
      <c r="AD17"/>
      <c r="AE17"/>
      <c r="AF17"/>
      <c r="AG17"/>
      <c r="AH17"/>
    </row>
    <row r="18" spans="2:34" s="10" customFormat="1" ht="30" x14ac:dyDescent="0.25">
      <c r="B18" s="97" t="s">
        <v>27</v>
      </c>
      <c r="C18" s="92">
        <v>260249078</v>
      </c>
      <c r="D18" s="92">
        <v>293479068.69</v>
      </c>
      <c r="E18" s="96">
        <v>38821828.909999996</v>
      </c>
      <c r="F18" s="96">
        <v>2766250.4200000004</v>
      </c>
      <c r="G18" s="96">
        <v>5739721.4399999995</v>
      </c>
      <c r="H18" s="96">
        <v>746866.86</v>
      </c>
      <c r="I18" s="96">
        <v>4219418.07</v>
      </c>
      <c r="J18" s="96">
        <v>21122304.219999999</v>
      </c>
      <c r="K18" s="96">
        <v>22454139.770000003</v>
      </c>
      <c r="L18" s="96">
        <v>25986654.849999998</v>
      </c>
      <c r="M18" s="96">
        <v>3875434.53</v>
      </c>
      <c r="N18" s="96">
        <v>512437.83999999997</v>
      </c>
      <c r="O18" s="96">
        <v>3953269.72</v>
      </c>
      <c r="P18" s="74">
        <v>6584356.8499999996</v>
      </c>
      <c r="Q18" s="74">
        <f t="shared" si="0"/>
        <v>136782683.47999999</v>
      </c>
      <c r="R18" s="197"/>
      <c r="S18" s="195"/>
      <c r="T18" s="28"/>
      <c r="U18" s="28"/>
      <c r="V18" s="30"/>
      <c r="W18" s="30"/>
      <c r="X18"/>
      <c r="Y18"/>
      <c r="Z18"/>
      <c r="AA18"/>
      <c r="AB18"/>
      <c r="AC18"/>
      <c r="AD18"/>
      <c r="AE18"/>
      <c r="AF18"/>
      <c r="AG18"/>
      <c r="AH18"/>
    </row>
    <row r="19" spans="2:34" x14ac:dyDescent="0.25">
      <c r="B19" s="62" t="s">
        <v>141</v>
      </c>
      <c r="C19" s="92">
        <v>2392571428</v>
      </c>
      <c r="D19" s="92">
        <v>2390802661.5100002</v>
      </c>
      <c r="E19" s="96">
        <v>0</v>
      </c>
      <c r="F19" s="96"/>
      <c r="G19" s="96"/>
      <c r="H19" s="96"/>
      <c r="I19" s="96">
        <v>0</v>
      </c>
      <c r="J19" s="96"/>
      <c r="K19" s="96"/>
      <c r="L19" s="96"/>
      <c r="M19" s="96"/>
      <c r="N19" s="96">
        <v>0</v>
      </c>
      <c r="O19" s="96">
        <v>0</v>
      </c>
      <c r="P19" s="74"/>
      <c r="Q19" s="74">
        <f t="shared" si="0"/>
        <v>0</v>
      </c>
      <c r="R19" s="197"/>
      <c r="S19" s="195"/>
      <c r="T19" s="28"/>
      <c r="U19" s="28"/>
      <c r="V19" s="27"/>
      <c r="W19" s="27"/>
    </row>
    <row r="20" spans="2:34" x14ac:dyDescent="0.25">
      <c r="B20" s="213" t="s">
        <v>142</v>
      </c>
      <c r="C20" s="106">
        <v>2392571428</v>
      </c>
      <c r="D20" s="106">
        <v>2390802661.5100002</v>
      </c>
      <c r="E20" s="96">
        <v>0</v>
      </c>
      <c r="F20" s="96"/>
      <c r="G20" s="96"/>
      <c r="H20" s="96"/>
      <c r="I20" s="96">
        <v>0</v>
      </c>
      <c r="J20" s="96"/>
      <c r="K20" s="96"/>
      <c r="L20" s="96"/>
      <c r="M20" s="96"/>
      <c r="N20" s="96">
        <v>0</v>
      </c>
      <c r="O20" s="96">
        <v>0</v>
      </c>
      <c r="P20" s="74"/>
      <c r="Q20" s="74">
        <f t="shared" si="0"/>
        <v>0</v>
      </c>
      <c r="R20" s="197"/>
      <c r="S20" s="195"/>
      <c r="T20" s="28"/>
      <c r="U20" s="28"/>
      <c r="V20" s="27"/>
      <c r="W20" s="27"/>
    </row>
    <row r="21" spans="2:34" x14ac:dyDescent="0.25">
      <c r="B21" s="62" t="s">
        <v>104</v>
      </c>
      <c r="C21" s="92">
        <v>120729328</v>
      </c>
      <c r="D21" s="92">
        <v>120729328</v>
      </c>
      <c r="E21" s="92">
        <v>0</v>
      </c>
      <c r="F21" s="96"/>
      <c r="G21" s="96"/>
      <c r="H21" s="96"/>
      <c r="I21" s="96"/>
      <c r="J21" s="96"/>
      <c r="K21" s="96"/>
      <c r="L21" s="96"/>
      <c r="M21" s="96"/>
      <c r="N21" s="96"/>
      <c r="O21" s="96"/>
      <c r="P21" s="74"/>
      <c r="Q21" s="74">
        <f t="shared" si="0"/>
        <v>0</v>
      </c>
      <c r="R21" s="197"/>
      <c r="S21" s="195"/>
      <c r="T21" s="28"/>
      <c r="U21" s="28"/>
      <c r="V21" s="27"/>
      <c r="W21" s="27"/>
    </row>
    <row r="22" spans="2:34" x14ac:dyDescent="0.25">
      <c r="B22" s="97" t="s">
        <v>30</v>
      </c>
      <c r="C22" s="92">
        <v>120729328</v>
      </c>
      <c r="D22" s="92">
        <v>120729328</v>
      </c>
      <c r="E22" s="92">
        <v>0</v>
      </c>
      <c r="F22" s="96"/>
      <c r="G22" s="96"/>
      <c r="H22" s="96"/>
      <c r="I22" s="96"/>
      <c r="J22" s="96"/>
      <c r="K22" s="96"/>
      <c r="L22" s="96"/>
      <c r="M22" s="96"/>
      <c r="N22" s="96"/>
      <c r="O22" s="96"/>
      <c r="P22" s="74"/>
      <c r="Q22" s="74">
        <f t="shared" si="0"/>
        <v>0</v>
      </c>
      <c r="R22" s="197"/>
      <c r="S22" s="195"/>
      <c r="T22" s="28"/>
      <c r="U22" s="28"/>
      <c r="V22" s="27"/>
      <c r="W22" s="27"/>
    </row>
    <row r="23" spans="2:34" x14ac:dyDescent="0.25">
      <c r="B23" s="100" t="s">
        <v>31</v>
      </c>
      <c r="C23" s="107">
        <v>13094</v>
      </c>
      <c r="D23" s="107">
        <v>13094</v>
      </c>
      <c r="E23" s="134">
        <v>0</v>
      </c>
      <c r="F23" s="134"/>
      <c r="G23" s="134"/>
      <c r="H23" s="134"/>
      <c r="I23" s="134"/>
      <c r="J23" s="134"/>
      <c r="K23" s="134"/>
      <c r="L23" s="134"/>
      <c r="M23" s="134"/>
      <c r="N23" s="134"/>
      <c r="O23" s="134"/>
      <c r="P23" s="73"/>
      <c r="Q23" s="73">
        <f t="shared" si="0"/>
        <v>0</v>
      </c>
      <c r="R23" s="197"/>
      <c r="S23" s="195"/>
      <c r="T23" s="28"/>
      <c r="U23" s="28"/>
      <c r="V23" s="27"/>
      <c r="W23" s="27"/>
    </row>
    <row r="24" spans="2:34" x14ac:dyDescent="0.25">
      <c r="B24" s="100" t="s">
        <v>32</v>
      </c>
      <c r="C24" s="107">
        <v>120716234</v>
      </c>
      <c r="D24" s="107">
        <v>120716234</v>
      </c>
      <c r="E24" s="134">
        <v>0</v>
      </c>
      <c r="F24" s="134"/>
      <c r="G24" s="134"/>
      <c r="H24" s="134"/>
      <c r="I24" s="134"/>
      <c r="J24" s="134"/>
      <c r="K24" s="134"/>
      <c r="L24" s="134"/>
      <c r="M24" s="134"/>
      <c r="N24" s="134"/>
      <c r="O24" s="134"/>
      <c r="P24" s="73"/>
      <c r="Q24" s="73">
        <f t="shared" si="0"/>
        <v>0</v>
      </c>
      <c r="R24" s="197"/>
      <c r="S24" s="195"/>
      <c r="T24" s="28"/>
      <c r="U24" s="28"/>
      <c r="V24" s="27"/>
      <c r="W24" s="27"/>
    </row>
    <row r="25" spans="2:34" x14ac:dyDescent="0.25">
      <c r="B25" s="62" t="s">
        <v>34</v>
      </c>
      <c r="C25" s="108">
        <v>1561732681</v>
      </c>
      <c r="D25" s="108">
        <v>3513893886.8000002</v>
      </c>
      <c r="E25" s="96">
        <v>46647649.100000001</v>
      </c>
      <c r="F25" s="96">
        <v>59382279.730000004</v>
      </c>
      <c r="G25" s="96">
        <v>393254636.42000002</v>
      </c>
      <c r="H25" s="96">
        <v>137415022.25</v>
      </c>
      <c r="I25" s="96">
        <v>91327701.900000006</v>
      </c>
      <c r="J25" s="96">
        <v>91698499.900000006</v>
      </c>
      <c r="K25" s="96">
        <v>113184524.49000002</v>
      </c>
      <c r="L25" s="96">
        <v>109296950.38000001</v>
      </c>
      <c r="M25" s="96">
        <v>89496050.949999988</v>
      </c>
      <c r="N25" s="96">
        <v>125605453.10000001</v>
      </c>
      <c r="O25" s="96">
        <v>872185730.30999994</v>
      </c>
      <c r="P25" s="96">
        <v>333215776.40000004</v>
      </c>
      <c r="Q25" s="74">
        <f t="shared" si="0"/>
        <v>2462710274.9299998</v>
      </c>
      <c r="R25" s="197"/>
      <c r="S25" s="195"/>
      <c r="T25" s="28"/>
      <c r="U25" s="28"/>
      <c r="V25" s="27"/>
      <c r="W25" s="27"/>
    </row>
    <row r="26" spans="2:34" s="10" customFormat="1" x14ac:dyDescent="0.25">
      <c r="B26" s="97" t="s">
        <v>35</v>
      </c>
      <c r="C26" s="108">
        <v>1297429219</v>
      </c>
      <c r="D26" s="108">
        <v>2203791718.8200002</v>
      </c>
      <c r="E26" s="96">
        <v>33903716.560000002</v>
      </c>
      <c r="F26" s="96">
        <v>51752939.200000003</v>
      </c>
      <c r="G26" s="96">
        <v>336919302.52000004</v>
      </c>
      <c r="H26" s="96">
        <v>112554384.99999999</v>
      </c>
      <c r="I26" s="96">
        <v>69834454.140000001</v>
      </c>
      <c r="J26" s="96">
        <v>69543172.800000012</v>
      </c>
      <c r="K26" s="96">
        <v>92740288.090000018</v>
      </c>
      <c r="L26" s="96">
        <v>99611844.650000006</v>
      </c>
      <c r="M26" s="96">
        <v>78096368.849999994</v>
      </c>
      <c r="N26" s="96">
        <v>116850726.94000001</v>
      </c>
      <c r="O26" s="96">
        <v>111443367.56</v>
      </c>
      <c r="P26" s="96">
        <v>311605335</v>
      </c>
      <c r="Q26" s="74">
        <f t="shared" si="0"/>
        <v>1484855901.3100002</v>
      </c>
      <c r="R26" s="197"/>
      <c r="S26" s="195"/>
      <c r="T26" s="28"/>
      <c r="U26" s="28"/>
      <c r="V26" s="30"/>
      <c r="W26" s="30"/>
      <c r="X26"/>
      <c r="Y26"/>
      <c r="Z26"/>
      <c r="AA26"/>
      <c r="AB26"/>
      <c r="AC26"/>
      <c r="AD26"/>
      <c r="AE26"/>
      <c r="AF26"/>
      <c r="AG26"/>
      <c r="AH26"/>
    </row>
    <row r="27" spans="2:34" s="10" customFormat="1" x14ac:dyDescent="0.25">
      <c r="B27" s="100" t="s">
        <v>143</v>
      </c>
      <c r="C27" s="106">
        <v>370820265</v>
      </c>
      <c r="D27" s="106">
        <v>349922890.89999998</v>
      </c>
      <c r="E27" s="90">
        <v>4089426.89</v>
      </c>
      <c r="F27" s="90">
        <v>10173034.48</v>
      </c>
      <c r="G27" s="90">
        <v>11742628.359999999</v>
      </c>
      <c r="H27" s="90">
        <v>9312526.629999999</v>
      </c>
      <c r="I27" s="90">
        <v>10521745.24</v>
      </c>
      <c r="J27" s="90">
        <v>11788538.98</v>
      </c>
      <c r="K27" s="90">
        <v>11826132.07</v>
      </c>
      <c r="L27" s="90">
        <v>12883949.66</v>
      </c>
      <c r="M27" s="90">
        <v>19314885.34</v>
      </c>
      <c r="N27" s="90">
        <v>17279100.23</v>
      </c>
      <c r="O27" s="90">
        <v>9625164.0399999991</v>
      </c>
      <c r="P27" s="76">
        <v>23780861.009999998</v>
      </c>
      <c r="Q27" s="76">
        <f t="shared" si="0"/>
        <v>152337992.93000001</v>
      </c>
      <c r="R27" s="197"/>
      <c r="S27" s="195"/>
      <c r="T27" s="28"/>
      <c r="U27" s="28"/>
      <c r="V27" s="30"/>
      <c r="W27" s="30"/>
      <c r="X27"/>
      <c r="Y27"/>
      <c r="Z27"/>
      <c r="AA27"/>
      <c r="AB27"/>
      <c r="AC27"/>
      <c r="AD27"/>
      <c r="AE27"/>
      <c r="AF27"/>
      <c r="AG27"/>
      <c r="AH27"/>
    </row>
    <row r="28" spans="2:34" s="10" customFormat="1" x14ac:dyDescent="0.25">
      <c r="B28" s="100" t="s">
        <v>144</v>
      </c>
      <c r="C28" s="106">
        <v>660450896</v>
      </c>
      <c r="D28" s="106">
        <v>1580075602.3499999</v>
      </c>
      <c r="E28" s="90">
        <v>29758939.670000002</v>
      </c>
      <c r="F28" s="90">
        <v>41377904.719999999</v>
      </c>
      <c r="G28" s="90">
        <v>316588178.11000001</v>
      </c>
      <c r="H28" s="90">
        <v>99467171.039999992</v>
      </c>
      <c r="I28" s="90">
        <v>58931437.160000004</v>
      </c>
      <c r="J28" s="90">
        <v>52631138.469999999</v>
      </c>
      <c r="K28" s="90">
        <v>79126760.890000001</v>
      </c>
      <c r="L28" s="90">
        <v>78478442.870000005</v>
      </c>
      <c r="M28" s="90">
        <v>57395600.159999996</v>
      </c>
      <c r="N28" s="90">
        <v>94791986.510000005</v>
      </c>
      <c r="O28" s="90">
        <v>99348699.579999998</v>
      </c>
      <c r="P28" s="76">
        <v>285003188.99000001</v>
      </c>
      <c r="Q28" s="76">
        <f t="shared" si="0"/>
        <v>1292899448.1700001</v>
      </c>
      <c r="R28" s="197"/>
      <c r="S28" s="195"/>
      <c r="T28" s="28"/>
      <c r="U28" s="28"/>
      <c r="V28" s="30"/>
      <c r="W28" s="30"/>
      <c r="X28"/>
      <c r="Y28"/>
      <c r="Z28"/>
      <c r="AA28"/>
      <c r="AB28"/>
      <c r="AC28"/>
      <c r="AD28"/>
      <c r="AE28"/>
      <c r="AF28"/>
      <c r="AG28"/>
      <c r="AH28"/>
    </row>
    <row r="29" spans="2:34" s="10" customFormat="1" x14ac:dyDescent="0.25">
      <c r="B29" s="100" t="s">
        <v>145</v>
      </c>
      <c r="C29" s="106">
        <v>13996739</v>
      </c>
      <c r="D29" s="106">
        <v>16529399.199999999</v>
      </c>
      <c r="E29" s="90">
        <v>0</v>
      </c>
      <c r="F29" s="90">
        <v>190000</v>
      </c>
      <c r="G29" s="90">
        <v>885500</v>
      </c>
      <c r="H29" s="90">
        <v>451601.48</v>
      </c>
      <c r="I29" s="90">
        <v>187831.74</v>
      </c>
      <c r="J29" s="90">
        <v>673584.1</v>
      </c>
      <c r="K29" s="90">
        <v>149918.01</v>
      </c>
      <c r="L29" s="90">
        <v>1241984.6200000001</v>
      </c>
      <c r="M29" s="90">
        <v>497703.35</v>
      </c>
      <c r="N29" s="90">
        <v>25520.2</v>
      </c>
      <c r="O29" s="90">
        <v>311347.69</v>
      </c>
      <c r="P29" s="76">
        <v>300000</v>
      </c>
      <c r="Q29" s="76">
        <f t="shared" si="0"/>
        <v>4914991.1900000004</v>
      </c>
      <c r="R29" s="197"/>
      <c r="S29" s="195"/>
      <c r="T29" s="28"/>
      <c r="U29" s="28"/>
      <c r="V29" s="30"/>
      <c r="W29" s="30"/>
      <c r="X29"/>
      <c r="Y29"/>
      <c r="Z29"/>
      <c r="AA29"/>
      <c r="AB29"/>
      <c r="AC29"/>
      <c r="AD29"/>
      <c r="AE29"/>
      <c r="AF29"/>
      <c r="AG29"/>
      <c r="AH29"/>
    </row>
    <row r="30" spans="2:34" s="10" customFormat="1" x14ac:dyDescent="0.25">
      <c r="B30" s="100" t="s">
        <v>146</v>
      </c>
      <c r="C30" s="106">
        <v>252161319</v>
      </c>
      <c r="D30" s="106">
        <v>257263826.37</v>
      </c>
      <c r="E30" s="90">
        <v>55350</v>
      </c>
      <c r="F30" s="90">
        <v>12000</v>
      </c>
      <c r="G30" s="90">
        <v>7702996.0499999998</v>
      </c>
      <c r="H30" s="90">
        <v>3323085.85</v>
      </c>
      <c r="I30" s="90">
        <v>193440</v>
      </c>
      <c r="J30" s="90">
        <v>4449911.25</v>
      </c>
      <c r="K30" s="90">
        <v>1637477.12</v>
      </c>
      <c r="L30" s="90">
        <v>7007467.5</v>
      </c>
      <c r="M30" s="90">
        <v>888180</v>
      </c>
      <c r="N30" s="90">
        <v>4754120</v>
      </c>
      <c r="O30" s="90">
        <v>2158156.25</v>
      </c>
      <c r="P30" s="76">
        <v>2521285</v>
      </c>
      <c r="Q30" s="76">
        <f t="shared" si="0"/>
        <v>34703469.019999996</v>
      </c>
      <c r="R30" s="197"/>
      <c r="S30" s="195"/>
      <c r="T30" s="28"/>
      <c r="U30" s="28"/>
      <c r="V30" s="30"/>
      <c r="W30" s="30"/>
      <c r="X30"/>
      <c r="Y30"/>
      <c r="Z30"/>
      <c r="AA30"/>
      <c r="AB30"/>
      <c r="AC30"/>
      <c r="AD30"/>
      <c r="AE30"/>
      <c r="AF30"/>
      <c r="AG30"/>
      <c r="AH30"/>
    </row>
    <row r="31" spans="2:34" s="10" customFormat="1" x14ac:dyDescent="0.25">
      <c r="B31" s="97" t="s">
        <v>36</v>
      </c>
      <c r="C31" s="108">
        <v>41092929</v>
      </c>
      <c r="D31" s="108">
        <v>58270250.039999999</v>
      </c>
      <c r="E31" s="96">
        <v>2950000</v>
      </c>
      <c r="F31" s="96">
        <v>1300000</v>
      </c>
      <c r="G31" s="96">
        <v>3635968.8</v>
      </c>
      <c r="H31" s="96">
        <v>5380000</v>
      </c>
      <c r="I31" s="96">
        <v>9050000</v>
      </c>
      <c r="J31" s="96">
        <v>9323000</v>
      </c>
      <c r="K31" s="96">
        <v>3240549.66</v>
      </c>
      <c r="L31" s="96">
        <v>5911559</v>
      </c>
      <c r="M31" s="96">
        <v>1725000</v>
      </c>
      <c r="N31" s="96">
        <v>350000</v>
      </c>
      <c r="O31" s="96">
        <v>2085000</v>
      </c>
      <c r="P31" s="74">
        <v>750000</v>
      </c>
      <c r="Q31" s="74">
        <f t="shared" si="0"/>
        <v>45701077.460000001</v>
      </c>
      <c r="R31" s="197"/>
      <c r="S31" s="195"/>
      <c r="T31" s="28"/>
      <c r="U31" s="28"/>
      <c r="V31" s="30"/>
      <c r="W31" s="30"/>
      <c r="X31"/>
      <c r="Y31"/>
      <c r="Z31"/>
      <c r="AA31"/>
      <c r="AB31"/>
      <c r="AC31"/>
      <c r="AD31"/>
      <c r="AE31"/>
      <c r="AF31"/>
      <c r="AG31"/>
      <c r="AH31"/>
    </row>
    <row r="32" spans="2:34" s="10" customFormat="1" x14ac:dyDescent="0.25">
      <c r="B32" s="102" t="s">
        <v>147</v>
      </c>
      <c r="C32" s="106">
        <v>41092929</v>
      </c>
      <c r="D32" s="106">
        <v>53270250.039999999</v>
      </c>
      <c r="E32" s="90">
        <v>2950000</v>
      </c>
      <c r="F32" s="90">
        <v>1300000</v>
      </c>
      <c r="G32" s="90">
        <v>3635968.8</v>
      </c>
      <c r="H32" s="90">
        <v>5380000</v>
      </c>
      <c r="I32" s="90">
        <v>4050000</v>
      </c>
      <c r="J32" s="90">
        <v>9323000</v>
      </c>
      <c r="K32" s="90">
        <v>3240549.66</v>
      </c>
      <c r="L32" s="90">
        <v>5911559</v>
      </c>
      <c r="M32" s="90">
        <v>1725000</v>
      </c>
      <c r="N32" s="90">
        <v>350000</v>
      </c>
      <c r="O32" s="90">
        <v>2085000</v>
      </c>
      <c r="P32" s="76">
        <v>750000</v>
      </c>
      <c r="Q32" s="76">
        <f t="shared" si="0"/>
        <v>40701077.460000001</v>
      </c>
      <c r="R32" s="197"/>
      <c r="S32" s="195"/>
      <c r="T32" s="28"/>
      <c r="U32" s="28"/>
      <c r="V32" s="30"/>
      <c r="W32" s="30"/>
      <c r="X32"/>
      <c r="Y32"/>
      <c r="Z32"/>
      <c r="AA32"/>
      <c r="AB32"/>
      <c r="AC32"/>
      <c r="AD32"/>
      <c r="AE32"/>
      <c r="AF32"/>
      <c r="AG32"/>
      <c r="AH32"/>
    </row>
    <row r="33" spans="2:34" s="10" customFormat="1" x14ac:dyDescent="0.25">
      <c r="B33" s="102" t="s">
        <v>208</v>
      </c>
      <c r="C33" s="106">
        <v>0</v>
      </c>
      <c r="D33" s="106">
        <v>5000000</v>
      </c>
      <c r="E33" s="90"/>
      <c r="F33" s="90"/>
      <c r="G33" s="90"/>
      <c r="H33" s="90">
        <v>0</v>
      </c>
      <c r="I33" s="90">
        <v>5000000</v>
      </c>
      <c r="J33" s="90">
        <v>0</v>
      </c>
      <c r="K33" s="90"/>
      <c r="L33" s="90"/>
      <c r="M33" s="90"/>
      <c r="N33" s="90"/>
      <c r="O33" s="90"/>
      <c r="P33" s="76"/>
      <c r="Q33" s="76">
        <f t="shared" si="0"/>
        <v>5000000</v>
      </c>
      <c r="R33" s="197"/>
      <c r="S33" s="195"/>
      <c r="T33" s="28"/>
      <c r="U33" s="28"/>
      <c r="V33" s="30"/>
      <c r="W33" s="30"/>
      <c r="X33"/>
      <c r="Y33"/>
      <c r="Z33"/>
      <c r="AA33"/>
      <c r="AB33"/>
      <c r="AC33"/>
      <c r="AD33"/>
      <c r="AE33"/>
      <c r="AF33"/>
      <c r="AG33"/>
      <c r="AH33"/>
    </row>
    <row r="34" spans="2:34" s="10" customFormat="1" x14ac:dyDescent="0.25">
      <c r="B34" s="97" t="s">
        <v>37</v>
      </c>
      <c r="C34" s="108">
        <v>83130533</v>
      </c>
      <c r="D34" s="108">
        <v>103979501.94</v>
      </c>
      <c r="E34" s="96">
        <v>9793932.5399999991</v>
      </c>
      <c r="F34" s="96">
        <v>6329340.5300000003</v>
      </c>
      <c r="G34" s="96">
        <v>10699365.1</v>
      </c>
      <c r="H34" s="96">
        <v>12480637.249999998</v>
      </c>
      <c r="I34" s="96">
        <v>5443247.7599999998</v>
      </c>
      <c r="J34" s="96">
        <v>5832327.1000000006</v>
      </c>
      <c r="K34" s="96">
        <v>3071901.62</v>
      </c>
      <c r="L34" s="96">
        <v>3773546.73</v>
      </c>
      <c r="M34" s="96">
        <v>2662052.25</v>
      </c>
      <c r="N34" s="96">
        <v>8404726.1600000001</v>
      </c>
      <c r="O34" s="96">
        <v>5537362.75</v>
      </c>
      <c r="P34" s="96">
        <v>13860441.399999999</v>
      </c>
      <c r="Q34" s="74">
        <f t="shared" si="0"/>
        <v>87888881.189999998</v>
      </c>
      <c r="R34" s="197"/>
      <c r="S34" s="195"/>
      <c r="T34" s="28"/>
      <c r="U34" s="28"/>
      <c r="V34" s="30"/>
      <c r="W34" s="30"/>
      <c r="X34"/>
      <c r="Y34"/>
      <c r="Z34"/>
      <c r="AA34"/>
      <c r="AB34"/>
      <c r="AC34"/>
      <c r="AD34"/>
      <c r="AE34"/>
      <c r="AF34"/>
      <c r="AG34"/>
      <c r="AH34"/>
    </row>
    <row r="35" spans="2:34" s="10" customFormat="1" x14ac:dyDescent="0.25">
      <c r="B35" s="100" t="s">
        <v>152</v>
      </c>
      <c r="C35" s="106">
        <v>76380033</v>
      </c>
      <c r="D35" s="106">
        <v>97153962.079999998</v>
      </c>
      <c r="E35" s="90">
        <v>9768060.0399999991</v>
      </c>
      <c r="F35" s="90">
        <v>5753835.54</v>
      </c>
      <c r="G35" s="90">
        <v>9680353.3200000003</v>
      </c>
      <c r="H35" s="90">
        <v>11082530.719999999</v>
      </c>
      <c r="I35" s="90">
        <v>5042763.25</v>
      </c>
      <c r="J35" s="90">
        <v>4379272.82</v>
      </c>
      <c r="K35" s="90">
        <v>2384171.08</v>
      </c>
      <c r="L35" s="90">
        <v>3443182.5</v>
      </c>
      <c r="M35" s="90">
        <v>2318101.5</v>
      </c>
      <c r="N35" s="90">
        <v>8404726.1600000001</v>
      </c>
      <c r="O35" s="90">
        <v>5525427.75</v>
      </c>
      <c r="P35" s="76">
        <v>12948101.229999999</v>
      </c>
      <c r="Q35" s="76">
        <f t="shared" si="0"/>
        <v>80730525.909999996</v>
      </c>
      <c r="R35" s="197"/>
      <c r="S35" s="195"/>
      <c r="T35" s="28"/>
      <c r="U35" s="28"/>
      <c r="V35" s="30"/>
      <c r="W35" s="30"/>
      <c r="X35"/>
      <c r="Y35"/>
      <c r="Z35"/>
      <c r="AA35"/>
      <c r="AB35"/>
      <c r="AC35"/>
      <c r="AD35"/>
      <c r="AE35"/>
      <c r="AF35"/>
      <c r="AG35"/>
      <c r="AH35"/>
    </row>
    <row r="36" spans="2:34" s="10" customFormat="1" x14ac:dyDescent="0.25">
      <c r="B36" s="100" t="s">
        <v>153</v>
      </c>
      <c r="C36" s="106">
        <v>6750500</v>
      </c>
      <c r="D36" s="106">
        <v>6825539.8600000003</v>
      </c>
      <c r="E36" s="90">
        <v>25872.5</v>
      </c>
      <c r="F36" s="90">
        <v>575504.99</v>
      </c>
      <c r="G36" s="90">
        <v>1019011.78</v>
      </c>
      <c r="H36" s="90">
        <v>1398106.5299999998</v>
      </c>
      <c r="I36" s="90">
        <v>400484.51</v>
      </c>
      <c r="J36" s="90">
        <v>1453054.28</v>
      </c>
      <c r="K36" s="90">
        <v>687730.54</v>
      </c>
      <c r="L36" s="90">
        <v>330364.23</v>
      </c>
      <c r="M36" s="90">
        <v>343950.75</v>
      </c>
      <c r="N36" s="90">
        <v>0</v>
      </c>
      <c r="O36" s="90">
        <v>11935</v>
      </c>
      <c r="P36" s="76">
        <v>912340.16999999993</v>
      </c>
      <c r="Q36" s="76">
        <f t="shared" si="0"/>
        <v>7158355.2799999993</v>
      </c>
      <c r="R36" s="197"/>
      <c r="S36" s="195"/>
      <c r="T36" s="28"/>
      <c r="U36" s="28"/>
      <c r="V36" s="30"/>
      <c r="W36" s="30"/>
      <c r="X36"/>
      <c r="Y36"/>
      <c r="Z36"/>
      <c r="AA36"/>
      <c r="AB36"/>
      <c r="AC36"/>
      <c r="AD36"/>
      <c r="AE36"/>
      <c r="AF36"/>
      <c r="AG36"/>
      <c r="AH36"/>
    </row>
    <row r="37" spans="2:34" s="10" customFormat="1" x14ac:dyDescent="0.25">
      <c r="B37" s="97" t="s">
        <v>38</v>
      </c>
      <c r="C37" s="92">
        <v>140080000</v>
      </c>
      <c r="D37" s="92">
        <v>1147852416</v>
      </c>
      <c r="E37" s="96">
        <v>0</v>
      </c>
      <c r="F37" s="96"/>
      <c r="G37" s="96">
        <v>42000000</v>
      </c>
      <c r="H37" s="96">
        <v>7000000</v>
      </c>
      <c r="I37" s="96">
        <v>7000000</v>
      </c>
      <c r="J37" s="96">
        <v>7000000</v>
      </c>
      <c r="K37" s="96">
        <v>14131785.119999999</v>
      </c>
      <c r="L37" s="96">
        <v>0</v>
      </c>
      <c r="M37" s="96">
        <v>7012629.8499999996</v>
      </c>
      <c r="N37" s="96">
        <v>0</v>
      </c>
      <c r="O37" s="96">
        <v>753120000</v>
      </c>
      <c r="P37" s="74">
        <v>7000000</v>
      </c>
      <c r="Q37" s="74">
        <f t="shared" si="0"/>
        <v>844264414.97000003</v>
      </c>
      <c r="R37" s="197"/>
      <c r="S37" s="195"/>
      <c r="T37" s="28"/>
      <c r="U37" s="28"/>
      <c r="V37" s="30"/>
      <c r="W37" s="30"/>
      <c r="X37"/>
      <c r="Y37"/>
      <c r="Z37"/>
      <c r="AA37"/>
      <c r="AB37"/>
      <c r="AC37"/>
      <c r="AD37"/>
      <c r="AE37"/>
      <c r="AF37"/>
      <c r="AG37"/>
      <c r="AH37"/>
    </row>
    <row r="38" spans="2:34" s="10" customFormat="1" x14ac:dyDescent="0.25">
      <c r="B38" s="62" t="s">
        <v>39</v>
      </c>
      <c r="C38" s="92">
        <v>0</v>
      </c>
      <c r="D38" s="92">
        <v>62668403.869999997</v>
      </c>
      <c r="E38" s="96"/>
      <c r="F38" s="96">
        <v>0</v>
      </c>
      <c r="G38" s="96">
        <v>1875894.76</v>
      </c>
      <c r="H38" s="96">
        <v>2329756</v>
      </c>
      <c r="I38" s="96">
        <v>0</v>
      </c>
      <c r="J38" s="96">
        <v>349310.24</v>
      </c>
      <c r="K38" s="96">
        <v>0</v>
      </c>
      <c r="L38" s="96">
        <v>3314558.48</v>
      </c>
      <c r="M38" s="96">
        <v>288685.40000000002</v>
      </c>
      <c r="N38" s="96">
        <v>6557536.1899999995</v>
      </c>
      <c r="O38" s="96">
        <v>0</v>
      </c>
      <c r="P38" s="74">
        <v>8800</v>
      </c>
      <c r="Q38" s="74">
        <f t="shared" si="0"/>
        <v>14724541.07</v>
      </c>
      <c r="R38" s="197"/>
      <c r="S38" s="195"/>
      <c r="T38" s="28"/>
      <c r="U38" s="28"/>
      <c r="V38" s="30"/>
      <c r="W38" s="30"/>
      <c r="X38"/>
      <c r="Y38"/>
      <c r="Z38"/>
      <c r="AA38"/>
      <c r="AB38"/>
      <c r="AC38"/>
      <c r="AD38"/>
      <c r="AE38"/>
      <c r="AF38"/>
      <c r="AG38"/>
      <c r="AH38"/>
    </row>
    <row r="39" spans="2:34" s="10" customFormat="1" x14ac:dyDescent="0.25">
      <c r="B39" s="213" t="s">
        <v>204</v>
      </c>
      <c r="C39" s="92">
        <v>0</v>
      </c>
      <c r="D39" s="92">
        <v>62668403.869999997</v>
      </c>
      <c r="E39" s="96"/>
      <c r="F39" s="96">
        <v>0</v>
      </c>
      <c r="G39" s="96">
        <v>1875894.76</v>
      </c>
      <c r="H39" s="96">
        <v>2329756</v>
      </c>
      <c r="I39" s="96">
        <v>0</v>
      </c>
      <c r="J39" s="96">
        <v>349310.24</v>
      </c>
      <c r="K39" s="96">
        <v>0</v>
      </c>
      <c r="L39" s="96">
        <v>3314558.48</v>
      </c>
      <c r="M39" s="96">
        <v>288685.40000000002</v>
      </c>
      <c r="N39" s="96">
        <v>6557536.1899999995</v>
      </c>
      <c r="O39" s="96">
        <v>0</v>
      </c>
      <c r="P39" s="74">
        <v>8800</v>
      </c>
      <c r="Q39" s="74">
        <f t="shared" si="0"/>
        <v>14724541.07</v>
      </c>
      <c r="R39" s="197"/>
      <c r="S39" s="195"/>
      <c r="T39" s="28"/>
      <c r="U39" s="28"/>
      <c r="V39" s="30"/>
      <c r="W39" s="30"/>
      <c r="X39"/>
      <c r="Y39"/>
      <c r="Z39"/>
      <c r="AA39"/>
      <c r="AB39"/>
      <c r="AC39"/>
      <c r="AD39"/>
      <c r="AE39"/>
      <c r="AF39"/>
      <c r="AG39"/>
      <c r="AH39"/>
    </row>
    <row r="40" spans="2:34" x14ac:dyDescent="0.25">
      <c r="B40" s="21" t="s">
        <v>40</v>
      </c>
      <c r="C40" s="137">
        <v>18779446511</v>
      </c>
      <c r="D40" s="137">
        <v>24270986745.550007</v>
      </c>
      <c r="E40" s="135">
        <v>323068021.73000002</v>
      </c>
      <c r="F40" s="135">
        <v>240988312.16999999</v>
      </c>
      <c r="G40" s="135">
        <v>817921144.11000001</v>
      </c>
      <c r="H40" s="135">
        <v>974073299.64999998</v>
      </c>
      <c r="I40" s="135">
        <v>991572244.49999988</v>
      </c>
      <c r="J40" s="135">
        <v>928027702.8900001</v>
      </c>
      <c r="K40" s="135">
        <v>774416759.99000001</v>
      </c>
      <c r="L40" s="135">
        <v>1281886221.7499998</v>
      </c>
      <c r="M40" s="135">
        <v>1608862199.0000002</v>
      </c>
      <c r="N40" s="135">
        <v>835918951.18999982</v>
      </c>
      <c r="O40" s="135">
        <v>754375461.86000001</v>
      </c>
      <c r="P40" s="135">
        <v>2653577416.1999998</v>
      </c>
      <c r="Q40" s="75">
        <f t="shared" si="0"/>
        <v>12184687735.040001</v>
      </c>
      <c r="R40" s="197"/>
      <c r="S40" s="195"/>
      <c r="T40" s="28"/>
      <c r="U40" s="28"/>
      <c r="V40" s="141"/>
      <c r="W40" s="27"/>
    </row>
    <row r="41" spans="2:34" x14ac:dyDescent="0.25">
      <c r="B41" s="62" t="s">
        <v>41</v>
      </c>
      <c r="C41" s="108">
        <v>6757564058</v>
      </c>
      <c r="D41" s="108">
        <v>7733068954.5900002</v>
      </c>
      <c r="E41" s="96">
        <v>3241721.13</v>
      </c>
      <c r="F41" s="96">
        <v>94375227</v>
      </c>
      <c r="G41" s="96">
        <v>264591479.29999998</v>
      </c>
      <c r="H41" s="96">
        <v>480115195.68000007</v>
      </c>
      <c r="I41" s="96">
        <v>438936789.83999997</v>
      </c>
      <c r="J41" s="96">
        <v>352429120.03000003</v>
      </c>
      <c r="K41" s="96">
        <v>324977745.78999996</v>
      </c>
      <c r="L41" s="96">
        <v>293988427.45999998</v>
      </c>
      <c r="M41" s="96">
        <v>764598992.08000004</v>
      </c>
      <c r="N41" s="96">
        <v>301634711.88</v>
      </c>
      <c r="O41" s="96">
        <v>100167417.64</v>
      </c>
      <c r="P41" s="96">
        <v>1091055458.22</v>
      </c>
      <c r="Q41" s="74">
        <f t="shared" si="0"/>
        <v>4510112286.0500002</v>
      </c>
      <c r="R41" s="197"/>
      <c r="S41" s="195"/>
      <c r="T41" s="28"/>
      <c r="U41" s="28"/>
      <c r="V41" s="32"/>
      <c r="W41" s="32"/>
    </row>
    <row r="42" spans="2:34" s="10" customFormat="1" x14ac:dyDescent="0.25">
      <c r="B42" s="97" t="s">
        <v>42</v>
      </c>
      <c r="C42" s="108">
        <v>5207280169</v>
      </c>
      <c r="D42" s="108">
        <v>6402977355.4300003</v>
      </c>
      <c r="E42" s="96">
        <v>2045062.31</v>
      </c>
      <c r="F42" s="96">
        <v>81319760.090000004</v>
      </c>
      <c r="G42" s="96">
        <v>137825619.75</v>
      </c>
      <c r="H42" s="96">
        <v>469073146.89000005</v>
      </c>
      <c r="I42" s="96">
        <v>427880211.31999999</v>
      </c>
      <c r="J42" s="96">
        <v>243059824.39000002</v>
      </c>
      <c r="K42" s="96">
        <v>248584968.09</v>
      </c>
      <c r="L42" s="96">
        <v>229322456.75</v>
      </c>
      <c r="M42" s="96">
        <v>722520800.21000004</v>
      </c>
      <c r="N42" s="96">
        <v>203451672.91999999</v>
      </c>
      <c r="O42" s="96">
        <v>45404883.600000001</v>
      </c>
      <c r="P42" s="96">
        <v>1009058529.28</v>
      </c>
      <c r="Q42" s="74">
        <f t="shared" si="0"/>
        <v>3819546935.6000004</v>
      </c>
      <c r="R42" s="197"/>
      <c r="S42" s="195"/>
      <c r="T42" s="28"/>
      <c r="U42" s="28"/>
      <c r="V42" s="30"/>
      <c r="W42" s="30"/>
      <c r="X42"/>
      <c r="Y42"/>
      <c r="Z42"/>
      <c r="AA42"/>
      <c r="AB42"/>
      <c r="AC42"/>
      <c r="AD42"/>
      <c r="AE42"/>
      <c r="AF42"/>
      <c r="AG42"/>
      <c r="AH42"/>
    </row>
    <row r="43" spans="2:34" s="10" customFormat="1" x14ac:dyDescent="0.25">
      <c r="B43" s="97" t="s">
        <v>43</v>
      </c>
      <c r="C43" s="108">
        <v>1550283889</v>
      </c>
      <c r="D43" s="108">
        <v>1330091599.1600001</v>
      </c>
      <c r="E43" s="96">
        <v>1196658.82</v>
      </c>
      <c r="F43" s="96">
        <v>13055466.91</v>
      </c>
      <c r="G43" s="96">
        <v>126765859.54999998</v>
      </c>
      <c r="H43" s="96">
        <v>11042048.789999999</v>
      </c>
      <c r="I43" s="96">
        <v>11056578.52</v>
      </c>
      <c r="J43" s="96">
        <v>109369295.64</v>
      </c>
      <c r="K43" s="96">
        <v>76392777.700000003</v>
      </c>
      <c r="L43" s="96">
        <v>64665970.710000001</v>
      </c>
      <c r="M43" s="96">
        <v>42078191.869999997</v>
      </c>
      <c r="N43" s="96">
        <v>98183038.960000008</v>
      </c>
      <c r="O43" s="96">
        <v>54762534.039999999</v>
      </c>
      <c r="P43" s="96">
        <v>81996928.940000013</v>
      </c>
      <c r="Q43" s="74">
        <f t="shared" si="0"/>
        <v>690565350.44999993</v>
      </c>
      <c r="R43" s="197"/>
      <c r="S43" s="195"/>
      <c r="T43" s="28"/>
      <c r="U43" s="28"/>
      <c r="V43" s="30"/>
      <c r="W43" s="30"/>
      <c r="X43"/>
      <c r="Y43"/>
      <c r="Z43"/>
      <c r="AA43"/>
      <c r="AB43"/>
      <c r="AC43"/>
      <c r="AD43"/>
      <c r="AE43"/>
      <c r="AF43"/>
      <c r="AG43"/>
      <c r="AH43"/>
    </row>
    <row r="44" spans="2:34" s="10" customFormat="1" x14ac:dyDescent="0.25">
      <c r="B44" s="100" t="s">
        <v>154</v>
      </c>
      <c r="C44" s="109">
        <v>70984800</v>
      </c>
      <c r="D44" s="109">
        <v>106218677.2</v>
      </c>
      <c r="E44" s="90">
        <v>1087421.07</v>
      </c>
      <c r="F44" s="90">
        <v>5944163.75</v>
      </c>
      <c r="G44" s="90">
        <v>5937573.0999999996</v>
      </c>
      <c r="H44" s="90">
        <v>5176856.62</v>
      </c>
      <c r="I44" s="90">
        <v>4548304.62</v>
      </c>
      <c r="J44" s="90">
        <v>4745295.9399999995</v>
      </c>
      <c r="K44" s="90">
        <v>4466921.4800000004</v>
      </c>
      <c r="L44" s="90">
        <v>4349911.42</v>
      </c>
      <c r="M44" s="90">
        <v>4361404.1100000003</v>
      </c>
      <c r="N44" s="90">
        <v>4361404.1100000003</v>
      </c>
      <c r="O44" s="90">
        <v>4614529.49</v>
      </c>
      <c r="P44" s="90">
        <v>7072584.54</v>
      </c>
      <c r="Q44" s="76">
        <f t="shared" si="0"/>
        <v>56666370.25</v>
      </c>
      <c r="R44" s="197"/>
      <c r="S44" s="195"/>
      <c r="T44" s="28"/>
      <c r="U44" s="28"/>
      <c r="V44" s="30"/>
      <c r="W44" s="30"/>
      <c r="X44"/>
      <c r="Y44"/>
      <c r="Z44"/>
      <c r="AA44"/>
      <c r="AB44"/>
      <c r="AC44"/>
      <c r="AD44"/>
      <c r="AE44"/>
      <c r="AF44"/>
      <c r="AG44"/>
      <c r="AH44"/>
    </row>
    <row r="45" spans="2:34" s="10" customFormat="1" ht="30" x14ac:dyDescent="0.25">
      <c r="B45" s="102" t="s">
        <v>157</v>
      </c>
      <c r="C45" s="82">
        <v>1479299089</v>
      </c>
      <c r="D45" s="82">
        <v>1220872921.96</v>
      </c>
      <c r="E45" s="90">
        <v>109237.75</v>
      </c>
      <c r="F45" s="90">
        <v>7111303.1600000001</v>
      </c>
      <c r="G45" s="90">
        <v>120828286.44999999</v>
      </c>
      <c r="H45" s="90">
        <v>5865192.1699999999</v>
      </c>
      <c r="I45" s="90">
        <v>6508273.8999999994</v>
      </c>
      <c r="J45" s="90">
        <v>104623999.7</v>
      </c>
      <c r="K45" s="90">
        <v>71925856.219999999</v>
      </c>
      <c r="L45" s="90">
        <v>60316059.289999999</v>
      </c>
      <c r="M45" s="90">
        <v>37716787.759999998</v>
      </c>
      <c r="N45" s="90">
        <v>93821634.850000009</v>
      </c>
      <c r="O45" s="90">
        <v>50148004.549999997</v>
      </c>
      <c r="P45" s="81">
        <v>74924344.400000006</v>
      </c>
      <c r="Q45" s="81">
        <f t="shared" si="0"/>
        <v>633898980.20000005</v>
      </c>
      <c r="R45" s="197"/>
      <c r="S45" s="195"/>
      <c r="T45" s="28"/>
      <c r="U45" s="28"/>
      <c r="V45" s="30"/>
      <c r="W45" s="30"/>
      <c r="X45"/>
      <c r="Y45"/>
      <c r="Z45"/>
      <c r="AA45"/>
      <c r="AB45"/>
      <c r="AC45"/>
      <c r="AD45"/>
      <c r="AE45"/>
      <c r="AF45"/>
      <c r="AG45"/>
      <c r="AH45"/>
    </row>
    <row r="46" spans="2:34" s="10" customFormat="1" ht="30" x14ac:dyDescent="0.25">
      <c r="B46" s="102" t="s">
        <v>158</v>
      </c>
      <c r="C46" s="82">
        <v>0</v>
      </c>
      <c r="D46" s="82">
        <v>3000000</v>
      </c>
      <c r="E46" s="90"/>
      <c r="F46" s="90">
        <v>0</v>
      </c>
      <c r="G46" s="90"/>
      <c r="H46" s="90"/>
      <c r="I46" s="90"/>
      <c r="J46" s="90"/>
      <c r="K46" s="90"/>
      <c r="L46" s="90"/>
      <c r="M46" s="90"/>
      <c r="N46" s="90"/>
      <c r="O46" s="90"/>
      <c r="P46" s="81"/>
      <c r="Q46" s="81">
        <f t="shared" si="0"/>
        <v>0</v>
      </c>
      <c r="R46" s="197"/>
      <c r="S46" s="195"/>
      <c r="T46" s="28"/>
      <c r="U46" s="28"/>
      <c r="V46" s="30"/>
      <c r="W46" s="30"/>
      <c r="X46"/>
      <c r="Y46"/>
      <c r="Z46"/>
      <c r="AA46"/>
      <c r="AB46"/>
      <c r="AC46"/>
      <c r="AD46"/>
      <c r="AE46"/>
      <c r="AF46"/>
      <c r="AG46"/>
      <c r="AH46"/>
    </row>
    <row r="47" spans="2:34" x14ac:dyDescent="0.25">
      <c r="B47" s="62" t="s">
        <v>44</v>
      </c>
      <c r="C47" s="108">
        <v>8350735532</v>
      </c>
      <c r="D47" s="108">
        <v>12214425193.059999</v>
      </c>
      <c r="E47" s="96">
        <v>274934708.17000002</v>
      </c>
      <c r="F47" s="96">
        <v>139828740.82999998</v>
      </c>
      <c r="G47" s="96">
        <v>342833034.01999998</v>
      </c>
      <c r="H47" s="96">
        <v>363023391.08999997</v>
      </c>
      <c r="I47" s="96">
        <v>512515598.51999992</v>
      </c>
      <c r="J47" s="96">
        <v>401414914.18000001</v>
      </c>
      <c r="K47" s="96">
        <v>408899287.02999997</v>
      </c>
      <c r="L47" s="96">
        <v>905415904.99000013</v>
      </c>
      <c r="M47" s="96">
        <v>697834141.73000002</v>
      </c>
      <c r="N47" s="96">
        <v>533884239.31</v>
      </c>
      <c r="O47" s="96">
        <v>640561948.60000002</v>
      </c>
      <c r="P47" s="96">
        <v>1482570891.3</v>
      </c>
      <c r="Q47" s="74">
        <f t="shared" si="0"/>
        <v>6703716799.7700014</v>
      </c>
      <c r="R47" s="197"/>
      <c r="S47" s="195"/>
      <c r="T47" s="28"/>
      <c r="U47" s="28"/>
      <c r="V47" s="27"/>
      <c r="W47" s="27"/>
    </row>
    <row r="48" spans="2:34" s="10" customFormat="1" x14ac:dyDescent="0.25">
      <c r="B48" s="97" t="s">
        <v>45</v>
      </c>
      <c r="C48" s="108">
        <v>2310557559</v>
      </c>
      <c r="D48" s="108">
        <v>4383787688.9299994</v>
      </c>
      <c r="E48" s="96">
        <v>248097809.27000001</v>
      </c>
      <c r="F48" s="96">
        <v>44825637.590000004</v>
      </c>
      <c r="G48" s="96">
        <v>158952475.33000001</v>
      </c>
      <c r="H48" s="96">
        <v>123294818.38</v>
      </c>
      <c r="I48" s="96">
        <v>246511876.78999999</v>
      </c>
      <c r="J48" s="96">
        <v>53536671.519999996</v>
      </c>
      <c r="K48" s="96">
        <v>240744987.02000001</v>
      </c>
      <c r="L48" s="96">
        <v>432913822.06</v>
      </c>
      <c r="M48" s="96">
        <v>328509180.79000002</v>
      </c>
      <c r="N48" s="96">
        <v>173968516.46000001</v>
      </c>
      <c r="O48" s="96">
        <v>124457830.84</v>
      </c>
      <c r="P48" s="96">
        <v>876851446.38999999</v>
      </c>
      <c r="Q48" s="74">
        <f t="shared" si="0"/>
        <v>3052665072.4400001</v>
      </c>
      <c r="R48" s="197"/>
      <c r="S48" s="195"/>
      <c r="T48" s="28"/>
      <c r="U48" s="28"/>
      <c r="V48" s="30"/>
      <c r="W48" s="30"/>
      <c r="X48"/>
      <c r="Y48"/>
      <c r="Z48"/>
      <c r="AA48"/>
      <c r="AB48"/>
      <c r="AC48"/>
      <c r="AD48"/>
      <c r="AE48"/>
      <c r="AF48"/>
      <c r="AG48"/>
      <c r="AH48"/>
    </row>
    <row r="49" spans="2:34" s="10" customFormat="1" x14ac:dyDescent="0.25">
      <c r="B49" s="100" t="s">
        <v>159</v>
      </c>
      <c r="C49" s="106">
        <v>189354090</v>
      </c>
      <c r="D49" s="106">
        <v>208746180.34999999</v>
      </c>
      <c r="E49" s="90">
        <v>0</v>
      </c>
      <c r="F49" s="90">
        <v>82952.81</v>
      </c>
      <c r="G49" s="90">
        <v>0</v>
      </c>
      <c r="H49" s="90">
        <v>0</v>
      </c>
      <c r="I49" s="90">
        <v>6457633.0800000001</v>
      </c>
      <c r="J49" s="90">
        <v>317816.48</v>
      </c>
      <c r="K49" s="90">
        <v>0</v>
      </c>
      <c r="L49" s="90">
        <v>934347.6</v>
      </c>
      <c r="M49" s="90">
        <v>3507216.5</v>
      </c>
      <c r="N49" s="90">
        <v>389577.72</v>
      </c>
      <c r="O49" s="90">
        <v>13805092.23</v>
      </c>
      <c r="P49" s="76">
        <v>353079.6</v>
      </c>
      <c r="Q49" s="76">
        <f t="shared" si="0"/>
        <v>25847716.020000003</v>
      </c>
      <c r="R49" s="197"/>
      <c r="S49" s="195"/>
      <c r="T49" s="28"/>
      <c r="U49" s="28"/>
      <c r="V49" s="30"/>
      <c r="W49" s="30"/>
      <c r="X49"/>
      <c r="Y49"/>
      <c r="Z49"/>
      <c r="AA49"/>
      <c r="AB49"/>
      <c r="AC49"/>
      <c r="AD49"/>
      <c r="AE49"/>
      <c r="AF49"/>
      <c r="AG49"/>
      <c r="AH49"/>
    </row>
    <row r="50" spans="2:34" s="10" customFormat="1" x14ac:dyDescent="0.25">
      <c r="B50" s="100" t="s">
        <v>160</v>
      </c>
      <c r="C50" s="106">
        <v>2086491579</v>
      </c>
      <c r="D50" s="106">
        <v>3939696795.4899998</v>
      </c>
      <c r="E50" s="90">
        <v>248097809.27000001</v>
      </c>
      <c r="F50" s="90">
        <v>44742684.780000001</v>
      </c>
      <c r="G50" s="90">
        <v>158952475.33000001</v>
      </c>
      <c r="H50" s="90">
        <v>116961277.16</v>
      </c>
      <c r="I50" s="90">
        <v>240054243.70999998</v>
      </c>
      <c r="J50" s="90">
        <v>53218855.039999999</v>
      </c>
      <c r="K50" s="90">
        <v>240744987.02000001</v>
      </c>
      <c r="L50" s="90">
        <v>431979474.45999998</v>
      </c>
      <c r="M50" s="90">
        <v>325001964.29000002</v>
      </c>
      <c r="N50" s="90">
        <v>173578938.74000001</v>
      </c>
      <c r="O50" s="90">
        <v>110652738.61</v>
      </c>
      <c r="P50" s="76">
        <v>874221644.08999991</v>
      </c>
      <c r="Q50" s="76">
        <f t="shared" si="0"/>
        <v>3018207092.5</v>
      </c>
      <c r="R50" s="197"/>
      <c r="S50" s="195"/>
      <c r="T50" s="28"/>
      <c r="U50" s="28"/>
      <c r="V50" s="30"/>
      <c r="W50" s="30"/>
      <c r="X50"/>
      <c r="Y50"/>
      <c r="Z50"/>
      <c r="AA50"/>
      <c r="AB50"/>
      <c r="AC50"/>
      <c r="AD50"/>
      <c r="AE50"/>
      <c r="AF50"/>
      <c r="AG50"/>
      <c r="AH50"/>
    </row>
    <row r="51" spans="2:34" s="10" customFormat="1" x14ac:dyDescent="0.25">
      <c r="B51" s="100" t="s">
        <v>161</v>
      </c>
      <c r="C51" s="106">
        <v>22799250</v>
      </c>
      <c r="D51" s="106">
        <v>224082073.08999997</v>
      </c>
      <c r="E51" s="90">
        <v>0</v>
      </c>
      <c r="F51" s="90">
        <v>0</v>
      </c>
      <c r="G51" s="90">
        <v>0</v>
      </c>
      <c r="H51" s="90">
        <v>6333541.2200000007</v>
      </c>
      <c r="I51" s="90">
        <v>0</v>
      </c>
      <c r="J51" s="90">
        <v>0</v>
      </c>
      <c r="K51" s="90">
        <v>0</v>
      </c>
      <c r="L51" s="90">
        <v>0</v>
      </c>
      <c r="M51" s="90">
        <v>0</v>
      </c>
      <c r="N51" s="90">
        <v>0</v>
      </c>
      <c r="O51" s="90">
        <v>0</v>
      </c>
      <c r="P51" s="76">
        <v>2276722.7000000002</v>
      </c>
      <c r="Q51" s="76">
        <f t="shared" si="0"/>
        <v>8610263.9200000018</v>
      </c>
      <c r="R51" s="197"/>
      <c r="S51" s="195"/>
      <c r="T51" s="28"/>
      <c r="U51" s="28"/>
      <c r="V51" s="30"/>
      <c r="W51" s="30"/>
      <c r="X51"/>
      <c r="Y51"/>
      <c r="Z51"/>
      <c r="AA51"/>
      <c r="AB51"/>
      <c r="AC51"/>
      <c r="AD51"/>
      <c r="AE51"/>
      <c r="AF51"/>
      <c r="AG51"/>
      <c r="AH51"/>
    </row>
    <row r="52" spans="2:34" s="10" customFormat="1" x14ac:dyDescent="0.25">
      <c r="B52" s="100" t="s">
        <v>162</v>
      </c>
      <c r="C52" s="106">
        <v>11912640</v>
      </c>
      <c r="D52" s="106">
        <v>11262640</v>
      </c>
      <c r="E52" s="90">
        <v>0</v>
      </c>
      <c r="F52" s="90">
        <v>0</v>
      </c>
      <c r="G52" s="90">
        <v>0</v>
      </c>
      <c r="H52" s="90"/>
      <c r="I52" s="90">
        <v>0</v>
      </c>
      <c r="J52" s="90"/>
      <c r="K52" s="90"/>
      <c r="L52" s="90"/>
      <c r="M52" s="90"/>
      <c r="N52" s="90"/>
      <c r="O52" s="90"/>
      <c r="P52" s="76"/>
      <c r="Q52" s="76">
        <f t="shared" si="0"/>
        <v>0</v>
      </c>
      <c r="R52" s="197"/>
      <c r="S52" s="195"/>
      <c r="T52" s="28"/>
      <c r="U52" s="28"/>
      <c r="V52" s="30"/>
      <c r="W52" s="30"/>
      <c r="X52"/>
      <c r="Y52"/>
      <c r="Z52"/>
      <c r="AA52"/>
      <c r="AB52"/>
      <c r="AC52"/>
      <c r="AD52"/>
      <c r="AE52"/>
      <c r="AF52"/>
      <c r="AG52"/>
      <c r="AH52"/>
    </row>
    <row r="53" spans="2:34" s="10" customFormat="1" x14ac:dyDescent="0.25">
      <c r="B53" s="97" t="s">
        <v>46</v>
      </c>
      <c r="C53" s="108">
        <v>5594891326</v>
      </c>
      <c r="D53" s="108">
        <v>7168681439.4400015</v>
      </c>
      <c r="E53" s="96">
        <v>26592402.899999999</v>
      </c>
      <c r="F53" s="96">
        <v>92616973.659999982</v>
      </c>
      <c r="G53" s="96">
        <v>180987981.18000001</v>
      </c>
      <c r="H53" s="96">
        <v>226011771.51999998</v>
      </c>
      <c r="I53" s="96">
        <v>206468069.69999993</v>
      </c>
      <c r="J53" s="96">
        <v>321857815.08000004</v>
      </c>
      <c r="K53" s="96">
        <v>148707760.24999997</v>
      </c>
      <c r="L53" s="96">
        <v>467172647.97000003</v>
      </c>
      <c r="M53" s="96">
        <v>363396604.40000004</v>
      </c>
      <c r="N53" s="96">
        <v>291755937.10999995</v>
      </c>
      <c r="O53" s="96">
        <v>508028124.30000007</v>
      </c>
      <c r="P53" s="96">
        <v>490925293.31999993</v>
      </c>
      <c r="Q53" s="74">
        <f t="shared" si="0"/>
        <v>3324521381.3900003</v>
      </c>
      <c r="R53" s="197"/>
      <c r="S53" s="195"/>
      <c r="T53" s="28"/>
      <c r="U53" s="28"/>
      <c r="V53" s="30"/>
      <c r="W53" s="30"/>
      <c r="X53"/>
      <c r="Y53"/>
      <c r="Z53"/>
      <c r="AA53"/>
      <c r="AB53"/>
      <c r="AC53"/>
      <c r="AD53"/>
      <c r="AE53"/>
      <c r="AF53"/>
      <c r="AG53"/>
      <c r="AH53"/>
    </row>
    <row r="54" spans="2:34" s="10" customFormat="1" x14ac:dyDescent="0.25">
      <c r="B54" s="100" t="s">
        <v>163</v>
      </c>
      <c r="C54" s="106">
        <v>542109240</v>
      </c>
      <c r="D54" s="106">
        <v>1049893332.11</v>
      </c>
      <c r="E54" s="90">
        <v>0</v>
      </c>
      <c r="F54" s="90">
        <v>4271800</v>
      </c>
      <c r="G54" s="90">
        <v>43105490.520000003</v>
      </c>
      <c r="H54" s="90">
        <v>50441783.200000003</v>
      </c>
      <c r="I54" s="90">
        <v>2984899.99</v>
      </c>
      <c r="J54" s="90">
        <v>4136798.92</v>
      </c>
      <c r="K54" s="90">
        <v>31551359.420000002</v>
      </c>
      <c r="L54" s="90">
        <v>46273640.68</v>
      </c>
      <c r="M54" s="90">
        <v>80498890.909999996</v>
      </c>
      <c r="N54" s="90">
        <v>26027138.199999999</v>
      </c>
      <c r="O54" s="90">
        <v>67073133.399999999</v>
      </c>
      <c r="P54" s="76">
        <v>72031547.539999992</v>
      </c>
      <c r="Q54" s="76">
        <f t="shared" si="0"/>
        <v>428396482.77999997</v>
      </c>
      <c r="R54" s="197"/>
      <c r="S54" s="195"/>
      <c r="T54" s="28"/>
      <c r="U54" s="28"/>
      <c r="V54" s="30"/>
      <c r="W54" s="30"/>
      <c r="X54"/>
      <c r="Y54"/>
      <c r="Z54"/>
      <c r="AA54"/>
      <c r="AB54"/>
      <c r="AC54"/>
      <c r="AD54"/>
      <c r="AE54"/>
      <c r="AF54"/>
      <c r="AG54"/>
      <c r="AH54"/>
    </row>
    <row r="55" spans="2:34" s="10" customFormat="1" x14ac:dyDescent="0.25">
      <c r="B55" s="100" t="s">
        <v>164</v>
      </c>
      <c r="C55" s="106">
        <v>1915905353</v>
      </c>
      <c r="D55" s="106">
        <v>2062635018.8600004</v>
      </c>
      <c r="E55" s="90">
        <v>2555887.5499999998</v>
      </c>
      <c r="F55" s="90">
        <v>42127746.690000005</v>
      </c>
      <c r="G55" s="90">
        <v>59002523.210000001</v>
      </c>
      <c r="H55" s="90">
        <v>129935704.19999996</v>
      </c>
      <c r="I55" s="90">
        <v>165728002.75999993</v>
      </c>
      <c r="J55" s="90">
        <v>64144431.900000013</v>
      </c>
      <c r="K55" s="90">
        <v>34572045.11999999</v>
      </c>
      <c r="L55" s="90">
        <v>74002365.580000013</v>
      </c>
      <c r="M55" s="90">
        <v>66946353.219999999</v>
      </c>
      <c r="N55" s="90">
        <v>38853713.469999999</v>
      </c>
      <c r="O55" s="90">
        <v>160448184.42000002</v>
      </c>
      <c r="P55" s="76">
        <v>161788265.26999998</v>
      </c>
      <c r="Q55" s="76">
        <f t="shared" si="0"/>
        <v>1000105223.3900001</v>
      </c>
      <c r="R55" s="197"/>
      <c r="S55" s="195"/>
      <c r="T55" s="28"/>
      <c r="U55" s="28"/>
      <c r="V55" s="30"/>
      <c r="W55" s="30"/>
      <c r="X55"/>
      <c r="Y55"/>
      <c r="Z55"/>
      <c r="AA55"/>
      <c r="AB55"/>
      <c r="AC55"/>
      <c r="AD55"/>
      <c r="AE55"/>
      <c r="AF55"/>
      <c r="AG55"/>
      <c r="AH55"/>
    </row>
    <row r="56" spans="2:34" s="10" customFormat="1" x14ac:dyDescent="0.25">
      <c r="B56" s="100" t="s">
        <v>165</v>
      </c>
      <c r="C56" s="106">
        <v>3136876733</v>
      </c>
      <c r="D56" s="106">
        <v>4056153088.4700012</v>
      </c>
      <c r="E56" s="90">
        <v>24036515.349999998</v>
      </c>
      <c r="F56" s="90">
        <v>46217426.969999976</v>
      </c>
      <c r="G56" s="90">
        <v>78879967.449999988</v>
      </c>
      <c r="H56" s="90">
        <v>45634284.119999997</v>
      </c>
      <c r="I56" s="90">
        <v>37755166.949999996</v>
      </c>
      <c r="J56" s="90">
        <v>253576584.26000002</v>
      </c>
      <c r="K56" s="90">
        <v>82584355.709999979</v>
      </c>
      <c r="L56" s="90">
        <v>346896641.71000004</v>
      </c>
      <c r="M56" s="90">
        <v>215951360.27000004</v>
      </c>
      <c r="N56" s="90">
        <v>226875085.43999997</v>
      </c>
      <c r="O56" s="90">
        <v>280506806.48000008</v>
      </c>
      <c r="P56" s="76">
        <v>257105480.50999999</v>
      </c>
      <c r="Q56" s="76">
        <f t="shared" si="0"/>
        <v>1896019675.22</v>
      </c>
      <c r="R56" s="197"/>
      <c r="S56" s="195"/>
      <c r="T56" s="28"/>
      <c r="U56" s="28"/>
      <c r="V56" s="30"/>
      <c r="W56" s="30"/>
      <c r="X56"/>
      <c r="Y56"/>
      <c r="Z56"/>
      <c r="AA56"/>
      <c r="AB56"/>
      <c r="AC56"/>
      <c r="AD56"/>
      <c r="AE56"/>
      <c r="AF56"/>
      <c r="AG56"/>
      <c r="AH56"/>
    </row>
    <row r="57" spans="2:34" s="10" customFormat="1" x14ac:dyDescent="0.25">
      <c r="B57" s="97" t="s">
        <v>47</v>
      </c>
      <c r="C57" s="108">
        <v>100832136</v>
      </c>
      <c r="D57" s="108">
        <v>128352263.97</v>
      </c>
      <c r="E57" s="96">
        <v>244496</v>
      </c>
      <c r="F57" s="96">
        <v>949639.58</v>
      </c>
      <c r="G57" s="96">
        <v>498860.33999999997</v>
      </c>
      <c r="H57" s="96">
        <v>1658792.9300000002</v>
      </c>
      <c r="I57" s="96">
        <v>12586306.279999999</v>
      </c>
      <c r="J57" s="96">
        <v>1969934.5099999998</v>
      </c>
      <c r="K57" s="96">
        <v>2466667.5200000005</v>
      </c>
      <c r="L57" s="96">
        <v>1825617.86</v>
      </c>
      <c r="M57" s="96">
        <v>2058611.41</v>
      </c>
      <c r="N57" s="96">
        <v>2454923.92</v>
      </c>
      <c r="O57" s="96">
        <v>569716.27</v>
      </c>
      <c r="P57" s="74">
        <v>17085362.140000001</v>
      </c>
      <c r="Q57" s="74">
        <f t="shared" si="0"/>
        <v>44368928.760000005</v>
      </c>
      <c r="R57" s="197"/>
      <c r="S57" s="195"/>
      <c r="T57" s="28"/>
      <c r="U57" s="28"/>
      <c r="V57" s="30"/>
      <c r="W57" s="30"/>
      <c r="X57"/>
      <c r="Y57"/>
      <c r="Z57"/>
      <c r="AA57"/>
      <c r="AB57"/>
      <c r="AC57"/>
      <c r="AD57"/>
      <c r="AE57"/>
      <c r="AF57"/>
      <c r="AG57"/>
      <c r="AH57"/>
    </row>
    <row r="58" spans="2:34" s="10" customFormat="1" x14ac:dyDescent="0.25">
      <c r="B58" s="97" t="s">
        <v>48</v>
      </c>
      <c r="C58" s="108">
        <v>98476099</v>
      </c>
      <c r="D58" s="108">
        <v>101570146.41999999</v>
      </c>
      <c r="E58" s="96">
        <v>0</v>
      </c>
      <c r="F58" s="96">
        <v>0</v>
      </c>
      <c r="G58" s="96">
        <v>1204551.1000000001</v>
      </c>
      <c r="H58" s="96">
        <v>8933310</v>
      </c>
      <c r="I58" s="96">
        <v>0</v>
      </c>
      <c r="J58" s="96">
        <v>5639807</v>
      </c>
      <c r="K58" s="96">
        <v>11968356</v>
      </c>
      <c r="L58" s="96">
        <v>852330</v>
      </c>
      <c r="M58" s="96">
        <v>1497000</v>
      </c>
      <c r="N58" s="96">
        <v>4124823.85</v>
      </c>
      <c r="O58" s="96">
        <v>2246468</v>
      </c>
      <c r="P58" s="96">
        <v>7468456</v>
      </c>
      <c r="Q58" s="74">
        <f t="shared" si="0"/>
        <v>43935101.950000003</v>
      </c>
      <c r="R58" s="197"/>
      <c r="S58" s="195"/>
      <c r="T58" s="28"/>
      <c r="U58" s="28"/>
      <c r="V58" s="30"/>
      <c r="W58" s="30"/>
      <c r="X58"/>
      <c r="Y58"/>
      <c r="Z58"/>
      <c r="AA58"/>
      <c r="AB58"/>
      <c r="AC58"/>
      <c r="AD58"/>
      <c r="AE58"/>
      <c r="AF58"/>
      <c r="AG58"/>
      <c r="AH58"/>
    </row>
    <row r="59" spans="2:34" x14ac:dyDescent="0.25">
      <c r="B59" s="100" t="s">
        <v>166</v>
      </c>
      <c r="C59" s="106">
        <v>31370580</v>
      </c>
      <c r="D59" s="106">
        <v>48971098.379999995</v>
      </c>
      <c r="E59" s="90">
        <v>0</v>
      </c>
      <c r="F59" s="90"/>
      <c r="G59" s="90">
        <v>0</v>
      </c>
      <c r="H59" s="90">
        <v>0</v>
      </c>
      <c r="I59" s="90">
        <v>0</v>
      </c>
      <c r="J59" s="90">
        <v>3192920</v>
      </c>
      <c r="K59" s="90">
        <v>10094906</v>
      </c>
      <c r="L59" s="90">
        <v>0</v>
      </c>
      <c r="M59" s="90">
        <v>0</v>
      </c>
      <c r="N59" s="90">
        <v>3625410</v>
      </c>
      <c r="O59" s="90">
        <v>1750000</v>
      </c>
      <c r="P59" s="76">
        <v>2451306</v>
      </c>
      <c r="Q59" s="76">
        <f t="shared" si="0"/>
        <v>21114542</v>
      </c>
      <c r="R59" s="197"/>
      <c r="S59" s="195"/>
      <c r="T59" s="28"/>
      <c r="U59" s="28"/>
      <c r="V59" s="27"/>
      <c r="W59" s="27"/>
    </row>
    <row r="60" spans="2:34" x14ac:dyDescent="0.25">
      <c r="B60" s="100" t="s">
        <v>167</v>
      </c>
      <c r="C60" s="106">
        <v>67105519</v>
      </c>
      <c r="D60" s="106">
        <v>52599048.039999999</v>
      </c>
      <c r="E60" s="90">
        <v>0</v>
      </c>
      <c r="F60" s="90">
        <v>0</v>
      </c>
      <c r="G60" s="90">
        <v>1204551.1000000001</v>
      </c>
      <c r="H60" s="90">
        <v>8933310</v>
      </c>
      <c r="I60" s="90">
        <v>0</v>
      </c>
      <c r="J60" s="90">
        <v>2446887</v>
      </c>
      <c r="K60" s="90">
        <v>1873450</v>
      </c>
      <c r="L60" s="90">
        <v>852330</v>
      </c>
      <c r="M60" s="90">
        <v>1497000</v>
      </c>
      <c r="N60" s="90">
        <v>499413.85</v>
      </c>
      <c r="O60" s="90">
        <v>496468</v>
      </c>
      <c r="P60" s="76">
        <v>5017150</v>
      </c>
      <c r="Q60" s="76">
        <f t="shared" si="0"/>
        <v>22820559.950000003</v>
      </c>
      <c r="R60" s="197"/>
      <c r="S60" s="195"/>
      <c r="T60" s="28"/>
      <c r="U60" s="28"/>
      <c r="V60" s="27"/>
      <c r="W60" s="27"/>
    </row>
    <row r="61" spans="2:34" s="10" customFormat="1" x14ac:dyDescent="0.25">
      <c r="B61" s="97" t="s">
        <v>49</v>
      </c>
      <c r="C61" s="108">
        <v>245978412</v>
      </c>
      <c r="D61" s="108">
        <v>432033654.29999995</v>
      </c>
      <c r="E61" s="96">
        <v>0</v>
      </c>
      <c r="F61" s="96">
        <v>1436490</v>
      </c>
      <c r="G61" s="96">
        <v>1189166.07</v>
      </c>
      <c r="H61" s="96">
        <v>3124698.26</v>
      </c>
      <c r="I61" s="96">
        <v>46949345.75</v>
      </c>
      <c r="J61" s="96">
        <v>18410686.07</v>
      </c>
      <c r="K61" s="96">
        <v>5011516.24</v>
      </c>
      <c r="L61" s="96">
        <v>2651487.1</v>
      </c>
      <c r="M61" s="96">
        <v>2372745.13</v>
      </c>
      <c r="N61" s="96">
        <v>61580037.969999999</v>
      </c>
      <c r="O61" s="96">
        <v>5259809.1899999995</v>
      </c>
      <c r="P61" s="96">
        <v>90240333.450000003</v>
      </c>
      <c r="Q61" s="74">
        <f t="shared" si="0"/>
        <v>238226315.22999996</v>
      </c>
      <c r="R61" s="197"/>
      <c r="S61" s="195"/>
      <c r="T61" s="28"/>
      <c r="U61" s="28"/>
      <c r="V61" s="30"/>
      <c r="W61" s="30"/>
      <c r="X61"/>
      <c r="Y61"/>
      <c r="Z61"/>
      <c r="AA61"/>
      <c r="AB61"/>
      <c r="AC61"/>
      <c r="AD61"/>
      <c r="AE61"/>
      <c r="AF61"/>
      <c r="AG61"/>
      <c r="AH61"/>
    </row>
    <row r="62" spans="2:34" s="10" customFormat="1" x14ac:dyDescent="0.25">
      <c r="B62" s="100" t="s">
        <v>168</v>
      </c>
      <c r="C62" s="109">
        <v>1000000</v>
      </c>
      <c r="D62" s="109">
        <v>0</v>
      </c>
      <c r="E62" s="90">
        <v>0</v>
      </c>
      <c r="F62" s="90"/>
      <c r="G62" s="90"/>
      <c r="H62" s="90"/>
      <c r="I62" s="90"/>
      <c r="J62" s="90"/>
      <c r="K62" s="90"/>
      <c r="L62" s="90"/>
      <c r="M62" s="90"/>
      <c r="N62" s="90"/>
      <c r="O62" s="90">
        <v>0</v>
      </c>
      <c r="P62" s="90"/>
      <c r="Q62" s="74">
        <f t="shared" si="0"/>
        <v>0</v>
      </c>
      <c r="R62" s="197"/>
      <c r="S62" s="195"/>
      <c r="T62" s="28"/>
      <c r="U62" s="28"/>
      <c r="V62" s="30"/>
      <c r="W62" s="30"/>
      <c r="X62"/>
      <c r="Y62"/>
      <c r="Z62"/>
      <c r="AA62"/>
      <c r="AB62"/>
      <c r="AC62"/>
      <c r="AD62"/>
      <c r="AE62"/>
      <c r="AF62"/>
      <c r="AG62"/>
      <c r="AH62"/>
    </row>
    <row r="63" spans="2:34" s="10" customFormat="1" x14ac:dyDescent="0.25">
      <c r="B63" s="100" t="s">
        <v>169</v>
      </c>
      <c r="C63" s="109">
        <v>205742127</v>
      </c>
      <c r="D63" s="109">
        <v>383562574.29999995</v>
      </c>
      <c r="E63" s="90">
        <v>0</v>
      </c>
      <c r="F63" s="90">
        <v>1436490</v>
      </c>
      <c r="G63" s="90">
        <v>1189166.07</v>
      </c>
      <c r="H63" s="90">
        <v>3124698.26</v>
      </c>
      <c r="I63" s="90">
        <v>46949345.75</v>
      </c>
      <c r="J63" s="90">
        <v>2899518.13</v>
      </c>
      <c r="K63" s="90">
        <v>5011516.24</v>
      </c>
      <c r="L63" s="90">
        <v>2651487.1</v>
      </c>
      <c r="M63" s="90">
        <v>2372745.13</v>
      </c>
      <c r="N63" s="90">
        <v>40091205.909999996</v>
      </c>
      <c r="O63" s="90">
        <v>620464.93000000005</v>
      </c>
      <c r="P63" s="90">
        <v>90240333.450000003</v>
      </c>
      <c r="Q63" s="76">
        <f t="shared" si="0"/>
        <v>196586970.97000003</v>
      </c>
      <c r="R63" s="197"/>
      <c r="S63" s="195"/>
      <c r="T63" s="28"/>
      <c r="U63" s="28"/>
      <c r="V63" s="30"/>
      <c r="W63" s="30"/>
      <c r="X63"/>
      <c r="Y63"/>
      <c r="Z63"/>
      <c r="AA63"/>
      <c r="AB63"/>
      <c r="AC63"/>
      <c r="AD63"/>
      <c r="AE63"/>
      <c r="AF63"/>
      <c r="AG63"/>
      <c r="AH63"/>
    </row>
    <row r="64" spans="2:34" s="10" customFormat="1" x14ac:dyDescent="0.25">
      <c r="B64" s="100" t="s">
        <v>172</v>
      </c>
      <c r="C64" s="109">
        <v>39236285</v>
      </c>
      <c r="D64" s="109">
        <v>48471080</v>
      </c>
      <c r="E64" s="90">
        <v>0</v>
      </c>
      <c r="F64" s="90"/>
      <c r="G64" s="90"/>
      <c r="H64" s="90">
        <v>0</v>
      </c>
      <c r="I64" s="90">
        <v>0</v>
      </c>
      <c r="J64" s="90">
        <v>15511167.939999999</v>
      </c>
      <c r="K64" s="90">
        <v>0</v>
      </c>
      <c r="L64" s="90">
        <v>0</v>
      </c>
      <c r="M64" s="90">
        <v>0</v>
      </c>
      <c r="N64" s="90">
        <v>21488832.059999999</v>
      </c>
      <c r="O64" s="90">
        <v>4639344.26</v>
      </c>
      <c r="P64" s="76">
        <v>0</v>
      </c>
      <c r="Q64" s="90">
        <f t="shared" si="0"/>
        <v>41639344.259999998</v>
      </c>
      <c r="R64" s="197"/>
      <c r="S64" s="195"/>
      <c r="T64" s="28"/>
      <c r="U64" s="28"/>
      <c r="V64" s="30"/>
      <c r="W64" s="30"/>
      <c r="X64"/>
      <c r="Y64"/>
      <c r="Z64"/>
      <c r="AA64"/>
      <c r="AB64"/>
      <c r="AC64"/>
      <c r="AD64"/>
      <c r="AE64"/>
      <c r="AF64"/>
      <c r="AG64"/>
      <c r="AH64"/>
    </row>
    <row r="65" spans="1:34" x14ac:dyDescent="0.25">
      <c r="B65" s="62" t="s">
        <v>50</v>
      </c>
      <c r="C65" s="108">
        <v>661637117</v>
      </c>
      <c r="D65" s="108">
        <v>10039750.200000048</v>
      </c>
      <c r="E65" s="96">
        <v>0</v>
      </c>
      <c r="F65" s="96">
        <v>1105620</v>
      </c>
      <c r="G65" s="96">
        <v>200000.01</v>
      </c>
      <c r="H65" s="96">
        <v>480000</v>
      </c>
      <c r="I65" s="96">
        <v>0</v>
      </c>
      <c r="J65" s="96">
        <v>269040</v>
      </c>
      <c r="K65" s="96">
        <v>831300.19</v>
      </c>
      <c r="L65" s="96">
        <v>1411940.8</v>
      </c>
      <c r="M65" s="96">
        <v>654514.37</v>
      </c>
      <c r="N65" s="96">
        <v>400000</v>
      </c>
      <c r="O65" s="96">
        <v>1083378.67</v>
      </c>
      <c r="P65" s="96">
        <v>2075820.68</v>
      </c>
      <c r="Q65" s="96">
        <f t="shared" si="0"/>
        <v>8511614.7200000007</v>
      </c>
      <c r="R65" s="197"/>
      <c r="S65" s="195"/>
      <c r="T65" s="28"/>
      <c r="U65" s="28"/>
      <c r="V65" s="27"/>
      <c r="W65" s="27"/>
    </row>
    <row r="66" spans="1:34" x14ac:dyDescent="0.25">
      <c r="B66" s="78" t="s">
        <v>51</v>
      </c>
      <c r="C66" s="108">
        <v>20000</v>
      </c>
      <c r="D66" s="108">
        <v>44000</v>
      </c>
      <c r="E66" s="96">
        <v>0</v>
      </c>
      <c r="F66" s="96"/>
      <c r="G66" s="96"/>
      <c r="H66" s="96"/>
      <c r="I66" s="96"/>
      <c r="J66" s="96">
        <v>0</v>
      </c>
      <c r="K66" s="96"/>
      <c r="L66" s="96"/>
      <c r="M66" s="96">
        <v>23140</v>
      </c>
      <c r="N66" s="90"/>
      <c r="O66" s="96"/>
      <c r="P66" s="96"/>
      <c r="Q66" s="90">
        <f t="shared" si="0"/>
        <v>23140</v>
      </c>
      <c r="R66" s="197"/>
      <c r="S66" s="195"/>
      <c r="T66" s="28"/>
      <c r="U66" s="28"/>
      <c r="V66" s="27"/>
      <c r="W66" s="27"/>
    </row>
    <row r="67" spans="1:34" s="85" customFormat="1" x14ac:dyDescent="0.25">
      <c r="A67" s="10"/>
      <c r="B67" s="78" t="s">
        <v>52</v>
      </c>
      <c r="C67" s="106">
        <v>3067298</v>
      </c>
      <c r="D67" s="106">
        <v>3564003</v>
      </c>
      <c r="E67" s="90">
        <v>0</v>
      </c>
      <c r="F67" s="90">
        <v>800000</v>
      </c>
      <c r="G67" s="90">
        <v>0</v>
      </c>
      <c r="H67" s="90">
        <v>480000</v>
      </c>
      <c r="I67" s="90">
        <v>0</v>
      </c>
      <c r="J67" s="90">
        <v>0</v>
      </c>
      <c r="K67" s="90">
        <v>820000</v>
      </c>
      <c r="L67" s="90">
        <v>0</v>
      </c>
      <c r="M67" s="90">
        <v>631374.37</v>
      </c>
      <c r="N67" s="90">
        <v>400000</v>
      </c>
      <c r="O67" s="90">
        <v>0</v>
      </c>
      <c r="P67" s="76">
        <v>0</v>
      </c>
      <c r="Q67" s="90">
        <f t="shared" si="0"/>
        <v>3131374.37</v>
      </c>
      <c r="R67" s="197"/>
      <c r="S67" s="195"/>
      <c r="T67" s="28"/>
      <c r="U67" s="28"/>
      <c r="V67" s="30"/>
      <c r="W67" s="30"/>
      <c r="X67"/>
      <c r="Y67"/>
      <c r="Z67"/>
      <c r="AA67"/>
      <c r="AB67"/>
      <c r="AC67"/>
      <c r="AD67"/>
      <c r="AE67"/>
      <c r="AF67"/>
      <c r="AG67"/>
      <c r="AH67"/>
    </row>
    <row r="68" spans="1:34" s="10" customFormat="1" x14ac:dyDescent="0.25">
      <c r="B68" s="78" t="s">
        <v>53</v>
      </c>
      <c r="C68" s="106">
        <v>658549819</v>
      </c>
      <c r="D68" s="106">
        <v>6431747.2000000477</v>
      </c>
      <c r="E68" s="90">
        <v>0</v>
      </c>
      <c r="F68" s="90">
        <v>305620</v>
      </c>
      <c r="G68" s="90">
        <v>200000.01</v>
      </c>
      <c r="H68" s="90"/>
      <c r="I68" s="90">
        <v>0</v>
      </c>
      <c r="J68" s="90">
        <v>269040</v>
      </c>
      <c r="K68" s="90">
        <v>11300.19</v>
      </c>
      <c r="L68" s="90">
        <v>1411940.8</v>
      </c>
      <c r="M68" s="90">
        <v>0</v>
      </c>
      <c r="N68" s="90">
        <v>0</v>
      </c>
      <c r="O68" s="96">
        <v>1083378.67</v>
      </c>
      <c r="P68" s="74">
        <v>2075820.68</v>
      </c>
      <c r="Q68" s="96">
        <f t="shared" si="0"/>
        <v>5357100.3499999996</v>
      </c>
      <c r="R68" s="197"/>
      <c r="S68" s="195"/>
      <c r="T68" s="28"/>
      <c r="U68" s="28"/>
      <c r="V68" s="30"/>
      <c r="W68" s="30"/>
      <c r="X68"/>
      <c r="Y68"/>
      <c r="Z68"/>
      <c r="AA68"/>
      <c r="AB68"/>
      <c r="AC68"/>
      <c r="AD68"/>
      <c r="AE68"/>
      <c r="AF68"/>
      <c r="AG68"/>
      <c r="AH68"/>
    </row>
    <row r="69" spans="1:34" x14ac:dyDescent="0.25">
      <c r="B69" s="62" t="s">
        <v>54</v>
      </c>
      <c r="C69" s="108">
        <v>154869000</v>
      </c>
      <c r="D69" s="108">
        <v>63830131</v>
      </c>
      <c r="E69" s="96">
        <v>0</v>
      </c>
      <c r="F69" s="96"/>
      <c r="G69" s="96">
        <v>0</v>
      </c>
      <c r="H69" s="96"/>
      <c r="I69" s="96"/>
      <c r="J69" s="96"/>
      <c r="K69" s="96"/>
      <c r="L69" s="96">
        <v>0</v>
      </c>
      <c r="M69" s="96">
        <v>0</v>
      </c>
      <c r="N69" s="96">
        <v>0</v>
      </c>
      <c r="O69" s="96">
        <v>0</v>
      </c>
      <c r="P69" s="96">
        <v>10311129</v>
      </c>
      <c r="Q69" s="96">
        <f t="shared" si="0"/>
        <v>10311129</v>
      </c>
      <c r="R69" s="197"/>
      <c r="S69" s="195"/>
      <c r="T69" s="28"/>
      <c r="U69" s="28"/>
      <c r="V69" s="27"/>
      <c r="W69" s="27"/>
    </row>
    <row r="70" spans="1:34" s="10" customFormat="1" x14ac:dyDescent="0.25">
      <c r="B70" s="97" t="s">
        <v>92</v>
      </c>
      <c r="C70" s="109">
        <v>154512000</v>
      </c>
      <c r="D70" s="109">
        <v>63473131</v>
      </c>
      <c r="E70" s="90">
        <v>0</v>
      </c>
      <c r="F70" s="90"/>
      <c r="G70" s="90">
        <v>0</v>
      </c>
      <c r="H70" s="90"/>
      <c r="I70" s="90"/>
      <c r="J70" s="90"/>
      <c r="K70" s="90"/>
      <c r="L70" s="90">
        <v>0</v>
      </c>
      <c r="M70" s="90">
        <v>0</v>
      </c>
      <c r="N70" s="90">
        <v>0</v>
      </c>
      <c r="O70" s="90">
        <v>0</v>
      </c>
      <c r="P70" s="90">
        <v>10311129</v>
      </c>
      <c r="Q70" s="90">
        <f t="shared" si="0"/>
        <v>10311129</v>
      </c>
      <c r="R70" s="197"/>
      <c r="S70" s="195"/>
      <c r="T70" s="28"/>
      <c r="U70" s="28"/>
      <c r="V70" s="30"/>
      <c r="W70" s="30"/>
      <c r="X70"/>
      <c r="Y70"/>
      <c r="Z70"/>
      <c r="AA70"/>
      <c r="AB70"/>
      <c r="AC70"/>
      <c r="AD70"/>
      <c r="AE70"/>
      <c r="AF70"/>
      <c r="AG70"/>
      <c r="AH70"/>
    </row>
    <row r="71" spans="1:34" x14ac:dyDescent="0.25">
      <c r="B71" s="100" t="s">
        <v>173</v>
      </c>
      <c r="C71" s="106">
        <v>154512000</v>
      </c>
      <c r="D71" s="106">
        <v>63473131</v>
      </c>
      <c r="E71" s="90">
        <v>0</v>
      </c>
      <c r="F71" s="90"/>
      <c r="G71" s="90">
        <v>0</v>
      </c>
      <c r="H71" s="90"/>
      <c r="I71" s="90"/>
      <c r="J71" s="90"/>
      <c r="K71" s="90"/>
      <c r="L71" s="90">
        <v>0</v>
      </c>
      <c r="M71" s="90">
        <v>0</v>
      </c>
      <c r="N71" s="90">
        <v>0</v>
      </c>
      <c r="O71" s="134">
        <v>0</v>
      </c>
      <c r="P71" s="73">
        <v>10311129</v>
      </c>
      <c r="Q71" s="90">
        <f t="shared" si="0"/>
        <v>10311129</v>
      </c>
      <c r="R71" s="197"/>
      <c r="S71" s="195"/>
      <c r="T71" s="28"/>
      <c r="U71" s="28"/>
      <c r="V71" s="27"/>
      <c r="W71" s="27"/>
    </row>
    <row r="72" spans="1:34" s="10" customFormat="1" x14ac:dyDescent="0.25">
      <c r="B72" s="97" t="s">
        <v>55</v>
      </c>
      <c r="C72" s="108">
        <v>357000</v>
      </c>
      <c r="D72" s="108">
        <v>357000</v>
      </c>
      <c r="E72" s="108">
        <v>0</v>
      </c>
      <c r="F72" s="96"/>
      <c r="G72" s="96"/>
      <c r="H72" s="96"/>
      <c r="I72" s="96"/>
      <c r="J72" s="96"/>
      <c r="K72" s="96"/>
      <c r="L72" s="96"/>
      <c r="M72" s="96"/>
      <c r="N72" s="96"/>
      <c r="O72" s="96"/>
      <c r="P72" s="96"/>
      <c r="Q72" s="90">
        <f t="shared" si="0"/>
        <v>0</v>
      </c>
      <c r="R72" s="197"/>
      <c r="S72" s="195"/>
      <c r="T72" s="28"/>
      <c r="U72" s="28"/>
      <c r="V72" s="30"/>
      <c r="W72" s="30"/>
      <c r="X72"/>
      <c r="Y72"/>
      <c r="Z72"/>
      <c r="AA72"/>
      <c r="AB72"/>
      <c r="AC72"/>
      <c r="AD72"/>
      <c r="AE72"/>
      <c r="AF72"/>
      <c r="AG72"/>
      <c r="AH72"/>
    </row>
    <row r="73" spans="1:34" x14ac:dyDescent="0.25">
      <c r="B73" s="100" t="s">
        <v>175</v>
      </c>
      <c r="C73" s="106">
        <v>357000</v>
      </c>
      <c r="D73" s="106">
        <v>357000</v>
      </c>
      <c r="E73" s="90">
        <v>0</v>
      </c>
      <c r="F73" s="90"/>
      <c r="G73" s="90"/>
      <c r="H73" s="90"/>
      <c r="I73" s="90"/>
      <c r="J73" s="90"/>
      <c r="K73" s="90"/>
      <c r="L73" s="90"/>
      <c r="M73" s="90"/>
      <c r="N73" s="90"/>
      <c r="O73" s="134"/>
      <c r="P73" s="73"/>
      <c r="Q73" s="90">
        <f t="shared" si="0"/>
        <v>0</v>
      </c>
      <c r="R73" s="197"/>
      <c r="S73" s="195"/>
      <c r="T73" s="28"/>
      <c r="U73" s="28"/>
      <c r="V73" s="27"/>
      <c r="W73" s="27"/>
    </row>
    <row r="74" spans="1:34" x14ac:dyDescent="0.25">
      <c r="B74" s="62" t="s">
        <v>56</v>
      </c>
      <c r="C74" s="108">
        <v>2854615995</v>
      </c>
      <c r="D74" s="108">
        <v>4249597907.6999998</v>
      </c>
      <c r="E74" s="96">
        <v>44891592.43</v>
      </c>
      <c r="F74" s="96">
        <v>5678724.3399999999</v>
      </c>
      <c r="G74" s="96">
        <v>210296630.78</v>
      </c>
      <c r="H74" s="96">
        <v>130454712.88</v>
      </c>
      <c r="I74" s="96">
        <v>40119856.140000001</v>
      </c>
      <c r="J74" s="96">
        <v>173914628.68000001</v>
      </c>
      <c r="K74" s="96">
        <v>39708426.980000004</v>
      </c>
      <c r="L74" s="96">
        <v>81069948.5</v>
      </c>
      <c r="M74" s="96">
        <v>145774550.81999999</v>
      </c>
      <c r="N74" s="96">
        <v>0</v>
      </c>
      <c r="O74" s="96">
        <v>12562716.949999999</v>
      </c>
      <c r="P74" s="96">
        <v>67564117</v>
      </c>
      <c r="Q74" s="74">
        <f t="shared" si="0"/>
        <v>952035905.5</v>
      </c>
      <c r="R74" s="197"/>
      <c r="S74" s="195"/>
      <c r="T74" s="28"/>
      <c r="U74" s="28"/>
      <c r="V74" s="27"/>
      <c r="W74" s="27"/>
    </row>
    <row r="75" spans="1:34" x14ac:dyDescent="0.25">
      <c r="B75" s="62" t="s">
        <v>105</v>
      </c>
      <c r="C75" s="108">
        <v>5000000</v>
      </c>
      <c r="D75" s="108">
        <v>12000000</v>
      </c>
      <c r="E75" s="96">
        <v>0</v>
      </c>
      <c r="F75" s="96">
        <v>0</v>
      </c>
      <c r="G75" s="96">
        <v>0</v>
      </c>
      <c r="H75" s="96"/>
      <c r="I75" s="96">
        <v>0</v>
      </c>
      <c r="J75" s="96"/>
      <c r="K75" s="96"/>
      <c r="L75" s="96"/>
      <c r="M75" s="96"/>
      <c r="N75" s="96"/>
      <c r="O75" s="96"/>
      <c r="P75" s="96"/>
      <c r="Q75" s="74">
        <f t="shared" si="0"/>
        <v>0</v>
      </c>
      <c r="R75" s="197"/>
      <c r="S75" s="195"/>
      <c r="T75" s="28"/>
      <c r="U75" s="28"/>
      <c r="V75" s="27"/>
      <c r="W75" s="27"/>
    </row>
    <row r="76" spans="1:34" x14ac:dyDescent="0.25">
      <c r="B76" s="20" t="s">
        <v>177</v>
      </c>
      <c r="C76" s="108">
        <v>5000000</v>
      </c>
      <c r="D76" s="108">
        <v>12000000</v>
      </c>
      <c r="E76" s="96">
        <v>0</v>
      </c>
      <c r="F76" s="96">
        <v>0</v>
      </c>
      <c r="G76" s="96">
        <v>0</v>
      </c>
      <c r="H76" s="96"/>
      <c r="I76" s="96">
        <v>0</v>
      </c>
      <c r="J76" s="96"/>
      <c r="K76" s="96"/>
      <c r="L76" s="96"/>
      <c r="M76" s="96"/>
      <c r="N76" s="96"/>
      <c r="O76" s="96"/>
      <c r="P76" s="74"/>
      <c r="Q76" s="74">
        <f t="shared" si="0"/>
        <v>0</v>
      </c>
      <c r="R76" s="197"/>
      <c r="S76" s="195"/>
      <c r="T76" s="28"/>
      <c r="U76" s="28"/>
      <c r="V76" s="27"/>
      <c r="W76" s="27"/>
    </row>
    <row r="77" spans="1:34" s="10" customFormat="1" x14ac:dyDescent="0.25">
      <c r="B77" s="62" t="s">
        <v>93</v>
      </c>
      <c r="C77" s="108">
        <v>2799615995</v>
      </c>
      <c r="D77" s="108">
        <v>4197597907.6999998</v>
      </c>
      <c r="E77" s="96">
        <v>44891592.43</v>
      </c>
      <c r="F77" s="96">
        <v>5678724.3399999999</v>
      </c>
      <c r="G77" s="96">
        <v>210296630.78</v>
      </c>
      <c r="H77" s="96">
        <v>130454712.88</v>
      </c>
      <c r="I77" s="96">
        <v>40119856.140000001</v>
      </c>
      <c r="J77" s="96">
        <v>173914628.68000001</v>
      </c>
      <c r="K77" s="96">
        <v>39708426.980000004</v>
      </c>
      <c r="L77" s="96">
        <v>81069948.5</v>
      </c>
      <c r="M77" s="96">
        <v>145774550.81999999</v>
      </c>
      <c r="N77" s="96">
        <v>0</v>
      </c>
      <c r="O77" s="96">
        <v>12562716.949999999</v>
      </c>
      <c r="P77" s="96">
        <v>67564117</v>
      </c>
      <c r="Q77" s="74">
        <f t="shared" si="0"/>
        <v>952035905.5</v>
      </c>
      <c r="R77" s="197"/>
      <c r="S77" s="195"/>
      <c r="T77" s="28"/>
      <c r="U77" s="28"/>
      <c r="V77" s="30"/>
      <c r="W77" s="30"/>
      <c r="X77"/>
      <c r="Y77"/>
      <c r="Z77"/>
      <c r="AA77"/>
      <c r="AB77"/>
      <c r="AC77"/>
      <c r="AD77"/>
      <c r="AE77"/>
      <c r="AF77"/>
      <c r="AG77"/>
      <c r="AH77"/>
    </row>
    <row r="78" spans="1:34" x14ac:dyDescent="0.25">
      <c r="B78" s="100" t="s">
        <v>178</v>
      </c>
      <c r="C78" s="109">
        <v>2099615995</v>
      </c>
      <c r="D78" s="109">
        <v>2289133850.6999998</v>
      </c>
      <c r="E78" s="90">
        <v>11330797.43</v>
      </c>
      <c r="F78" s="90">
        <v>5678724.3399999999</v>
      </c>
      <c r="G78" s="90">
        <v>42925051.780000001</v>
      </c>
      <c r="H78" s="90">
        <v>5454712.8799999999</v>
      </c>
      <c r="I78" s="90">
        <v>40119856.140000001</v>
      </c>
      <c r="J78" s="90">
        <v>27907823.68</v>
      </c>
      <c r="K78" s="90">
        <v>17744774.98</v>
      </c>
      <c r="L78" s="90">
        <v>29913336.5</v>
      </c>
      <c r="M78" s="90">
        <v>20774550.82</v>
      </c>
      <c r="N78" s="90">
        <v>0</v>
      </c>
      <c r="O78" s="90">
        <v>12562716.949999999</v>
      </c>
      <c r="P78" s="90">
        <v>5900000</v>
      </c>
      <c r="Q78" s="76">
        <f t="shared" si="0"/>
        <v>220312345.49999997</v>
      </c>
      <c r="R78" s="197"/>
      <c r="S78" s="195"/>
      <c r="T78" s="28"/>
      <c r="U78" s="28"/>
      <c r="V78" s="27"/>
      <c r="W78" s="27"/>
    </row>
    <row r="79" spans="1:34" ht="30" x14ac:dyDescent="0.25">
      <c r="B79" s="101" t="s">
        <v>192</v>
      </c>
      <c r="C79" s="106">
        <v>700000000</v>
      </c>
      <c r="D79" s="106">
        <v>1908464057</v>
      </c>
      <c r="E79" s="90">
        <v>33560795</v>
      </c>
      <c r="F79" s="90">
        <v>0</v>
      </c>
      <c r="G79" s="90">
        <v>167371579</v>
      </c>
      <c r="H79" s="90">
        <v>125000000</v>
      </c>
      <c r="I79" s="90">
        <v>0</v>
      </c>
      <c r="J79" s="90">
        <v>146006805</v>
      </c>
      <c r="K79" s="90">
        <v>21963652</v>
      </c>
      <c r="L79" s="90">
        <v>51156612</v>
      </c>
      <c r="M79" s="90">
        <v>125000000</v>
      </c>
      <c r="N79" s="90">
        <v>0</v>
      </c>
      <c r="O79" s="90">
        <v>0</v>
      </c>
      <c r="P79" s="76">
        <v>61664117</v>
      </c>
      <c r="Q79" s="76">
        <f t="shared" ref="Q79:Q83" si="1">SUM(E79:P79)</f>
        <v>731723560</v>
      </c>
      <c r="R79" s="197"/>
      <c r="S79" s="195"/>
      <c r="T79" s="28"/>
      <c r="U79" s="28"/>
      <c r="V79" s="27"/>
      <c r="W79" s="27"/>
    </row>
    <row r="80" spans="1:34" x14ac:dyDescent="0.25">
      <c r="B80" s="101" t="s">
        <v>122</v>
      </c>
      <c r="C80" s="106">
        <v>50000000</v>
      </c>
      <c r="D80" s="106">
        <v>40000000</v>
      </c>
      <c r="E80" s="90">
        <v>0</v>
      </c>
      <c r="F80" s="90"/>
      <c r="G80" s="90"/>
      <c r="H80" s="90"/>
      <c r="I80" s="90"/>
      <c r="J80" s="90"/>
      <c r="K80" s="90"/>
      <c r="L80" s="90">
        <v>0</v>
      </c>
      <c r="M80" s="90"/>
      <c r="N80" s="90"/>
      <c r="O80" s="90"/>
      <c r="P80" s="76"/>
      <c r="Q80" s="76">
        <f t="shared" si="1"/>
        <v>0</v>
      </c>
      <c r="R80" s="197"/>
      <c r="S80" s="195"/>
      <c r="T80" s="28"/>
      <c r="U80" s="28"/>
      <c r="V80" s="27"/>
      <c r="W80" s="27"/>
    </row>
    <row r="81" spans="2:34" x14ac:dyDescent="0.25">
      <c r="B81" s="62" t="s">
        <v>58</v>
      </c>
      <c r="C81" s="108">
        <v>24809</v>
      </c>
      <c r="D81" s="108">
        <v>24809</v>
      </c>
      <c r="E81" s="90">
        <v>0</v>
      </c>
      <c r="F81" s="96"/>
      <c r="G81" s="96"/>
      <c r="H81" s="96"/>
      <c r="I81" s="96"/>
      <c r="J81" s="96"/>
      <c r="K81" s="96"/>
      <c r="L81" s="96"/>
      <c r="M81" s="96"/>
      <c r="N81" s="96"/>
      <c r="O81" s="96"/>
      <c r="P81" s="74"/>
      <c r="Q81" s="76">
        <f t="shared" si="1"/>
        <v>0</v>
      </c>
      <c r="R81" s="197"/>
      <c r="S81" s="195"/>
      <c r="T81" s="28"/>
      <c r="U81" s="28"/>
      <c r="V81" s="27"/>
      <c r="W81" s="27"/>
    </row>
    <row r="82" spans="2:34" s="10" customFormat="1" x14ac:dyDescent="0.25">
      <c r="B82" s="97" t="s">
        <v>60</v>
      </c>
      <c r="C82" s="108">
        <v>24809</v>
      </c>
      <c r="D82" s="108">
        <v>24809</v>
      </c>
      <c r="E82" s="90">
        <v>0</v>
      </c>
      <c r="F82" s="96"/>
      <c r="G82" s="96"/>
      <c r="H82" s="96"/>
      <c r="I82" s="96"/>
      <c r="J82" s="96"/>
      <c r="K82" s="96"/>
      <c r="L82" s="96"/>
      <c r="M82" s="96"/>
      <c r="N82" s="96"/>
      <c r="O82" s="96"/>
      <c r="P82" s="74"/>
      <c r="Q82" s="76">
        <f t="shared" si="1"/>
        <v>0</v>
      </c>
      <c r="R82" s="197"/>
      <c r="S82" s="195"/>
      <c r="T82" s="28"/>
      <c r="U82" s="28"/>
      <c r="V82" s="30"/>
      <c r="W82" s="30"/>
      <c r="X82"/>
      <c r="Y82"/>
      <c r="Z82"/>
      <c r="AA82"/>
      <c r="AB82"/>
      <c r="AC82"/>
      <c r="AD82"/>
      <c r="AE82"/>
      <c r="AF82"/>
      <c r="AG82"/>
      <c r="AH82"/>
    </row>
    <row r="83" spans="2:34" s="10" customFormat="1" x14ac:dyDescent="0.25">
      <c r="B83" s="100" t="s">
        <v>183</v>
      </c>
      <c r="C83" s="106">
        <v>24809</v>
      </c>
      <c r="D83" s="106">
        <v>24809</v>
      </c>
      <c r="E83" s="90">
        <v>0</v>
      </c>
      <c r="F83" s="134"/>
      <c r="G83" s="134"/>
      <c r="H83" s="134"/>
      <c r="I83" s="134"/>
      <c r="J83" s="134"/>
      <c r="K83" s="134"/>
      <c r="L83" s="134"/>
      <c r="M83" s="134"/>
      <c r="N83" s="134"/>
      <c r="O83" s="134"/>
      <c r="P83" s="73"/>
      <c r="Q83" s="76">
        <f t="shared" si="1"/>
        <v>0</v>
      </c>
      <c r="R83" s="197"/>
      <c r="S83" s="195"/>
      <c r="T83" s="28"/>
      <c r="U83" s="28"/>
      <c r="V83" s="30"/>
      <c r="W83" s="30"/>
      <c r="X83"/>
      <c r="Y83"/>
      <c r="Z83"/>
      <c r="AA83"/>
      <c r="AB83"/>
      <c r="AC83"/>
      <c r="AD83"/>
      <c r="AE83"/>
      <c r="AF83"/>
      <c r="AG83"/>
      <c r="AH83"/>
    </row>
    <row r="84" spans="2:34" x14ac:dyDescent="0.25">
      <c r="B84" s="103" t="s">
        <v>128</v>
      </c>
      <c r="C84" s="110">
        <f t="shared" ref="C84:Q84" si="2">C10+C40</f>
        <v>183369770693</v>
      </c>
      <c r="D84" s="110">
        <f t="shared" si="2"/>
        <v>206784338047.29996</v>
      </c>
      <c r="E84" s="77">
        <f t="shared" si="2"/>
        <v>8340697614.1599998</v>
      </c>
      <c r="F84" s="77">
        <f t="shared" si="2"/>
        <v>9237068715.789999</v>
      </c>
      <c r="G84" s="77">
        <f t="shared" si="2"/>
        <v>11002518782.749998</v>
      </c>
      <c r="H84" s="77">
        <f t="shared" si="2"/>
        <v>11207539378.400003</v>
      </c>
      <c r="I84" s="77">
        <f t="shared" si="2"/>
        <v>11079868662.179998</v>
      </c>
      <c r="J84" s="77">
        <f t="shared" si="2"/>
        <v>11149804501.799997</v>
      </c>
      <c r="K84" s="77">
        <f t="shared" si="2"/>
        <v>11111089209.860003</v>
      </c>
      <c r="L84" s="77">
        <f t="shared" si="2"/>
        <v>11649353423.380001</v>
      </c>
      <c r="M84" s="77">
        <f t="shared" si="2"/>
        <v>12383621786.400002</v>
      </c>
      <c r="N84" s="77">
        <f t="shared" si="2"/>
        <v>12213753297.490004</v>
      </c>
      <c r="O84" s="77">
        <f t="shared" si="2"/>
        <v>14482025416.26</v>
      </c>
      <c r="P84" s="77">
        <f t="shared" si="2"/>
        <v>21374510871.989998</v>
      </c>
      <c r="Q84" s="77">
        <f t="shared" si="2"/>
        <v>145231851660.45999</v>
      </c>
      <c r="R84" s="197"/>
      <c r="S84" s="195"/>
      <c r="T84" s="28"/>
      <c r="U84" s="28"/>
      <c r="V84" s="27"/>
      <c r="W84" s="27"/>
    </row>
    <row r="85" spans="2:34" x14ac:dyDescent="0.25">
      <c r="B85" s="19"/>
      <c r="C85" s="22"/>
      <c r="D85" s="22"/>
      <c r="K85"/>
      <c r="L85"/>
      <c r="M85"/>
      <c r="Q85"/>
      <c r="R85" s="138"/>
      <c r="S85" s="195"/>
      <c r="U85" s="27"/>
    </row>
    <row r="86" spans="2:34" x14ac:dyDescent="0.25">
      <c r="B86" s="103"/>
      <c r="C86" s="18"/>
      <c r="D86" s="18"/>
      <c r="E86" s="13" t="str">
        <f t="shared" ref="E86:O86" si="3">+E9</f>
        <v>ENERO</v>
      </c>
      <c r="F86" s="13" t="str">
        <f t="shared" si="3"/>
        <v>FEBRERO</v>
      </c>
      <c r="G86" s="13" t="str">
        <f t="shared" si="3"/>
        <v>MARZO</v>
      </c>
      <c r="H86" s="13" t="str">
        <f t="shared" si="3"/>
        <v>ABRIL</v>
      </c>
      <c r="I86" s="13" t="str">
        <f t="shared" si="3"/>
        <v>MAYO</v>
      </c>
      <c r="J86" s="13" t="str">
        <f t="shared" si="3"/>
        <v>JUNIO</v>
      </c>
      <c r="K86" s="13" t="str">
        <f t="shared" si="3"/>
        <v>JULIO</v>
      </c>
      <c r="L86" s="13" t="str">
        <f t="shared" si="3"/>
        <v>AGOSTO</v>
      </c>
      <c r="M86" s="13" t="str">
        <f t="shared" si="3"/>
        <v>SEPTIEMBRE</v>
      </c>
      <c r="N86" s="13" t="str">
        <f t="shared" si="3"/>
        <v>OCTUBRE</v>
      </c>
      <c r="O86" s="13" t="str">
        <f t="shared" si="3"/>
        <v>NOVIEMBRE</v>
      </c>
      <c r="P86" s="13" t="s">
        <v>21</v>
      </c>
      <c r="Q86" s="45" t="s">
        <v>22</v>
      </c>
      <c r="R86" s="3"/>
      <c r="S86" s="195"/>
      <c r="V86" s="32"/>
      <c r="W86" s="32"/>
    </row>
    <row r="87" spans="2:34" x14ac:dyDescent="0.25">
      <c r="B87" s="21" t="s">
        <v>65</v>
      </c>
      <c r="C87" s="111">
        <v>1414493801</v>
      </c>
      <c r="D87" s="111">
        <v>1414493801</v>
      </c>
      <c r="E87" s="84">
        <v>0</v>
      </c>
      <c r="F87" s="84">
        <v>1499200.02</v>
      </c>
      <c r="G87" s="84">
        <v>0</v>
      </c>
      <c r="H87" s="84">
        <v>0</v>
      </c>
      <c r="I87" s="84">
        <v>0</v>
      </c>
      <c r="J87" s="84">
        <v>0</v>
      </c>
      <c r="K87" s="84">
        <v>0</v>
      </c>
      <c r="L87" s="84">
        <v>0</v>
      </c>
      <c r="M87" s="84">
        <v>0</v>
      </c>
      <c r="N87" s="84">
        <v>0</v>
      </c>
      <c r="O87" s="84">
        <v>0</v>
      </c>
      <c r="P87" s="84">
        <v>0</v>
      </c>
      <c r="Q87" s="84">
        <f t="shared" ref="Q87:Q98" si="4">SUM(E87:P87)</f>
        <v>1499200.02</v>
      </c>
      <c r="S87" s="195"/>
      <c r="T87" s="32"/>
      <c r="U87" s="32"/>
      <c r="V87" s="32"/>
      <c r="W87" s="32"/>
    </row>
    <row r="88" spans="2:34" x14ac:dyDescent="0.25">
      <c r="B88" s="97" t="s">
        <v>73</v>
      </c>
      <c r="C88" s="92">
        <v>1414493801</v>
      </c>
      <c r="D88" s="92">
        <v>1414493801</v>
      </c>
      <c r="E88" s="83">
        <v>0</v>
      </c>
      <c r="F88" s="83">
        <v>1499200.02</v>
      </c>
      <c r="G88" s="83">
        <v>0</v>
      </c>
      <c r="H88" s="83">
        <v>0</v>
      </c>
      <c r="I88" s="83">
        <v>0</v>
      </c>
      <c r="J88" s="83">
        <v>0</v>
      </c>
      <c r="K88" s="83">
        <v>0</v>
      </c>
      <c r="L88" s="83">
        <v>0</v>
      </c>
      <c r="M88" s="83">
        <v>0</v>
      </c>
      <c r="N88" s="83">
        <v>0</v>
      </c>
      <c r="O88" s="83">
        <v>0</v>
      </c>
      <c r="P88" s="83">
        <v>0</v>
      </c>
      <c r="Q88" s="74">
        <f t="shared" si="4"/>
        <v>1499200.02</v>
      </c>
      <c r="S88" s="195"/>
      <c r="T88" s="32"/>
      <c r="U88" s="32"/>
      <c r="V88" s="32"/>
      <c r="W88" s="32"/>
    </row>
    <row r="89" spans="2:34" x14ac:dyDescent="0.25">
      <c r="B89" s="213" t="s">
        <v>74</v>
      </c>
      <c r="C89" s="92">
        <v>1351493801</v>
      </c>
      <c r="D89" s="92">
        <v>1351493801</v>
      </c>
      <c r="E89" s="83">
        <v>0</v>
      </c>
      <c r="F89" s="83">
        <v>0</v>
      </c>
      <c r="G89" s="83">
        <v>0</v>
      </c>
      <c r="H89" s="83">
        <v>0</v>
      </c>
      <c r="I89" s="83">
        <v>0</v>
      </c>
      <c r="J89" s="83">
        <v>0</v>
      </c>
      <c r="K89" s="83">
        <v>0</v>
      </c>
      <c r="L89" s="83">
        <v>0</v>
      </c>
      <c r="M89" s="83">
        <v>0</v>
      </c>
      <c r="N89" s="83">
        <v>0</v>
      </c>
      <c r="O89" s="83">
        <v>0</v>
      </c>
      <c r="P89" s="83">
        <v>0</v>
      </c>
      <c r="Q89" s="74">
        <f t="shared" si="4"/>
        <v>0</v>
      </c>
      <c r="S89" s="195"/>
      <c r="T89" s="32"/>
      <c r="U89" s="32"/>
      <c r="V89" s="32"/>
      <c r="W89" s="32"/>
    </row>
    <row r="90" spans="2:34" s="10" customFormat="1" x14ac:dyDescent="0.25">
      <c r="B90" s="215" t="s">
        <v>75</v>
      </c>
      <c r="C90" s="94">
        <v>1328308604</v>
      </c>
      <c r="D90" s="94">
        <v>1328308604</v>
      </c>
      <c r="E90" s="83">
        <v>0</v>
      </c>
      <c r="F90" s="83">
        <v>0</v>
      </c>
      <c r="G90" s="83">
        <v>0</v>
      </c>
      <c r="H90" s="83">
        <v>0</v>
      </c>
      <c r="I90" s="83">
        <v>0</v>
      </c>
      <c r="J90" s="83">
        <v>0</v>
      </c>
      <c r="K90" s="83">
        <v>0</v>
      </c>
      <c r="L90" s="83">
        <v>0</v>
      </c>
      <c r="M90" s="83">
        <v>0</v>
      </c>
      <c r="N90" s="83">
        <v>0</v>
      </c>
      <c r="O90" s="83">
        <v>0</v>
      </c>
      <c r="P90" s="83">
        <v>0</v>
      </c>
      <c r="Q90" s="74">
        <f t="shared" si="4"/>
        <v>0</v>
      </c>
      <c r="R90"/>
      <c r="S90" s="195"/>
      <c r="T90" s="32"/>
      <c r="U90" s="32"/>
      <c r="V90" s="37"/>
      <c r="W90" s="37"/>
      <c r="X90"/>
      <c r="Y90"/>
      <c r="Z90"/>
      <c r="AA90"/>
      <c r="AB90"/>
      <c r="AC90"/>
      <c r="AD90"/>
      <c r="AE90"/>
      <c r="AF90"/>
      <c r="AG90"/>
      <c r="AH90"/>
    </row>
    <row r="91" spans="2:34" s="10" customFormat="1" x14ac:dyDescent="0.25">
      <c r="B91" s="216" t="s">
        <v>76</v>
      </c>
      <c r="C91" s="82">
        <v>0</v>
      </c>
      <c r="D91" s="94">
        <v>1328308604</v>
      </c>
      <c r="E91" s="83">
        <v>0</v>
      </c>
      <c r="F91" s="80">
        <v>0</v>
      </c>
      <c r="G91" s="80">
        <v>0</v>
      </c>
      <c r="H91" s="80">
        <v>0</v>
      </c>
      <c r="I91" s="80">
        <v>0</v>
      </c>
      <c r="J91" s="80">
        <v>0</v>
      </c>
      <c r="K91" s="80">
        <v>0</v>
      </c>
      <c r="L91" s="80">
        <v>0</v>
      </c>
      <c r="M91" s="80">
        <v>0</v>
      </c>
      <c r="N91" s="80">
        <v>0</v>
      </c>
      <c r="O91" s="80">
        <v>0</v>
      </c>
      <c r="P91" s="80">
        <v>0</v>
      </c>
      <c r="Q91" s="73">
        <f t="shared" si="4"/>
        <v>0</v>
      </c>
      <c r="R91"/>
      <c r="S91" s="195"/>
      <c r="T91" s="37"/>
      <c r="U91" s="37"/>
      <c r="V91" s="32"/>
      <c r="W91" s="32"/>
      <c r="X91"/>
      <c r="Y91"/>
      <c r="Z91"/>
      <c r="AA91"/>
      <c r="AB91"/>
      <c r="AC91"/>
      <c r="AD91"/>
      <c r="AE91"/>
      <c r="AF91"/>
      <c r="AG91"/>
      <c r="AH91"/>
    </row>
    <row r="92" spans="2:34" s="10" customFormat="1" x14ac:dyDescent="0.25">
      <c r="B92" s="215" t="s">
        <v>79</v>
      </c>
      <c r="C92" s="94">
        <v>23185197</v>
      </c>
      <c r="D92" s="94">
        <v>23185197</v>
      </c>
      <c r="E92" s="83">
        <v>0</v>
      </c>
      <c r="F92" s="83">
        <v>0</v>
      </c>
      <c r="G92" s="83">
        <v>0</v>
      </c>
      <c r="H92" s="83">
        <v>0</v>
      </c>
      <c r="I92" s="83">
        <v>0</v>
      </c>
      <c r="J92" s="83">
        <v>0</v>
      </c>
      <c r="K92" s="83">
        <v>0</v>
      </c>
      <c r="L92" s="83">
        <v>0</v>
      </c>
      <c r="M92" s="83">
        <v>0</v>
      </c>
      <c r="N92" s="83">
        <v>0</v>
      </c>
      <c r="O92" s="83">
        <v>0</v>
      </c>
      <c r="P92" s="83">
        <v>0</v>
      </c>
      <c r="Q92" s="74">
        <f t="shared" si="4"/>
        <v>0</v>
      </c>
      <c r="R92"/>
      <c r="S92" s="195"/>
      <c r="T92" s="32"/>
      <c r="U92" s="32"/>
      <c r="X92"/>
      <c r="Y92"/>
      <c r="Z92"/>
      <c r="AA92"/>
      <c r="AB92"/>
      <c r="AC92"/>
      <c r="AD92"/>
      <c r="AE92"/>
      <c r="AF92"/>
      <c r="AG92"/>
      <c r="AH92"/>
    </row>
    <row r="93" spans="2:34" x14ac:dyDescent="0.25">
      <c r="B93" s="216" t="s">
        <v>80</v>
      </c>
      <c r="C93" s="112">
        <v>0</v>
      </c>
      <c r="D93" s="112">
        <v>23185197</v>
      </c>
      <c r="E93" s="83">
        <v>0</v>
      </c>
      <c r="F93" s="80">
        <v>0</v>
      </c>
      <c r="G93" s="80">
        <v>0</v>
      </c>
      <c r="H93" s="80">
        <v>0</v>
      </c>
      <c r="I93" s="80">
        <v>0</v>
      </c>
      <c r="J93" s="80">
        <v>0</v>
      </c>
      <c r="K93" s="80">
        <v>0</v>
      </c>
      <c r="L93" s="80">
        <v>0</v>
      </c>
      <c r="M93" s="80">
        <v>0</v>
      </c>
      <c r="N93" s="80">
        <v>0</v>
      </c>
      <c r="O93" s="80">
        <v>0</v>
      </c>
      <c r="P93" s="80">
        <v>0</v>
      </c>
      <c r="Q93" s="73">
        <f t="shared" si="4"/>
        <v>0</v>
      </c>
      <c r="S93" s="195"/>
      <c r="T93" s="10"/>
      <c r="U93" s="10"/>
      <c r="V93" s="32"/>
      <c r="W93" s="32"/>
    </row>
    <row r="94" spans="2:34" s="10" customFormat="1" x14ac:dyDescent="0.25">
      <c r="B94" s="213" t="s">
        <v>94</v>
      </c>
      <c r="C94" s="94">
        <v>63000000</v>
      </c>
      <c r="D94" s="94">
        <v>63000000</v>
      </c>
      <c r="E94" s="83">
        <v>0</v>
      </c>
      <c r="F94" s="83">
        <v>1499200.02</v>
      </c>
      <c r="G94" s="83">
        <v>0</v>
      </c>
      <c r="H94" s="83">
        <v>0</v>
      </c>
      <c r="I94" s="83">
        <v>0</v>
      </c>
      <c r="J94" s="83">
        <v>0</v>
      </c>
      <c r="K94" s="83">
        <v>0</v>
      </c>
      <c r="L94" s="83">
        <v>0</v>
      </c>
      <c r="M94" s="83">
        <v>0</v>
      </c>
      <c r="N94" s="83">
        <v>0</v>
      </c>
      <c r="O94" s="83">
        <v>0</v>
      </c>
      <c r="P94" s="83">
        <v>0</v>
      </c>
      <c r="Q94" s="74">
        <f t="shared" si="4"/>
        <v>1499200.02</v>
      </c>
      <c r="R94"/>
      <c r="S94" s="195"/>
      <c r="T94" s="32"/>
      <c r="U94" s="32"/>
      <c r="V94" s="37"/>
      <c r="W94" s="37"/>
      <c r="X94"/>
      <c r="Y94"/>
      <c r="Z94"/>
      <c r="AA94"/>
      <c r="AB94"/>
      <c r="AC94"/>
      <c r="AD94"/>
      <c r="AE94"/>
      <c r="AF94"/>
      <c r="AG94"/>
      <c r="AH94"/>
    </row>
    <row r="95" spans="2:34" s="10" customFormat="1" x14ac:dyDescent="0.25">
      <c r="B95" s="215" t="s">
        <v>95</v>
      </c>
      <c r="C95" s="94">
        <v>63000000</v>
      </c>
      <c r="D95" s="94">
        <v>63000000</v>
      </c>
      <c r="E95" s="83">
        <v>0</v>
      </c>
      <c r="F95" s="83">
        <v>1499200.02</v>
      </c>
      <c r="G95" s="83">
        <v>0</v>
      </c>
      <c r="H95" s="83">
        <v>0</v>
      </c>
      <c r="I95" s="83">
        <v>0</v>
      </c>
      <c r="J95" s="83">
        <v>0</v>
      </c>
      <c r="K95" s="83">
        <v>0</v>
      </c>
      <c r="L95" s="83">
        <v>0</v>
      </c>
      <c r="M95" s="83">
        <v>0</v>
      </c>
      <c r="N95" s="83">
        <v>0</v>
      </c>
      <c r="O95" s="83">
        <v>0</v>
      </c>
      <c r="P95" s="83">
        <v>0</v>
      </c>
      <c r="Q95" s="83">
        <f t="shared" si="4"/>
        <v>1499200.02</v>
      </c>
      <c r="R95"/>
      <c r="S95" s="195"/>
      <c r="T95" s="37"/>
      <c r="U95" s="37"/>
      <c r="V95" s="37"/>
      <c r="W95" s="37"/>
      <c r="X95"/>
      <c r="Y95"/>
      <c r="Z95"/>
      <c r="AA95"/>
      <c r="AB95"/>
      <c r="AC95"/>
      <c r="AD95"/>
      <c r="AE95"/>
      <c r="AF95"/>
      <c r="AG95"/>
      <c r="AH95"/>
    </row>
    <row r="96" spans="2:34" s="10" customFormat="1" x14ac:dyDescent="0.25">
      <c r="B96" s="216" t="s">
        <v>108</v>
      </c>
      <c r="C96" s="82">
        <v>0</v>
      </c>
      <c r="D96" s="82">
        <v>5000000</v>
      </c>
      <c r="E96" s="83">
        <v>0</v>
      </c>
      <c r="F96" s="83">
        <v>1499200.02</v>
      </c>
      <c r="G96" s="83">
        <v>0</v>
      </c>
      <c r="H96" s="83">
        <v>0</v>
      </c>
      <c r="I96" s="83">
        <v>0</v>
      </c>
      <c r="J96" s="83">
        <v>0</v>
      </c>
      <c r="K96" s="83">
        <v>0</v>
      </c>
      <c r="L96" s="83">
        <v>0</v>
      </c>
      <c r="M96" s="83">
        <v>0</v>
      </c>
      <c r="N96" s="83">
        <v>0</v>
      </c>
      <c r="O96" s="83">
        <v>0</v>
      </c>
      <c r="P96" s="83">
        <v>0</v>
      </c>
      <c r="Q96" s="83">
        <f t="shared" si="4"/>
        <v>1499200.02</v>
      </c>
      <c r="R96"/>
      <c r="S96" s="195"/>
      <c r="T96" s="37"/>
      <c r="U96" s="37"/>
      <c r="V96" s="37"/>
      <c r="W96" s="37"/>
      <c r="X96"/>
      <c r="Y96"/>
      <c r="Z96"/>
      <c r="AA96"/>
      <c r="AB96"/>
      <c r="AC96"/>
      <c r="AD96"/>
      <c r="AE96"/>
      <c r="AF96"/>
      <c r="AG96"/>
      <c r="AH96"/>
    </row>
    <row r="97" spans="2:34" s="10" customFormat="1" x14ac:dyDescent="0.25">
      <c r="B97" s="216" t="s">
        <v>96</v>
      </c>
      <c r="C97" s="82">
        <v>0</v>
      </c>
      <c r="D97" s="82">
        <v>58000000</v>
      </c>
      <c r="E97" s="83">
        <v>0</v>
      </c>
      <c r="F97" s="83">
        <v>0</v>
      </c>
      <c r="G97" s="83">
        <v>0</v>
      </c>
      <c r="H97" s="83">
        <v>0</v>
      </c>
      <c r="I97" s="83">
        <v>0</v>
      </c>
      <c r="J97" s="83">
        <v>0</v>
      </c>
      <c r="K97" s="83">
        <v>0</v>
      </c>
      <c r="L97" s="83">
        <v>0</v>
      </c>
      <c r="M97" s="83">
        <v>0</v>
      </c>
      <c r="N97" s="83">
        <v>0</v>
      </c>
      <c r="O97" s="83">
        <v>0</v>
      </c>
      <c r="P97" s="83">
        <v>0</v>
      </c>
      <c r="Q97" s="83">
        <f t="shared" si="4"/>
        <v>0</v>
      </c>
      <c r="R97"/>
      <c r="S97" s="195"/>
      <c r="T97" s="37"/>
      <c r="U97" s="37"/>
      <c r="V97" s="37"/>
      <c r="W97" s="37"/>
      <c r="X97"/>
      <c r="Y97"/>
      <c r="Z97"/>
      <c r="AA97"/>
      <c r="AB97"/>
      <c r="AC97"/>
      <c r="AD97"/>
      <c r="AE97"/>
      <c r="AF97"/>
      <c r="AG97"/>
      <c r="AH97"/>
    </row>
    <row r="98" spans="2:34" x14ac:dyDescent="0.25">
      <c r="B98" s="103" t="s">
        <v>129</v>
      </c>
      <c r="C98" s="110">
        <f t="shared" ref="C98:P98" si="5">C87</f>
        <v>1414493801</v>
      </c>
      <c r="D98" s="110">
        <f t="shared" si="5"/>
        <v>1414493801</v>
      </c>
      <c r="E98" s="77">
        <f t="shared" si="5"/>
        <v>0</v>
      </c>
      <c r="F98" s="77">
        <f t="shared" si="5"/>
        <v>1499200.02</v>
      </c>
      <c r="G98" s="77">
        <f t="shared" si="5"/>
        <v>0</v>
      </c>
      <c r="H98" s="77">
        <f t="shared" si="5"/>
        <v>0</v>
      </c>
      <c r="I98" s="77">
        <f t="shared" si="5"/>
        <v>0</v>
      </c>
      <c r="J98" s="77">
        <f t="shared" si="5"/>
        <v>0</v>
      </c>
      <c r="K98" s="77">
        <f t="shared" si="5"/>
        <v>0</v>
      </c>
      <c r="L98" s="77">
        <f t="shared" si="5"/>
        <v>0</v>
      </c>
      <c r="M98" s="77">
        <f t="shared" si="5"/>
        <v>0</v>
      </c>
      <c r="N98" s="77">
        <f t="shared" si="5"/>
        <v>0</v>
      </c>
      <c r="O98" s="77">
        <f t="shared" si="5"/>
        <v>0</v>
      </c>
      <c r="P98" s="77">
        <f t="shared" si="5"/>
        <v>0</v>
      </c>
      <c r="Q98" s="77">
        <f t="shared" si="4"/>
        <v>1499200.02</v>
      </c>
      <c r="S98" s="195"/>
      <c r="T98" s="37"/>
      <c r="U98" s="37"/>
      <c r="V98" s="32"/>
      <c r="W98" s="32"/>
    </row>
    <row r="99" spans="2:34" x14ac:dyDescent="0.25">
      <c r="B99" s="19"/>
      <c r="C99" s="17"/>
      <c r="D99" s="17"/>
      <c r="E99" s="140"/>
      <c r="F99" s="140"/>
      <c r="G99" s="140"/>
      <c r="H99" s="140"/>
      <c r="I99" s="140"/>
      <c r="J99" s="140"/>
      <c r="K99" s="140"/>
      <c r="L99" s="140"/>
      <c r="M99" s="140"/>
      <c r="N99" s="140"/>
      <c r="O99" s="140"/>
      <c r="P99" s="140"/>
      <c r="Q99" s="140"/>
      <c r="S99" s="195"/>
      <c r="T99" s="32"/>
      <c r="U99" s="32"/>
      <c r="V99" s="32"/>
      <c r="W99" s="27"/>
    </row>
    <row r="100" spans="2:34" ht="15" customHeight="1" x14ac:dyDescent="0.25">
      <c r="B100" s="103" t="s">
        <v>130</v>
      </c>
      <c r="C100" s="110">
        <f t="shared" ref="C100:Q100" si="6">C84+C98</f>
        <v>184784264494</v>
      </c>
      <c r="D100" s="110">
        <f t="shared" si="6"/>
        <v>208198831848.29996</v>
      </c>
      <c r="E100" s="77">
        <f t="shared" si="6"/>
        <v>8340697614.1599998</v>
      </c>
      <c r="F100" s="77">
        <f t="shared" si="6"/>
        <v>9238567915.8099995</v>
      </c>
      <c r="G100" s="77">
        <f t="shared" si="6"/>
        <v>11002518782.749998</v>
      </c>
      <c r="H100" s="77">
        <f t="shared" si="6"/>
        <v>11207539378.400003</v>
      </c>
      <c r="I100" s="77">
        <f t="shared" si="6"/>
        <v>11079868662.179998</v>
      </c>
      <c r="J100" s="77">
        <f t="shared" si="6"/>
        <v>11149804501.799997</v>
      </c>
      <c r="K100" s="77">
        <f t="shared" si="6"/>
        <v>11111089209.860003</v>
      </c>
      <c r="L100" s="77">
        <f t="shared" si="6"/>
        <v>11649353423.380001</v>
      </c>
      <c r="M100" s="77">
        <f t="shared" si="6"/>
        <v>12383621786.400002</v>
      </c>
      <c r="N100" s="77">
        <f t="shared" si="6"/>
        <v>12213753297.490004</v>
      </c>
      <c r="O100" s="77">
        <f t="shared" si="6"/>
        <v>14482025416.26</v>
      </c>
      <c r="P100" s="77">
        <f t="shared" si="6"/>
        <v>21374510871.989998</v>
      </c>
      <c r="Q100" s="77">
        <f t="shared" si="6"/>
        <v>145233350860.47998</v>
      </c>
      <c r="S100" s="195"/>
      <c r="T100" s="32"/>
      <c r="U100" s="32"/>
      <c r="W100" s="27"/>
    </row>
    <row r="101" spans="2:34" x14ac:dyDescent="0.25">
      <c r="B101" s="116" t="s">
        <v>185</v>
      </c>
      <c r="C101" s="193"/>
      <c r="D101" s="193"/>
      <c r="E101" s="5"/>
      <c r="F101" s="5"/>
      <c r="G101" s="5"/>
      <c r="H101" s="5"/>
      <c r="I101" s="5"/>
      <c r="J101" s="5"/>
      <c r="K101" s="5"/>
      <c r="L101" s="5"/>
      <c r="M101" s="5"/>
      <c r="N101" s="5"/>
      <c r="O101" s="5"/>
      <c r="P101" s="5"/>
      <c r="Q101" s="5"/>
      <c r="S101" s="195"/>
      <c r="V101" s="36"/>
      <c r="W101" s="36"/>
    </row>
    <row r="102" spans="2:34" x14ac:dyDescent="0.25">
      <c r="B102" s="12" t="s">
        <v>209</v>
      </c>
      <c r="C102" s="114"/>
      <c r="D102" s="114"/>
      <c r="E102" s="44"/>
      <c r="F102" s="44"/>
      <c r="G102" s="44"/>
      <c r="H102" s="44"/>
      <c r="I102" s="44"/>
      <c r="J102" s="44"/>
      <c r="K102" s="44"/>
      <c r="L102" s="44"/>
      <c r="M102" s="44"/>
      <c r="N102" s="44"/>
      <c r="O102" s="44"/>
      <c r="P102" s="44"/>
      <c r="Q102" s="44"/>
      <c r="S102" s="195"/>
    </row>
    <row r="103" spans="2:34" x14ac:dyDescent="0.25">
      <c r="B103" s="117" t="s">
        <v>195</v>
      </c>
      <c r="S103" s="195"/>
    </row>
    <row r="104" spans="2:34" ht="48" x14ac:dyDescent="0.25">
      <c r="B104" s="214" t="s">
        <v>210</v>
      </c>
      <c r="S104" s="195"/>
    </row>
    <row r="105" spans="2:34" x14ac:dyDescent="0.25">
      <c r="S105" s="195"/>
    </row>
    <row r="106" spans="2:34" x14ac:dyDescent="0.25">
      <c r="S106" s="195"/>
    </row>
    <row r="107" spans="2:34" x14ac:dyDescent="0.25">
      <c r="S107" s="195"/>
    </row>
    <row r="108" spans="2:34" x14ac:dyDescent="0.25">
      <c r="S108" s="195"/>
    </row>
    <row r="109" spans="2:34" x14ac:dyDescent="0.25">
      <c r="S109" s="195"/>
    </row>
    <row r="110" spans="2:34" x14ac:dyDescent="0.25">
      <c r="S110" s="195"/>
    </row>
    <row r="111" spans="2:34" x14ac:dyDescent="0.25">
      <c r="S111" s="195"/>
    </row>
    <row r="112" spans="2:34" x14ac:dyDescent="0.25">
      <c r="S112" s="195"/>
    </row>
    <row r="113" spans="19:19" x14ac:dyDescent="0.25">
      <c r="S113" s="195"/>
    </row>
    <row r="114" spans="19:19" x14ac:dyDescent="0.25">
      <c r="S114" s="195"/>
    </row>
    <row r="115" spans="19:19" x14ac:dyDescent="0.25">
      <c r="S115" s="195"/>
    </row>
    <row r="116" spans="19:19" x14ac:dyDescent="0.25">
      <c r="S116" s="195"/>
    </row>
    <row r="117" spans="19:19" x14ac:dyDescent="0.25">
      <c r="S117" s="195"/>
    </row>
    <row r="118" spans="19:19" x14ac:dyDescent="0.25">
      <c r="S118" s="195"/>
    </row>
    <row r="119" spans="19:19" x14ac:dyDescent="0.25">
      <c r="S119" s="195"/>
    </row>
    <row r="120" spans="19:19" x14ac:dyDescent="0.25">
      <c r="S120" s="195"/>
    </row>
    <row r="121" spans="19:19" x14ac:dyDescent="0.25">
      <c r="S121" s="195"/>
    </row>
    <row r="122" spans="19:19" x14ac:dyDescent="0.25">
      <c r="S122" s="195"/>
    </row>
    <row r="123" spans="19:19" x14ac:dyDescent="0.25">
      <c r="S123" s="195"/>
    </row>
    <row r="124" spans="19:19" x14ac:dyDescent="0.25">
      <c r="S124" s="195"/>
    </row>
    <row r="125" spans="19:19" x14ac:dyDescent="0.25">
      <c r="S125" s="195"/>
    </row>
    <row r="126" spans="19:19" x14ac:dyDescent="0.25">
      <c r="S126" s="195"/>
    </row>
  </sheetData>
  <mergeCells count="9">
    <mergeCell ref="B8:B9"/>
    <mergeCell ref="C8:C9"/>
    <mergeCell ref="D8:D9"/>
    <mergeCell ref="E8:Q8"/>
    <mergeCell ref="B2:Q2"/>
    <mergeCell ref="B3:Q3"/>
    <mergeCell ref="B4:Q4"/>
    <mergeCell ref="B5:Q5"/>
    <mergeCell ref="B6:Q6"/>
  </mergeCells>
  <conditionalFormatting sqref="L1:R9 P10:R10 L11:Q83 R11:R85 O84:Q84 L86:R86 P87:R97 L98:R101 R102 L103:R1048576">
    <cfRule type="containsText" dxfId="5" priority="1" operator="containsText" text="Missing">
      <formula>NOT(ISERROR(SEARCH("Missing",L1)))</formula>
    </cfRule>
  </conditionalFormatting>
  <conditionalFormatting sqref="R1:R9 R85:R1048576">
    <cfRule type="containsText" dxfId="4" priority="2" operator="containsText" text="Missing">
      <formula>NOT(ISERROR(SEARCH("Missing",R1)))</formula>
    </cfRule>
    <cfRule type="containsText" dxfId="3" priority="3" operator="containsText" text="Missing">
      <formula>NOT(ISERROR(SEARCH("Missing",R1)))</formula>
    </cfRule>
  </conditionalFormatting>
  <pageMargins left="0.7" right="0.7" top="0.75" bottom="0.75" header="0.3" footer="0.3"/>
  <pageSetup orientation="portrait" horizontalDpi="4294967295" verticalDpi="4294967295" r:id="rId1"/>
  <ignoredErrors>
    <ignoredError sqref="Q84 Q86:Q94 Q10 Q11:Q83 Q95:Q97"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E9C55-C7E2-4083-B2F9-170727AD4A9E}">
  <dimension ref="A2:AH125"/>
  <sheetViews>
    <sheetView showGridLines="0" tabSelected="1" zoomScale="70" zoomScaleNormal="70" workbookViewId="0">
      <selection activeCell="B8" sqref="B8:B9"/>
    </sheetView>
  </sheetViews>
  <sheetFormatPr defaultColWidth="11.42578125" defaultRowHeight="15" x14ac:dyDescent="0.25"/>
  <cols>
    <col min="1" max="1" width="7.7109375" customWidth="1"/>
    <col min="2" max="2" width="83.28515625" bestFit="1" customWidth="1"/>
    <col min="3" max="3" width="23.5703125" style="52" customWidth="1"/>
    <col min="4" max="4" width="20.140625" style="52" hidden="1" customWidth="1"/>
    <col min="5" max="5" width="17.42578125" bestFit="1" customWidth="1"/>
    <col min="6" max="10" width="17.42578125" customWidth="1"/>
    <col min="11" max="13" width="17.42578125" style="175" hidden="1" customWidth="1"/>
    <col min="14" max="14" width="18.85546875" hidden="1" customWidth="1"/>
    <col min="15" max="15" width="17.85546875" hidden="1" customWidth="1"/>
    <col min="16" max="16" width="12.140625" hidden="1" customWidth="1"/>
    <col min="17" max="17" width="17.42578125" style="3" customWidth="1"/>
    <col min="18" max="18" width="18.85546875" bestFit="1" customWidth="1"/>
    <col min="19" max="19" width="20.140625" customWidth="1"/>
    <col min="20" max="21" width="18" customWidth="1"/>
    <col min="22" max="22" width="17.85546875" customWidth="1"/>
    <col min="23" max="23" width="18.85546875" customWidth="1"/>
    <col min="24" max="24" width="109" bestFit="1" customWidth="1"/>
    <col min="25" max="25" width="72.5703125" bestFit="1" customWidth="1"/>
    <col min="26" max="26" width="22.85546875" bestFit="1" customWidth="1"/>
    <col min="27" max="27" width="20.5703125" bestFit="1" customWidth="1"/>
    <col min="28" max="28" width="18.85546875" bestFit="1" customWidth="1"/>
    <col min="29" max="29" width="19.7109375" bestFit="1" customWidth="1"/>
    <col min="30" max="30" width="20" bestFit="1" customWidth="1"/>
    <col min="31" max="31" width="19.140625" bestFit="1" customWidth="1"/>
    <col min="32" max="32" width="22" bestFit="1" customWidth="1"/>
    <col min="33" max="33" width="27.140625" bestFit="1" customWidth="1"/>
    <col min="34" max="34" width="15" bestFit="1" customWidth="1"/>
  </cols>
  <sheetData>
    <row r="2" spans="1:34" ht="28.5" x14ac:dyDescent="0.25">
      <c r="B2" s="226" t="s">
        <v>0</v>
      </c>
      <c r="C2" s="227"/>
      <c r="D2" s="227"/>
      <c r="E2" s="227"/>
      <c r="F2" s="227"/>
      <c r="G2" s="227"/>
      <c r="H2" s="227"/>
      <c r="I2" s="227"/>
      <c r="J2" s="227"/>
      <c r="K2" s="227"/>
      <c r="L2" s="227"/>
      <c r="M2" s="227"/>
      <c r="N2" s="227"/>
      <c r="O2" s="227"/>
      <c r="P2" s="227"/>
      <c r="Q2" s="227"/>
    </row>
    <row r="3" spans="1:34" ht="21" x14ac:dyDescent="0.25">
      <c r="A3" s="1"/>
      <c r="B3" s="228" t="s">
        <v>1</v>
      </c>
      <c r="C3" s="229"/>
      <c r="D3" s="229"/>
      <c r="E3" s="229"/>
      <c r="F3" s="229"/>
      <c r="G3" s="229"/>
      <c r="H3" s="229"/>
      <c r="I3" s="229"/>
      <c r="J3" s="229"/>
      <c r="K3" s="229"/>
      <c r="L3" s="229"/>
      <c r="M3" s="229"/>
      <c r="N3" s="229"/>
      <c r="O3" s="229"/>
      <c r="P3" s="229"/>
      <c r="Q3" s="229"/>
    </row>
    <row r="4" spans="1:34" ht="15.75" x14ac:dyDescent="0.25">
      <c r="A4" s="1"/>
      <c r="B4" s="230" t="s">
        <v>2</v>
      </c>
      <c r="C4" s="231"/>
      <c r="D4" s="231"/>
      <c r="E4" s="231"/>
      <c r="F4" s="231"/>
      <c r="G4" s="231"/>
      <c r="H4" s="231"/>
      <c r="I4" s="231"/>
      <c r="J4" s="231"/>
      <c r="K4" s="231"/>
      <c r="L4" s="231"/>
      <c r="M4" s="231"/>
      <c r="N4" s="231"/>
      <c r="O4" s="231"/>
      <c r="P4" s="231"/>
      <c r="Q4" s="231"/>
    </row>
    <row r="5" spans="1:34" ht="15.75" x14ac:dyDescent="0.25">
      <c r="A5" s="1"/>
      <c r="B5" s="230" t="s">
        <v>3</v>
      </c>
      <c r="C5" s="231"/>
      <c r="D5" s="231"/>
      <c r="E5" s="231"/>
      <c r="F5" s="231"/>
      <c r="G5" s="231"/>
      <c r="H5" s="231"/>
      <c r="I5" s="231"/>
      <c r="J5" s="231"/>
      <c r="K5" s="231"/>
      <c r="L5" s="231"/>
      <c r="M5" s="231"/>
      <c r="N5" s="231"/>
      <c r="O5" s="231"/>
      <c r="P5" s="231"/>
      <c r="Q5" s="231"/>
    </row>
    <row r="6" spans="1:34" x14ac:dyDescent="0.25">
      <c r="A6" s="1"/>
      <c r="B6" s="232"/>
      <c r="C6" s="233"/>
      <c r="D6" s="233"/>
      <c r="E6" s="233"/>
      <c r="F6" s="233"/>
      <c r="G6" s="233"/>
      <c r="H6" s="233"/>
      <c r="I6" s="233"/>
      <c r="J6" s="233"/>
      <c r="K6" s="233"/>
      <c r="L6" s="233"/>
      <c r="M6" s="233"/>
      <c r="N6" s="233"/>
      <c r="O6" s="233"/>
      <c r="P6" s="233"/>
      <c r="Q6" s="233"/>
    </row>
    <row r="7" spans="1:34" x14ac:dyDescent="0.25">
      <c r="A7" s="1"/>
      <c r="B7" s="2" t="s">
        <v>217</v>
      </c>
      <c r="C7" s="4"/>
      <c r="D7" s="4"/>
      <c r="Q7" s="23" t="s">
        <v>5</v>
      </c>
    </row>
    <row r="8" spans="1:34" s="7" customFormat="1" ht="15" customHeight="1" x14ac:dyDescent="0.25">
      <c r="B8" s="220" t="s">
        <v>6</v>
      </c>
      <c r="C8" s="222" t="s">
        <v>211</v>
      </c>
      <c r="D8" s="222" t="s">
        <v>8</v>
      </c>
      <c r="E8" s="224" t="s">
        <v>9</v>
      </c>
      <c r="F8" s="225"/>
      <c r="G8" s="225"/>
      <c r="H8" s="225"/>
      <c r="I8" s="225"/>
      <c r="J8" s="225"/>
      <c r="K8" s="225"/>
      <c r="L8" s="225"/>
      <c r="M8" s="225"/>
      <c r="N8" s="225"/>
      <c r="O8" s="225"/>
      <c r="P8" s="225"/>
      <c r="Q8" s="225"/>
      <c r="X8"/>
      <c r="Y8"/>
      <c r="Z8"/>
      <c r="AA8"/>
      <c r="AB8"/>
      <c r="AC8"/>
      <c r="AD8"/>
      <c r="AE8"/>
      <c r="AF8"/>
      <c r="AG8"/>
      <c r="AH8"/>
    </row>
    <row r="9" spans="1:34" s="7" customFormat="1" x14ac:dyDescent="0.25">
      <c r="B9" s="221"/>
      <c r="C9" s="223"/>
      <c r="D9" s="223"/>
      <c r="E9" s="13" t="s">
        <v>10</v>
      </c>
      <c r="F9" s="13" t="s">
        <v>11</v>
      </c>
      <c r="G9" s="13" t="s">
        <v>12</v>
      </c>
      <c r="H9" s="13" t="s">
        <v>13</v>
      </c>
      <c r="I9" s="13" t="s">
        <v>14</v>
      </c>
      <c r="J9" s="13" t="s">
        <v>15</v>
      </c>
      <c r="K9" s="13" t="s">
        <v>16</v>
      </c>
      <c r="L9" s="13" t="s">
        <v>17</v>
      </c>
      <c r="M9" s="13" t="s">
        <v>18</v>
      </c>
      <c r="N9" s="13" t="s">
        <v>19</v>
      </c>
      <c r="O9" s="13" t="s">
        <v>20</v>
      </c>
      <c r="P9" s="13" t="s">
        <v>21</v>
      </c>
      <c r="Q9" s="13" t="s">
        <v>22</v>
      </c>
      <c r="R9" s="194"/>
      <c r="X9"/>
      <c r="Y9"/>
      <c r="Z9"/>
      <c r="AA9"/>
      <c r="AB9"/>
      <c r="AC9"/>
      <c r="AD9"/>
      <c r="AE9"/>
      <c r="AF9"/>
      <c r="AG9"/>
      <c r="AH9"/>
    </row>
    <row r="10" spans="1:34" ht="15" customHeight="1" x14ac:dyDescent="0.25">
      <c r="B10" s="21" t="s">
        <v>23</v>
      </c>
      <c r="C10" s="91">
        <v>186801662570</v>
      </c>
      <c r="D10" s="91"/>
      <c r="E10" s="75">
        <v>9562182346.0599995</v>
      </c>
      <c r="F10" s="75">
        <v>9866405344.3300018</v>
      </c>
      <c r="G10" s="75">
        <v>10919116816.110003</v>
      </c>
      <c r="H10" s="75">
        <v>11092022125.409994</v>
      </c>
      <c r="I10" s="75">
        <v>11320508258.390003</v>
      </c>
      <c r="J10" s="75">
        <v>11978331677.590004</v>
      </c>
      <c r="K10" s="75"/>
      <c r="L10" s="75"/>
      <c r="M10" s="75"/>
      <c r="N10" s="75"/>
      <c r="O10" s="75"/>
      <c r="P10" s="75"/>
      <c r="Q10" s="75">
        <f t="shared" ref="Q10:Q81" si="0">SUM(E10:P10)</f>
        <v>64738566567.890007</v>
      </c>
      <c r="R10" s="197"/>
      <c r="S10" s="195"/>
      <c r="T10" s="28"/>
      <c r="U10" s="28"/>
      <c r="V10" s="27"/>
      <c r="W10" s="27"/>
    </row>
    <row r="11" spans="1:34" x14ac:dyDescent="0.25">
      <c r="B11" s="62" t="s">
        <v>24</v>
      </c>
      <c r="C11" s="108">
        <v>181479902116</v>
      </c>
      <c r="D11" s="108"/>
      <c r="E11" s="96">
        <v>9521070645.0799999</v>
      </c>
      <c r="F11" s="96">
        <v>9748253123.2900009</v>
      </c>
      <c r="G11" s="96">
        <v>10638609659.310001</v>
      </c>
      <c r="H11" s="96">
        <v>10978272258.689995</v>
      </c>
      <c r="I11" s="96">
        <v>11162840049.110003</v>
      </c>
      <c r="J11" s="96">
        <v>11839248909.880005</v>
      </c>
      <c r="K11" s="96"/>
      <c r="L11" s="96"/>
      <c r="M11" s="96"/>
      <c r="N11" s="96"/>
      <c r="O11" s="96"/>
      <c r="P11" s="96"/>
      <c r="Q11" s="74">
        <f t="shared" si="0"/>
        <v>63888294645.360001</v>
      </c>
      <c r="R11" s="197"/>
      <c r="S11" s="195"/>
      <c r="T11" s="28"/>
      <c r="U11" s="28"/>
      <c r="V11" s="28"/>
      <c r="W11" s="27"/>
    </row>
    <row r="12" spans="1:34" s="10" customFormat="1" x14ac:dyDescent="0.25">
      <c r="B12" s="97" t="s">
        <v>25</v>
      </c>
      <c r="C12" s="108">
        <v>142089288330</v>
      </c>
      <c r="D12" s="108"/>
      <c r="E12" s="96">
        <v>8402864413.7999992</v>
      </c>
      <c r="F12" s="96">
        <v>8449794195.9300003</v>
      </c>
      <c r="G12" s="96">
        <v>8587873778.0700016</v>
      </c>
      <c r="H12" s="96">
        <v>9077195195.9099979</v>
      </c>
      <c r="I12" s="96">
        <v>8855382263.7400017</v>
      </c>
      <c r="J12" s="96">
        <v>9167293731.9699993</v>
      </c>
      <c r="K12" s="96"/>
      <c r="L12" s="96"/>
      <c r="M12" s="96"/>
      <c r="N12" s="96"/>
      <c r="O12" s="96"/>
      <c r="P12" s="96"/>
      <c r="Q12" s="74">
        <f t="shared" si="0"/>
        <v>52540403579.419998</v>
      </c>
      <c r="R12" s="197"/>
      <c r="S12" s="195"/>
      <c r="T12" s="28"/>
      <c r="U12" s="28"/>
      <c r="V12" s="64"/>
      <c r="W12" s="30"/>
      <c r="X12"/>
      <c r="Y12"/>
      <c r="Z12"/>
      <c r="AA12"/>
      <c r="AB12"/>
      <c r="AC12"/>
      <c r="AD12"/>
      <c r="AE12"/>
      <c r="AF12"/>
      <c r="AG12"/>
      <c r="AH12"/>
    </row>
    <row r="13" spans="1:34" s="10" customFormat="1" x14ac:dyDescent="0.25">
      <c r="B13" s="99" t="s">
        <v>138</v>
      </c>
      <c r="C13" s="106">
        <v>128321784864</v>
      </c>
      <c r="D13" s="106"/>
      <c r="E13" s="90">
        <v>7359618135.8199997</v>
      </c>
      <c r="F13" s="90">
        <v>7400481444.9900007</v>
      </c>
      <c r="G13" s="90">
        <v>7543376039.3500013</v>
      </c>
      <c r="H13" s="90">
        <v>8031659500.329998</v>
      </c>
      <c r="I13" s="90">
        <v>7808000381.7200012</v>
      </c>
      <c r="J13" s="90">
        <v>8129473714.6099997</v>
      </c>
      <c r="K13" s="90"/>
      <c r="L13" s="90"/>
      <c r="M13" s="90"/>
      <c r="N13" s="90"/>
      <c r="O13" s="90"/>
      <c r="P13" s="76"/>
      <c r="Q13" s="76">
        <f t="shared" si="0"/>
        <v>46272609216.820007</v>
      </c>
      <c r="R13" s="197"/>
      <c r="S13" s="195"/>
      <c r="T13" s="28"/>
      <c r="U13" s="28"/>
      <c r="V13" s="30"/>
      <c r="W13" s="30"/>
      <c r="X13"/>
      <c r="Y13"/>
      <c r="Z13"/>
      <c r="AA13"/>
      <c r="AB13"/>
      <c r="AC13"/>
      <c r="AD13"/>
      <c r="AE13"/>
      <c r="AF13"/>
      <c r="AG13"/>
      <c r="AH13"/>
    </row>
    <row r="14" spans="1:34" s="10" customFormat="1" x14ac:dyDescent="0.25">
      <c r="B14" s="99" t="s">
        <v>139</v>
      </c>
      <c r="C14" s="106">
        <v>13767503466</v>
      </c>
      <c r="D14" s="106"/>
      <c r="E14" s="90">
        <v>1043246277.98</v>
      </c>
      <c r="F14" s="90">
        <v>1049312750.9399997</v>
      </c>
      <c r="G14" s="90">
        <v>1044497738.7199999</v>
      </c>
      <c r="H14" s="90">
        <v>1045535695.5800002</v>
      </c>
      <c r="I14" s="90">
        <v>1047381882.0199999</v>
      </c>
      <c r="J14" s="90">
        <v>1037820017.3599997</v>
      </c>
      <c r="K14" s="90"/>
      <c r="L14" s="90"/>
      <c r="M14" s="90"/>
      <c r="N14" s="90"/>
      <c r="O14" s="90"/>
      <c r="P14" s="76"/>
      <c r="Q14" s="76">
        <f t="shared" si="0"/>
        <v>6267794362.5999985</v>
      </c>
      <c r="R14" s="197"/>
      <c r="S14" s="195"/>
      <c r="T14" s="28"/>
      <c r="U14" s="28"/>
      <c r="V14" s="30"/>
      <c r="W14" s="30"/>
      <c r="X14"/>
      <c r="Y14"/>
      <c r="Z14"/>
      <c r="AA14"/>
      <c r="AB14"/>
      <c r="AC14"/>
      <c r="AD14"/>
      <c r="AE14"/>
      <c r="AF14"/>
      <c r="AG14"/>
      <c r="AH14"/>
    </row>
    <row r="15" spans="1:34" s="10" customFormat="1" x14ac:dyDescent="0.25">
      <c r="B15" s="97" t="s">
        <v>26</v>
      </c>
      <c r="C15" s="108">
        <v>39228383755</v>
      </c>
      <c r="D15" s="108"/>
      <c r="E15" s="96">
        <v>1048659483.1800004</v>
      </c>
      <c r="F15" s="96">
        <v>1292795080.3600004</v>
      </c>
      <c r="G15" s="96">
        <v>2040344163.5300014</v>
      </c>
      <c r="H15" s="96">
        <v>1901038693.4699979</v>
      </c>
      <c r="I15" s="96">
        <v>2305184602.4700022</v>
      </c>
      <c r="J15" s="96">
        <v>2668679756.1400042</v>
      </c>
      <c r="K15" s="96"/>
      <c r="L15" s="96"/>
      <c r="M15" s="96"/>
      <c r="N15" s="96"/>
      <c r="O15" s="96"/>
      <c r="P15" s="96"/>
      <c r="Q15" s="74">
        <f t="shared" si="0"/>
        <v>11256701779.150007</v>
      </c>
      <c r="R15" s="197"/>
      <c r="S15" s="195"/>
      <c r="T15" s="28"/>
      <c r="U15" s="28"/>
      <c r="V15" s="30"/>
      <c r="W15" s="30"/>
      <c r="X15"/>
      <c r="Y15"/>
      <c r="Z15"/>
      <c r="AA15"/>
      <c r="AB15"/>
      <c r="AC15"/>
      <c r="AD15"/>
      <c r="AE15"/>
      <c r="AF15"/>
      <c r="AG15"/>
      <c r="AH15"/>
    </row>
    <row r="16" spans="1:34" s="10" customFormat="1" x14ac:dyDescent="0.25">
      <c r="B16" s="99" t="s">
        <v>140</v>
      </c>
      <c r="C16" s="106">
        <v>39228383755</v>
      </c>
      <c r="D16" s="106"/>
      <c r="E16" s="90">
        <v>1048659483.1800004</v>
      </c>
      <c r="F16" s="90">
        <v>1292795080.3600004</v>
      </c>
      <c r="G16" s="90">
        <v>2040344163.5300014</v>
      </c>
      <c r="H16" s="90">
        <v>1901038693.4699979</v>
      </c>
      <c r="I16" s="90">
        <v>2305184602.4700022</v>
      </c>
      <c r="J16" s="90">
        <v>2668679756.1400042</v>
      </c>
      <c r="K16" s="90"/>
      <c r="L16" s="90"/>
      <c r="M16" s="90"/>
      <c r="N16" s="90"/>
      <c r="O16" s="90"/>
      <c r="P16" s="76"/>
      <c r="Q16" s="76">
        <f t="shared" si="0"/>
        <v>11256701779.150007</v>
      </c>
      <c r="R16" s="197"/>
      <c r="S16" s="195"/>
      <c r="T16" s="28"/>
      <c r="U16" s="28"/>
      <c r="V16" s="30"/>
      <c r="W16" s="30"/>
      <c r="X16"/>
      <c r="Y16"/>
      <c r="Z16"/>
      <c r="AA16"/>
      <c r="AB16"/>
      <c r="AC16"/>
      <c r="AD16"/>
      <c r="AE16"/>
      <c r="AF16"/>
      <c r="AG16"/>
      <c r="AH16"/>
    </row>
    <row r="17" spans="2:34" s="10" customFormat="1" ht="30" x14ac:dyDescent="0.25">
      <c r="B17" s="97" t="s">
        <v>27</v>
      </c>
      <c r="C17" s="92">
        <v>162229781</v>
      </c>
      <c r="D17" s="92"/>
      <c r="E17" s="96">
        <v>69546748.099999994</v>
      </c>
      <c r="F17" s="96">
        <v>5663846.9999999991</v>
      </c>
      <c r="G17" s="96">
        <v>10391717.710000001</v>
      </c>
      <c r="H17" s="96">
        <v>38369.31</v>
      </c>
      <c r="I17" s="96">
        <v>2273182.9</v>
      </c>
      <c r="J17" s="96">
        <v>3275421.7700000005</v>
      </c>
      <c r="K17" s="96"/>
      <c r="L17" s="96"/>
      <c r="M17" s="96"/>
      <c r="N17" s="96"/>
      <c r="O17" s="96"/>
      <c r="P17" s="74"/>
      <c r="Q17" s="74">
        <f t="shared" si="0"/>
        <v>91189286.790000007</v>
      </c>
      <c r="R17" s="197"/>
      <c r="S17" s="195"/>
      <c r="T17" s="28"/>
      <c r="U17" s="28"/>
      <c r="V17" s="30"/>
      <c r="W17" s="30"/>
      <c r="X17"/>
      <c r="Y17"/>
      <c r="Z17"/>
      <c r="AA17"/>
      <c r="AB17"/>
      <c r="AC17"/>
      <c r="AD17"/>
      <c r="AE17"/>
      <c r="AF17"/>
      <c r="AG17"/>
      <c r="AH17"/>
    </row>
    <row r="18" spans="2:34" s="10" customFormat="1" ht="30" x14ac:dyDescent="0.25">
      <c r="B18" s="97" t="s">
        <v>212</v>
      </c>
      <c r="C18" s="92">
        <v>250</v>
      </c>
      <c r="D18" s="92"/>
      <c r="E18" s="96">
        <v>0</v>
      </c>
      <c r="F18" s="96"/>
      <c r="G18" s="96"/>
      <c r="H18" s="96"/>
      <c r="I18" s="96"/>
      <c r="J18" s="96"/>
      <c r="K18" s="96"/>
      <c r="L18" s="96"/>
      <c r="M18" s="96"/>
      <c r="N18" s="96"/>
      <c r="O18" s="96"/>
      <c r="P18" s="74"/>
      <c r="Q18" s="74">
        <v>0</v>
      </c>
      <c r="R18" s="197"/>
      <c r="S18" s="195"/>
      <c r="T18" s="28"/>
      <c r="U18" s="28"/>
      <c r="V18" s="30"/>
      <c r="W18" s="30"/>
      <c r="X18"/>
      <c r="Y18"/>
      <c r="Z18"/>
      <c r="AA18"/>
      <c r="AB18"/>
      <c r="AC18"/>
      <c r="AD18"/>
      <c r="AE18"/>
      <c r="AF18"/>
      <c r="AG18"/>
      <c r="AH18"/>
    </row>
    <row r="19" spans="2:34" x14ac:dyDescent="0.25">
      <c r="B19" s="62" t="s">
        <v>141</v>
      </c>
      <c r="C19" s="92">
        <v>3638185318</v>
      </c>
      <c r="D19" s="92"/>
      <c r="E19" s="96">
        <v>0</v>
      </c>
      <c r="F19" s="96">
        <v>0</v>
      </c>
      <c r="G19" s="96"/>
      <c r="H19" s="96"/>
      <c r="I19" s="96"/>
      <c r="J19" s="96"/>
      <c r="K19" s="96"/>
      <c r="L19" s="96"/>
      <c r="M19" s="96"/>
      <c r="N19" s="96"/>
      <c r="O19" s="96"/>
      <c r="P19" s="74"/>
      <c r="Q19" s="74">
        <f t="shared" si="0"/>
        <v>0</v>
      </c>
      <c r="R19" s="197"/>
      <c r="S19" s="195"/>
      <c r="T19" s="28"/>
      <c r="U19" s="28"/>
      <c r="V19" s="27"/>
      <c r="W19" s="27"/>
    </row>
    <row r="20" spans="2:34" x14ac:dyDescent="0.25">
      <c r="B20" s="213" t="s">
        <v>142</v>
      </c>
      <c r="C20" s="106">
        <v>3638185318</v>
      </c>
      <c r="D20" s="106"/>
      <c r="E20" s="96">
        <v>0</v>
      </c>
      <c r="F20" s="96">
        <v>0</v>
      </c>
      <c r="G20" s="96"/>
      <c r="H20" s="96"/>
      <c r="I20" s="96"/>
      <c r="J20" s="96"/>
      <c r="K20" s="96"/>
      <c r="L20" s="96"/>
      <c r="M20" s="96"/>
      <c r="N20" s="96"/>
      <c r="O20" s="96"/>
      <c r="P20" s="74"/>
      <c r="Q20" s="74">
        <f t="shared" si="0"/>
        <v>0</v>
      </c>
      <c r="R20" s="197"/>
      <c r="S20" s="195"/>
      <c r="T20" s="28"/>
      <c r="U20" s="28"/>
      <c r="V20" s="27"/>
      <c r="W20" s="27"/>
    </row>
    <row r="21" spans="2:34" x14ac:dyDescent="0.25">
      <c r="B21" s="62" t="s">
        <v>104</v>
      </c>
      <c r="C21" s="92">
        <v>73168665</v>
      </c>
      <c r="D21" s="92"/>
      <c r="E21" s="92">
        <v>0</v>
      </c>
      <c r="F21" s="96"/>
      <c r="G21" s="96"/>
      <c r="H21" s="96"/>
      <c r="I21" s="96"/>
      <c r="J21" s="96"/>
      <c r="K21" s="96"/>
      <c r="L21" s="96"/>
      <c r="M21" s="96"/>
      <c r="N21" s="96"/>
      <c r="O21" s="96"/>
      <c r="P21" s="74"/>
      <c r="Q21" s="74">
        <f t="shared" si="0"/>
        <v>0</v>
      </c>
      <c r="R21" s="197"/>
      <c r="S21" s="195"/>
      <c r="T21" s="28"/>
      <c r="U21" s="28"/>
      <c r="V21" s="27"/>
      <c r="W21" s="27"/>
    </row>
    <row r="22" spans="2:34" x14ac:dyDescent="0.25">
      <c r="B22" s="97" t="s">
        <v>30</v>
      </c>
      <c r="C22" s="92">
        <v>73168665</v>
      </c>
      <c r="D22" s="92"/>
      <c r="E22" s="92">
        <v>0</v>
      </c>
      <c r="F22" s="96"/>
      <c r="G22" s="96"/>
      <c r="H22" s="96"/>
      <c r="I22" s="96"/>
      <c r="J22" s="96"/>
      <c r="K22" s="96"/>
      <c r="L22" s="96"/>
      <c r="M22" s="96"/>
      <c r="N22" s="96"/>
      <c r="O22" s="96"/>
      <c r="P22" s="74"/>
      <c r="Q22" s="74">
        <f t="shared" si="0"/>
        <v>0</v>
      </c>
      <c r="R22" s="197"/>
      <c r="S22" s="195"/>
      <c r="T22" s="28"/>
      <c r="U22" s="28"/>
      <c r="V22" s="27"/>
      <c r="W22" s="27"/>
    </row>
    <row r="23" spans="2:34" x14ac:dyDescent="0.25">
      <c r="B23" s="100" t="s">
        <v>31</v>
      </c>
      <c r="C23" s="107">
        <v>6320</v>
      </c>
      <c r="D23" s="107"/>
      <c r="E23" s="134">
        <v>0</v>
      </c>
      <c r="F23" s="134"/>
      <c r="G23" s="134"/>
      <c r="H23" s="134"/>
      <c r="I23" s="134"/>
      <c r="J23" s="134"/>
      <c r="K23" s="134"/>
      <c r="L23" s="134"/>
      <c r="M23" s="134"/>
      <c r="N23" s="134"/>
      <c r="O23" s="134"/>
      <c r="P23" s="73"/>
      <c r="Q23" s="73">
        <f t="shared" si="0"/>
        <v>0</v>
      </c>
      <c r="R23" s="197"/>
      <c r="S23" s="195"/>
      <c r="T23" s="28"/>
      <c r="U23" s="28"/>
      <c r="V23" s="27"/>
      <c r="W23" s="27"/>
    </row>
    <row r="24" spans="2:34" x14ac:dyDescent="0.25">
      <c r="B24" s="100" t="s">
        <v>32</v>
      </c>
      <c r="C24" s="107">
        <v>73162345</v>
      </c>
      <c r="D24" s="107"/>
      <c r="E24" s="134">
        <v>0</v>
      </c>
      <c r="F24" s="134"/>
      <c r="G24" s="134"/>
      <c r="H24" s="134"/>
      <c r="I24" s="134"/>
      <c r="J24" s="134"/>
      <c r="K24" s="134"/>
      <c r="L24" s="134"/>
      <c r="M24" s="134"/>
      <c r="N24" s="134"/>
      <c r="O24" s="134"/>
      <c r="P24" s="73"/>
      <c r="Q24" s="73">
        <f t="shared" si="0"/>
        <v>0</v>
      </c>
      <c r="R24" s="197"/>
      <c r="S24" s="195"/>
      <c r="T24" s="28"/>
      <c r="U24" s="28"/>
      <c r="V24" s="27"/>
      <c r="W24" s="27"/>
    </row>
    <row r="25" spans="2:34" x14ac:dyDescent="0.25">
      <c r="B25" s="62" t="s">
        <v>215</v>
      </c>
      <c r="C25" s="218">
        <v>0</v>
      </c>
      <c r="D25" s="107"/>
      <c r="E25" s="134"/>
      <c r="F25" s="134"/>
      <c r="G25" s="134"/>
      <c r="H25" s="134">
        <v>6336888.3300000001</v>
      </c>
      <c r="I25" s="134">
        <v>6427581.6900000004</v>
      </c>
      <c r="J25" s="134">
        <v>6336888.3300000001</v>
      </c>
      <c r="K25" s="134"/>
      <c r="L25" s="134"/>
      <c r="M25" s="134"/>
      <c r="N25" s="134"/>
      <c r="O25" s="134"/>
      <c r="P25" s="73"/>
      <c r="Q25" s="73">
        <f t="shared" si="0"/>
        <v>19101358.350000001</v>
      </c>
      <c r="R25" s="197"/>
      <c r="S25" s="195"/>
      <c r="T25" s="28"/>
      <c r="U25" s="28"/>
      <c r="V25" s="27"/>
      <c r="W25" s="27"/>
    </row>
    <row r="26" spans="2:34" x14ac:dyDescent="0.25">
      <c r="B26" s="97" t="s">
        <v>216</v>
      </c>
      <c r="C26" s="218">
        <v>0</v>
      </c>
      <c r="D26" s="107"/>
      <c r="E26" s="134"/>
      <c r="F26" s="134"/>
      <c r="G26" s="134"/>
      <c r="H26" s="134">
        <v>6336888.3300000001</v>
      </c>
      <c r="I26" s="134">
        <v>6427581.6900000004</v>
      </c>
      <c r="J26" s="134">
        <v>6336888.3300000001</v>
      </c>
      <c r="K26" s="134"/>
      <c r="L26" s="134"/>
      <c r="M26" s="134"/>
      <c r="N26" s="134"/>
      <c r="O26" s="134"/>
      <c r="P26" s="73"/>
      <c r="Q26" s="73">
        <f t="shared" si="0"/>
        <v>19101358.350000001</v>
      </c>
      <c r="R26" s="197"/>
      <c r="S26" s="195"/>
      <c r="T26" s="28"/>
      <c r="U26" s="28"/>
      <c r="V26" s="27"/>
      <c r="W26" s="27"/>
    </row>
    <row r="27" spans="2:34" x14ac:dyDescent="0.25">
      <c r="B27" s="62" t="s">
        <v>34</v>
      </c>
      <c r="C27" s="108">
        <v>1606406471</v>
      </c>
      <c r="D27" s="108"/>
      <c r="E27" s="96">
        <v>41111700.980000004</v>
      </c>
      <c r="F27" s="96">
        <v>117265935.42</v>
      </c>
      <c r="G27" s="96">
        <v>280032464.43000001</v>
      </c>
      <c r="H27" s="96">
        <v>105855008.38999999</v>
      </c>
      <c r="I27" s="96">
        <v>141435962.59</v>
      </c>
      <c r="J27" s="96">
        <v>128477079.38</v>
      </c>
      <c r="K27" s="96"/>
      <c r="L27" s="96"/>
      <c r="M27" s="96"/>
      <c r="N27" s="96"/>
      <c r="O27" s="96"/>
      <c r="P27" s="96"/>
      <c r="Q27" s="74">
        <f t="shared" si="0"/>
        <v>814178151.19000006</v>
      </c>
      <c r="R27" s="197"/>
      <c r="S27" s="195"/>
      <c r="T27" s="28"/>
      <c r="U27" s="28"/>
      <c r="V27" s="27"/>
      <c r="W27" s="27"/>
    </row>
    <row r="28" spans="2:34" s="10" customFormat="1" x14ac:dyDescent="0.25">
      <c r="B28" s="97" t="s">
        <v>35</v>
      </c>
      <c r="C28" s="108">
        <v>1397662248</v>
      </c>
      <c r="D28" s="108"/>
      <c r="E28" s="96">
        <v>28258666.770000003</v>
      </c>
      <c r="F28" s="96">
        <v>96856040.659999996</v>
      </c>
      <c r="G28" s="96">
        <v>259249299.09000003</v>
      </c>
      <c r="H28" s="96">
        <v>91539160.729999989</v>
      </c>
      <c r="I28" s="96">
        <v>115174126.34999999</v>
      </c>
      <c r="J28" s="96">
        <v>115602380.75</v>
      </c>
      <c r="K28" s="96"/>
      <c r="L28" s="96"/>
      <c r="M28" s="96"/>
      <c r="N28" s="96"/>
      <c r="O28" s="96"/>
      <c r="P28" s="96"/>
      <c r="Q28" s="74">
        <f t="shared" si="0"/>
        <v>706679674.35000002</v>
      </c>
      <c r="R28" s="197"/>
      <c r="S28" s="195"/>
      <c r="T28" s="28"/>
      <c r="U28" s="28"/>
      <c r="V28" s="30"/>
      <c r="W28" s="30"/>
      <c r="X28"/>
      <c r="Y28"/>
      <c r="Z28"/>
      <c r="AA28"/>
      <c r="AB28"/>
      <c r="AC28"/>
      <c r="AD28"/>
      <c r="AE28"/>
      <c r="AF28"/>
      <c r="AG28"/>
      <c r="AH28"/>
    </row>
    <row r="29" spans="2:34" s="10" customFormat="1" x14ac:dyDescent="0.25">
      <c r="B29" s="100" t="s">
        <v>143</v>
      </c>
      <c r="C29" s="106">
        <v>304092463</v>
      </c>
      <c r="D29" s="106"/>
      <c r="E29" s="90">
        <v>5389500</v>
      </c>
      <c r="F29" s="90">
        <v>21688518.66</v>
      </c>
      <c r="G29" s="90">
        <v>29686587.18</v>
      </c>
      <c r="H29" s="90">
        <v>16428894.07</v>
      </c>
      <c r="I29" s="90">
        <v>19619907</v>
      </c>
      <c r="J29" s="90">
        <v>5075316.8499999996</v>
      </c>
      <c r="K29" s="90"/>
      <c r="L29" s="90"/>
      <c r="M29" s="90"/>
      <c r="N29" s="90"/>
      <c r="O29" s="90"/>
      <c r="P29" s="76"/>
      <c r="Q29" s="76">
        <f t="shared" si="0"/>
        <v>97888723.75999999</v>
      </c>
      <c r="R29" s="197"/>
      <c r="S29" s="195"/>
      <c r="T29" s="28"/>
      <c r="U29" s="28"/>
      <c r="V29" s="30"/>
      <c r="W29" s="30"/>
      <c r="X29"/>
      <c r="Y29"/>
      <c r="Z29"/>
      <c r="AA29"/>
      <c r="AB29"/>
      <c r="AC29"/>
      <c r="AD29"/>
      <c r="AE29"/>
      <c r="AF29"/>
      <c r="AG29"/>
      <c r="AH29"/>
    </row>
    <row r="30" spans="2:34" s="10" customFormat="1" x14ac:dyDescent="0.25">
      <c r="B30" s="100" t="s">
        <v>144</v>
      </c>
      <c r="C30" s="106">
        <v>800773569</v>
      </c>
      <c r="D30" s="106"/>
      <c r="E30" s="90">
        <v>21351416.670000002</v>
      </c>
      <c r="F30" s="90">
        <v>65121714</v>
      </c>
      <c r="G30" s="90">
        <v>219259482.99000001</v>
      </c>
      <c r="H30" s="90">
        <v>74765266.659999996</v>
      </c>
      <c r="I30" s="90">
        <v>94882141.519999996</v>
      </c>
      <c r="J30" s="90">
        <v>108943456.90000001</v>
      </c>
      <c r="K30" s="90"/>
      <c r="L30" s="90"/>
      <c r="M30" s="90"/>
      <c r="N30" s="90"/>
      <c r="O30" s="90"/>
      <c r="P30" s="76"/>
      <c r="Q30" s="76">
        <f t="shared" si="0"/>
        <v>584323478.74000001</v>
      </c>
      <c r="R30" s="197"/>
      <c r="S30" s="195"/>
      <c r="T30" s="28"/>
      <c r="U30" s="28"/>
      <c r="V30" s="30"/>
      <c r="W30" s="30"/>
      <c r="X30"/>
      <c r="Y30"/>
      <c r="Z30"/>
      <c r="AA30"/>
      <c r="AB30"/>
      <c r="AC30"/>
      <c r="AD30"/>
      <c r="AE30"/>
      <c r="AF30"/>
      <c r="AG30"/>
      <c r="AH30"/>
    </row>
    <row r="31" spans="2:34" s="10" customFormat="1" x14ac:dyDescent="0.25">
      <c r="B31" s="100" t="s">
        <v>145</v>
      </c>
      <c r="C31" s="106">
        <v>19698356</v>
      </c>
      <c r="D31" s="106"/>
      <c r="E31" s="90">
        <v>0</v>
      </c>
      <c r="F31" s="90">
        <v>0</v>
      </c>
      <c r="G31" s="90">
        <v>152172.60999999999</v>
      </c>
      <c r="H31" s="90">
        <v>220000</v>
      </c>
      <c r="I31" s="90">
        <v>335000</v>
      </c>
      <c r="J31" s="90">
        <v>150000</v>
      </c>
      <c r="K31" s="90"/>
      <c r="L31" s="90"/>
      <c r="M31" s="90"/>
      <c r="N31" s="90"/>
      <c r="O31" s="90"/>
      <c r="P31" s="76"/>
      <c r="Q31" s="76">
        <f t="shared" si="0"/>
        <v>857172.61</v>
      </c>
      <c r="R31" s="197"/>
      <c r="S31" s="195"/>
      <c r="T31" s="28"/>
      <c r="U31" s="28"/>
      <c r="V31" s="30"/>
      <c r="W31" s="30"/>
      <c r="X31"/>
      <c r="Y31"/>
      <c r="Z31"/>
      <c r="AA31"/>
      <c r="AB31"/>
      <c r="AC31"/>
      <c r="AD31"/>
      <c r="AE31"/>
      <c r="AF31"/>
      <c r="AG31"/>
      <c r="AH31"/>
    </row>
    <row r="32" spans="2:34" s="10" customFormat="1" x14ac:dyDescent="0.25">
      <c r="B32" s="100" t="s">
        <v>146</v>
      </c>
      <c r="C32" s="106">
        <v>273097860</v>
      </c>
      <c r="D32" s="106"/>
      <c r="E32" s="90">
        <v>1517750.1</v>
      </c>
      <c r="F32" s="90">
        <v>10045808</v>
      </c>
      <c r="G32" s="90">
        <v>10151056.310000001</v>
      </c>
      <c r="H32" s="90">
        <v>125000</v>
      </c>
      <c r="I32" s="90">
        <v>337077.83</v>
      </c>
      <c r="J32" s="90">
        <v>1433607</v>
      </c>
      <c r="K32" s="90"/>
      <c r="L32" s="90"/>
      <c r="M32" s="90"/>
      <c r="N32" s="90"/>
      <c r="O32" s="90"/>
      <c r="P32" s="76"/>
      <c r="Q32" s="76">
        <f t="shared" si="0"/>
        <v>23610299.239999998</v>
      </c>
      <c r="R32" s="197"/>
      <c r="S32" s="195"/>
      <c r="T32" s="28"/>
      <c r="U32" s="28"/>
      <c r="V32" s="30"/>
      <c r="W32" s="30"/>
      <c r="X32"/>
      <c r="Y32"/>
      <c r="Z32"/>
      <c r="AA32"/>
      <c r="AB32"/>
      <c r="AC32"/>
      <c r="AD32"/>
      <c r="AE32"/>
      <c r="AF32"/>
      <c r="AG32"/>
      <c r="AH32"/>
    </row>
    <row r="33" spans="2:34" s="10" customFormat="1" x14ac:dyDescent="0.25">
      <c r="B33" s="97" t="s">
        <v>36</v>
      </c>
      <c r="C33" s="108">
        <v>45920195</v>
      </c>
      <c r="D33" s="108"/>
      <c r="E33" s="96">
        <v>0</v>
      </c>
      <c r="F33" s="96"/>
      <c r="G33" s="96">
        <v>6100000</v>
      </c>
      <c r="H33" s="96">
        <v>2400000</v>
      </c>
      <c r="I33" s="96">
        <v>12115800</v>
      </c>
      <c r="J33" s="96">
        <v>1150000</v>
      </c>
      <c r="K33" s="96"/>
      <c r="L33" s="96"/>
      <c r="M33" s="96"/>
      <c r="N33" s="96"/>
      <c r="O33" s="96"/>
      <c r="P33" s="74"/>
      <c r="Q33" s="74">
        <f t="shared" si="0"/>
        <v>21765800</v>
      </c>
      <c r="R33" s="197"/>
      <c r="S33" s="195"/>
      <c r="T33" s="28"/>
      <c r="U33" s="28"/>
      <c r="V33" s="30"/>
      <c r="W33" s="30"/>
      <c r="X33"/>
      <c r="Y33"/>
      <c r="Z33"/>
      <c r="AA33"/>
      <c r="AB33"/>
      <c r="AC33"/>
      <c r="AD33"/>
      <c r="AE33"/>
      <c r="AF33"/>
      <c r="AG33"/>
      <c r="AH33"/>
    </row>
    <row r="34" spans="2:34" s="10" customFormat="1" x14ac:dyDescent="0.25">
      <c r="B34" s="102" t="s">
        <v>147</v>
      </c>
      <c r="C34" s="106">
        <v>45860195</v>
      </c>
      <c r="D34" s="106"/>
      <c r="E34" s="90">
        <v>0</v>
      </c>
      <c r="F34" s="90"/>
      <c r="G34" s="90">
        <v>6100000</v>
      </c>
      <c r="H34" s="90">
        <v>2400000</v>
      </c>
      <c r="I34" s="90">
        <v>8325000</v>
      </c>
      <c r="J34" s="90">
        <v>1150000</v>
      </c>
      <c r="K34" s="90"/>
      <c r="L34" s="90"/>
      <c r="M34" s="90"/>
      <c r="N34" s="90"/>
      <c r="O34" s="90"/>
      <c r="P34" s="76"/>
      <c r="Q34" s="76">
        <f t="shared" si="0"/>
        <v>17975000</v>
      </c>
      <c r="R34" s="197"/>
      <c r="S34" s="195"/>
      <c r="T34" s="28"/>
      <c r="U34" s="28"/>
      <c r="V34" s="30"/>
      <c r="W34" s="30"/>
      <c r="X34"/>
      <c r="Y34"/>
      <c r="Z34"/>
      <c r="AA34"/>
      <c r="AB34"/>
      <c r="AC34"/>
      <c r="AD34"/>
      <c r="AE34"/>
      <c r="AF34"/>
      <c r="AG34"/>
      <c r="AH34"/>
    </row>
    <row r="35" spans="2:34" s="10" customFormat="1" x14ac:dyDescent="0.25">
      <c r="B35" s="102" t="s">
        <v>208</v>
      </c>
      <c r="C35" s="106">
        <v>60000</v>
      </c>
      <c r="D35" s="106"/>
      <c r="E35" s="90">
        <v>0</v>
      </c>
      <c r="F35" s="90"/>
      <c r="G35" s="90"/>
      <c r="H35" s="90"/>
      <c r="I35" s="90">
        <v>3790800</v>
      </c>
      <c r="J35" s="90">
        <v>0</v>
      </c>
      <c r="K35" s="90"/>
      <c r="L35" s="90"/>
      <c r="M35" s="90"/>
      <c r="N35" s="90"/>
      <c r="O35" s="90"/>
      <c r="P35" s="76"/>
      <c r="Q35" s="76">
        <f t="shared" si="0"/>
        <v>3790800</v>
      </c>
      <c r="R35" s="197"/>
      <c r="S35" s="195"/>
      <c r="T35" s="28"/>
      <c r="U35" s="28"/>
      <c r="V35" s="30"/>
      <c r="W35" s="30"/>
      <c r="X35"/>
      <c r="Y35"/>
      <c r="Z35"/>
      <c r="AA35"/>
      <c r="AB35"/>
      <c r="AC35"/>
      <c r="AD35"/>
      <c r="AE35"/>
      <c r="AF35"/>
      <c r="AG35"/>
      <c r="AH35"/>
    </row>
    <row r="36" spans="2:34" s="10" customFormat="1" x14ac:dyDescent="0.25">
      <c r="B36" s="97" t="s">
        <v>37</v>
      </c>
      <c r="C36" s="108">
        <v>78124028</v>
      </c>
      <c r="D36" s="108"/>
      <c r="E36" s="96">
        <v>5853034.21</v>
      </c>
      <c r="F36" s="96">
        <v>13409894.76</v>
      </c>
      <c r="G36" s="96">
        <v>7683165.3399999999</v>
      </c>
      <c r="H36" s="96">
        <v>4915847.66</v>
      </c>
      <c r="I36" s="96">
        <v>7146036.2400000002</v>
      </c>
      <c r="J36" s="96">
        <v>4724698.629999999</v>
      </c>
      <c r="K36" s="96"/>
      <c r="L36" s="96"/>
      <c r="M36" s="96"/>
      <c r="N36" s="96"/>
      <c r="O36" s="96"/>
      <c r="P36" s="96"/>
      <c r="Q36" s="74">
        <f t="shared" si="0"/>
        <v>43732676.840000004</v>
      </c>
      <c r="R36" s="197"/>
      <c r="S36" s="195"/>
      <c r="T36" s="28"/>
      <c r="U36" s="28"/>
      <c r="V36" s="30"/>
      <c r="W36" s="30"/>
      <c r="X36"/>
      <c r="Y36"/>
      <c r="Z36"/>
      <c r="AA36"/>
      <c r="AB36"/>
      <c r="AC36"/>
      <c r="AD36"/>
      <c r="AE36"/>
      <c r="AF36"/>
      <c r="AG36"/>
      <c r="AH36"/>
    </row>
    <row r="37" spans="2:34" s="10" customFormat="1" x14ac:dyDescent="0.25">
      <c r="B37" s="100" t="s">
        <v>203</v>
      </c>
      <c r="C37" s="108">
        <v>30000</v>
      </c>
      <c r="D37" s="108"/>
      <c r="E37" s="96">
        <v>0</v>
      </c>
      <c r="F37" s="96"/>
      <c r="G37" s="96"/>
      <c r="H37" s="96"/>
      <c r="I37" s="96"/>
      <c r="J37" s="96"/>
      <c r="K37" s="96"/>
      <c r="L37" s="96"/>
      <c r="M37" s="96"/>
      <c r="N37" s="96"/>
      <c r="O37" s="96"/>
      <c r="P37" s="96"/>
      <c r="Q37" s="74">
        <f t="shared" si="0"/>
        <v>0</v>
      </c>
      <c r="R37" s="197"/>
      <c r="S37" s="195"/>
      <c r="T37" s="28"/>
      <c r="U37" s="28"/>
      <c r="V37" s="30"/>
      <c r="W37" s="30"/>
      <c r="X37"/>
      <c r="Y37"/>
      <c r="Z37"/>
      <c r="AA37"/>
      <c r="AB37"/>
      <c r="AC37"/>
      <c r="AD37"/>
      <c r="AE37"/>
      <c r="AF37"/>
      <c r="AG37"/>
      <c r="AH37"/>
    </row>
    <row r="38" spans="2:34" s="10" customFormat="1" x14ac:dyDescent="0.25">
      <c r="B38" s="100" t="s">
        <v>152</v>
      </c>
      <c r="C38" s="106">
        <v>74420755</v>
      </c>
      <c r="D38" s="106"/>
      <c r="E38" s="90">
        <v>5853034.21</v>
      </c>
      <c r="F38" s="90">
        <v>13334648.720000001</v>
      </c>
      <c r="G38" s="90">
        <v>7475073.0700000003</v>
      </c>
      <c r="H38" s="90">
        <v>3675583.96</v>
      </c>
      <c r="I38" s="90">
        <v>7011934.3900000006</v>
      </c>
      <c r="J38" s="90">
        <v>3993214.4199999995</v>
      </c>
      <c r="K38" s="90"/>
      <c r="L38" s="90"/>
      <c r="M38" s="90"/>
      <c r="N38" s="90"/>
      <c r="O38" s="90"/>
      <c r="P38" s="76"/>
      <c r="Q38" s="76">
        <f t="shared" si="0"/>
        <v>41343488.770000003</v>
      </c>
      <c r="R38" s="197"/>
      <c r="S38" s="195"/>
      <c r="T38" s="28"/>
      <c r="U38" s="28"/>
      <c r="V38" s="30"/>
      <c r="W38" s="30"/>
      <c r="X38"/>
      <c r="Y38"/>
      <c r="Z38"/>
      <c r="AA38"/>
      <c r="AB38"/>
      <c r="AC38"/>
      <c r="AD38"/>
      <c r="AE38"/>
      <c r="AF38"/>
      <c r="AG38"/>
      <c r="AH38"/>
    </row>
    <row r="39" spans="2:34" s="10" customFormat="1" x14ac:dyDescent="0.25">
      <c r="B39" s="100" t="s">
        <v>153</v>
      </c>
      <c r="C39" s="106">
        <v>3673273</v>
      </c>
      <c r="D39" s="106"/>
      <c r="E39" s="90">
        <v>0</v>
      </c>
      <c r="F39" s="90">
        <v>75246.039999999994</v>
      </c>
      <c r="G39" s="90">
        <v>208092.27000000002</v>
      </c>
      <c r="H39" s="90">
        <v>1240263.7</v>
      </c>
      <c r="I39" s="90">
        <v>134101.85</v>
      </c>
      <c r="J39" s="90">
        <v>731484.21</v>
      </c>
      <c r="K39" s="90"/>
      <c r="L39" s="90"/>
      <c r="M39" s="90"/>
      <c r="N39" s="90"/>
      <c r="O39" s="90"/>
      <c r="P39" s="76"/>
      <c r="Q39" s="76">
        <f t="shared" si="0"/>
        <v>2389188.0700000003</v>
      </c>
      <c r="R39" s="197"/>
      <c r="S39" s="195"/>
      <c r="T39" s="28"/>
      <c r="U39" s="28"/>
      <c r="V39" s="30"/>
      <c r="W39" s="30"/>
      <c r="X39"/>
      <c r="Y39"/>
      <c r="Z39"/>
      <c r="AA39"/>
      <c r="AB39"/>
      <c r="AC39"/>
      <c r="AD39"/>
      <c r="AE39"/>
      <c r="AF39"/>
      <c r="AG39"/>
      <c r="AH39"/>
    </row>
    <row r="40" spans="2:34" s="10" customFormat="1" x14ac:dyDescent="0.25">
      <c r="B40" s="97" t="s">
        <v>38</v>
      </c>
      <c r="C40" s="92">
        <v>84700000</v>
      </c>
      <c r="D40" s="92"/>
      <c r="E40" s="96">
        <v>7000000</v>
      </c>
      <c r="F40" s="96">
        <v>7000000</v>
      </c>
      <c r="G40" s="96">
        <v>7000000</v>
      </c>
      <c r="H40" s="96">
        <v>7000000</v>
      </c>
      <c r="I40" s="96">
        <v>7000000</v>
      </c>
      <c r="J40" s="96">
        <v>7000000</v>
      </c>
      <c r="K40" s="96"/>
      <c r="L40" s="96"/>
      <c r="M40" s="96"/>
      <c r="N40" s="96"/>
      <c r="O40" s="96"/>
      <c r="P40" s="74"/>
      <c r="Q40" s="74">
        <f t="shared" si="0"/>
        <v>42000000</v>
      </c>
      <c r="R40" s="197"/>
      <c r="S40" s="195"/>
      <c r="T40" s="28"/>
      <c r="U40" s="28"/>
      <c r="V40" s="30"/>
      <c r="W40" s="30"/>
      <c r="X40"/>
      <c r="Y40"/>
      <c r="Z40"/>
      <c r="AA40"/>
      <c r="AB40"/>
      <c r="AC40"/>
      <c r="AD40"/>
      <c r="AE40"/>
      <c r="AF40"/>
      <c r="AG40"/>
      <c r="AH40"/>
    </row>
    <row r="41" spans="2:34" s="10" customFormat="1" x14ac:dyDescent="0.25">
      <c r="B41" s="62" t="s">
        <v>39</v>
      </c>
      <c r="C41" s="92">
        <v>4000000</v>
      </c>
      <c r="D41" s="92"/>
      <c r="E41" s="96">
        <v>0</v>
      </c>
      <c r="F41" s="96">
        <v>886285.62</v>
      </c>
      <c r="G41" s="96">
        <v>474692.37</v>
      </c>
      <c r="H41" s="96">
        <v>1557970</v>
      </c>
      <c r="I41" s="96">
        <v>9804665</v>
      </c>
      <c r="J41" s="96">
        <v>4268800</v>
      </c>
      <c r="K41" s="96"/>
      <c r="L41" s="96"/>
      <c r="M41" s="96"/>
      <c r="N41" s="96"/>
      <c r="O41" s="96"/>
      <c r="P41" s="74"/>
      <c r="Q41" s="74">
        <f t="shared" si="0"/>
        <v>16992412.990000002</v>
      </c>
      <c r="R41" s="197"/>
      <c r="S41" s="195"/>
      <c r="T41" s="28"/>
      <c r="U41" s="28"/>
      <c r="V41" s="30"/>
      <c r="W41" s="30"/>
      <c r="X41"/>
      <c r="Y41"/>
      <c r="Z41"/>
      <c r="AA41"/>
      <c r="AB41"/>
      <c r="AC41"/>
      <c r="AD41"/>
      <c r="AE41"/>
      <c r="AF41"/>
      <c r="AG41"/>
      <c r="AH41"/>
    </row>
    <row r="42" spans="2:34" s="10" customFormat="1" x14ac:dyDescent="0.25">
      <c r="B42" s="213" t="s">
        <v>204</v>
      </c>
      <c r="C42" s="92">
        <v>4000000</v>
      </c>
      <c r="D42" s="92"/>
      <c r="E42" s="96">
        <v>0</v>
      </c>
      <c r="F42" s="96">
        <v>886285.62</v>
      </c>
      <c r="G42" s="96">
        <v>474692.37</v>
      </c>
      <c r="H42" s="96">
        <v>1557970</v>
      </c>
      <c r="I42" s="96">
        <v>9804665</v>
      </c>
      <c r="J42" s="96">
        <v>4268800</v>
      </c>
      <c r="K42" s="96"/>
      <c r="L42" s="96"/>
      <c r="M42" s="96"/>
      <c r="N42" s="96"/>
      <c r="O42" s="96"/>
      <c r="P42" s="74"/>
      <c r="Q42" s="74">
        <f t="shared" si="0"/>
        <v>16992412.990000002</v>
      </c>
      <c r="R42" s="197"/>
      <c r="S42" s="195"/>
      <c r="T42" s="28"/>
      <c r="U42" s="28"/>
      <c r="V42" s="30"/>
      <c r="W42" s="30"/>
      <c r="X42"/>
      <c r="Y42"/>
      <c r="Z42"/>
      <c r="AA42"/>
      <c r="AB42"/>
      <c r="AC42"/>
      <c r="AD42"/>
      <c r="AE42"/>
      <c r="AF42"/>
      <c r="AG42"/>
      <c r="AH42"/>
    </row>
    <row r="43" spans="2:34" x14ac:dyDescent="0.25">
      <c r="B43" s="21" t="s">
        <v>40</v>
      </c>
      <c r="C43" s="137">
        <v>18319078585</v>
      </c>
      <c r="D43" s="137"/>
      <c r="E43" s="135">
        <v>539079087.42000008</v>
      </c>
      <c r="F43" s="135">
        <v>1046404977.12</v>
      </c>
      <c r="G43" s="135">
        <v>986606684.6099999</v>
      </c>
      <c r="H43" s="135">
        <v>717858462.86999989</v>
      </c>
      <c r="I43" s="135">
        <v>803640024.83000004</v>
      </c>
      <c r="J43" s="135">
        <v>1338055919.2999997</v>
      </c>
      <c r="K43" s="135"/>
      <c r="L43" s="135"/>
      <c r="M43" s="135"/>
      <c r="N43" s="135"/>
      <c r="O43" s="135"/>
      <c r="P43" s="135"/>
      <c r="Q43" s="75">
        <f t="shared" si="0"/>
        <v>5431645156.1499996</v>
      </c>
      <c r="R43" s="197"/>
      <c r="S43" s="195"/>
      <c r="T43" s="28"/>
      <c r="U43" s="28"/>
      <c r="V43" s="141"/>
      <c r="W43" s="27"/>
    </row>
    <row r="44" spans="2:34" x14ac:dyDescent="0.25">
      <c r="B44" s="62" t="s">
        <v>41</v>
      </c>
      <c r="C44" s="108">
        <v>5008621631</v>
      </c>
      <c r="D44" s="108"/>
      <c r="E44" s="96">
        <v>379787227.07999998</v>
      </c>
      <c r="F44" s="96">
        <v>494337533.29000002</v>
      </c>
      <c r="G44" s="96">
        <v>252603293.70000002</v>
      </c>
      <c r="H44" s="96">
        <v>241052476.94999999</v>
      </c>
      <c r="I44" s="96">
        <v>207225253.75</v>
      </c>
      <c r="J44" s="96">
        <v>274989729.88999999</v>
      </c>
      <c r="K44" s="96"/>
      <c r="L44" s="96"/>
      <c r="M44" s="96"/>
      <c r="N44" s="96"/>
      <c r="O44" s="96"/>
      <c r="P44" s="96"/>
      <c r="Q44" s="74">
        <f t="shared" si="0"/>
        <v>1849995514.6599998</v>
      </c>
      <c r="R44" s="197"/>
      <c r="S44" s="195"/>
      <c r="T44" s="28"/>
      <c r="U44" s="28"/>
      <c r="V44" s="32"/>
      <c r="W44" s="32"/>
    </row>
    <row r="45" spans="2:34" s="10" customFormat="1" x14ac:dyDescent="0.25">
      <c r="B45" s="97" t="s">
        <v>42</v>
      </c>
      <c r="C45" s="108">
        <v>3674639192</v>
      </c>
      <c r="D45" s="108"/>
      <c r="E45" s="96">
        <v>364124241.49000001</v>
      </c>
      <c r="F45" s="96">
        <v>486295566.88</v>
      </c>
      <c r="G45" s="96">
        <v>199448537.29000002</v>
      </c>
      <c r="H45" s="96">
        <v>220587985.85999998</v>
      </c>
      <c r="I45" s="96">
        <v>153680555.43000001</v>
      </c>
      <c r="J45" s="96">
        <v>146924338.34</v>
      </c>
      <c r="K45" s="96"/>
      <c r="L45" s="96"/>
      <c r="M45" s="96"/>
      <c r="N45" s="96"/>
      <c r="O45" s="96"/>
      <c r="P45" s="96"/>
      <c r="Q45" s="74">
        <f t="shared" si="0"/>
        <v>1571061225.29</v>
      </c>
      <c r="R45" s="197"/>
      <c r="S45" s="195"/>
      <c r="T45" s="28"/>
      <c r="U45" s="28"/>
      <c r="V45" s="30"/>
      <c r="W45" s="30"/>
      <c r="X45"/>
      <c r="Y45"/>
      <c r="Z45"/>
      <c r="AA45"/>
      <c r="AB45"/>
      <c r="AC45"/>
      <c r="AD45"/>
      <c r="AE45"/>
      <c r="AF45"/>
      <c r="AG45"/>
      <c r="AH45"/>
    </row>
    <row r="46" spans="2:34" s="10" customFormat="1" x14ac:dyDescent="0.25">
      <c r="B46" s="97" t="s">
        <v>43</v>
      </c>
      <c r="C46" s="108">
        <v>1333982439</v>
      </c>
      <c r="D46" s="108"/>
      <c r="E46" s="96">
        <v>15662985.59</v>
      </c>
      <c r="F46" s="96">
        <v>8041966.4100000001</v>
      </c>
      <c r="G46" s="96">
        <v>53154756.410000004</v>
      </c>
      <c r="H46" s="96">
        <v>20464491.09</v>
      </c>
      <c r="I46" s="96">
        <v>53544698.320000008</v>
      </c>
      <c r="J46" s="96">
        <v>128065391.55000001</v>
      </c>
      <c r="K46" s="96"/>
      <c r="L46" s="96"/>
      <c r="M46" s="96"/>
      <c r="N46" s="96"/>
      <c r="O46" s="96"/>
      <c r="P46" s="96"/>
      <c r="Q46" s="74">
        <f t="shared" si="0"/>
        <v>278934289.37</v>
      </c>
      <c r="R46" s="197"/>
      <c r="S46" s="195"/>
      <c r="T46" s="28"/>
      <c r="U46" s="28"/>
      <c r="V46" s="30"/>
      <c r="W46" s="30"/>
      <c r="X46"/>
      <c r="Y46"/>
      <c r="Z46"/>
      <c r="AA46"/>
      <c r="AB46"/>
      <c r="AC46"/>
      <c r="AD46"/>
      <c r="AE46"/>
      <c r="AF46"/>
      <c r="AG46"/>
      <c r="AH46"/>
    </row>
    <row r="47" spans="2:34" s="10" customFormat="1" x14ac:dyDescent="0.25">
      <c r="B47" s="100" t="s">
        <v>154</v>
      </c>
      <c r="C47" s="109">
        <v>72147451</v>
      </c>
      <c r="D47" s="109"/>
      <c r="E47" s="90">
        <v>3249928.21</v>
      </c>
      <c r="F47" s="90">
        <v>4983019.6100000003</v>
      </c>
      <c r="G47" s="90">
        <v>3905459.63</v>
      </c>
      <c r="H47" s="90">
        <v>5708165.4399999995</v>
      </c>
      <c r="I47" s="90">
        <v>4680494.5600000005</v>
      </c>
      <c r="J47" s="90">
        <v>4761382.37</v>
      </c>
      <c r="K47" s="90"/>
      <c r="L47" s="90"/>
      <c r="M47" s="90"/>
      <c r="N47" s="90"/>
      <c r="O47" s="90"/>
      <c r="P47" s="90"/>
      <c r="Q47" s="76">
        <f t="shared" si="0"/>
        <v>27288449.820000004</v>
      </c>
      <c r="R47" s="197"/>
      <c r="S47" s="195"/>
      <c r="T47" s="28"/>
      <c r="U47" s="28"/>
      <c r="V47" s="30"/>
      <c r="W47" s="30"/>
      <c r="X47"/>
      <c r="Y47"/>
      <c r="Z47"/>
      <c r="AA47"/>
      <c r="AB47"/>
      <c r="AC47"/>
      <c r="AD47"/>
      <c r="AE47"/>
      <c r="AF47"/>
      <c r="AG47"/>
      <c r="AH47"/>
    </row>
    <row r="48" spans="2:34" s="10" customFormat="1" ht="30" x14ac:dyDescent="0.25">
      <c r="B48" s="102" t="s">
        <v>157</v>
      </c>
      <c r="C48" s="82">
        <v>1181354728</v>
      </c>
      <c r="D48" s="82"/>
      <c r="E48" s="90">
        <v>12413057.380000001</v>
      </c>
      <c r="F48" s="90">
        <v>3058946.8</v>
      </c>
      <c r="G48" s="90">
        <v>49249296.780000001</v>
      </c>
      <c r="H48" s="90">
        <v>14756325.65</v>
      </c>
      <c r="I48" s="90">
        <v>48864203.760000005</v>
      </c>
      <c r="J48" s="90">
        <v>123304009.18000001</v>
      </c>
      <c r="K48" s="90"/>
      <c r="L48" s="90"/>
      <c r="M48" s="90"/>
      <c r="N48" s="90"/>
      <c r="O48" s="90"/>
      <c r="P48" s="81"/>
      <c r="Q48" s="81">
        <f t="shared" si="0"/>
        <v>251645839.55000001</v>
      </c>
      <c r="R48" s="197"/>
      <c r="S48" s="195"/>
      <c r="T48" s="28"/>
      <c r="U48" s="28"/>
      <c r="V48" s="30"/>
      <c r="W48" s="30"/>
      <c r="X48"/>
      <c r="Y48"/>
      <c r="Z48"/>
      <c r="AA48"/>
      <c r="AB48"/>
      <c r="AC48"/>
      <c r="AD48"/>
      <c r="AE48"/>
      <c r="AF48"/>
      <c r="AG48"/>
      <c r="AH48"/>
    </row>
    <row r="49" spans="2:34" s="10" customFormat="1" ht="30" x14ac:dyDescent="0.25">
      <c r="B49" s="102" t="s">
        <v>158</v>
      </c>
      <c r="C49" s="82">
        <v>80480260</v>
      </c>
      <c r="D49" s="82"/>
      <c r="E49" s="90">
        <v>0</v>
      </c>
      <c r="F49" s="90"/>
      <c r="G49" s="90">
        <v>0</v>
      </c>
      <c r="H49" s="90"/>
      <c r="I49" s="90"/>
      <c r="J49" s="90"/>
      <c r="K49" s="90"/>
      <c r="L49" s="90"/>
      <c r="M49" s="90"/>
      <c r="N49" s="90"/>
      <c r="O49" s="90"/>
      <c r="P49" s="81"/>
      <c r="Q49" s="81">
        <f t="shared" si="0"/>
        <v>0</v>
      </c>
      <c r="R49" s="197"/>
      <c r="S49" s="195"/>
      <c r="T49" s="28"/>
      <c r="U49" s="28"/>
      <c r="V49" s="30"/>
      <c r="W49" s="30"/>
      <c r="X49"/>
      <c r="Y49"/>
      <c r="Z49"/>
      <c r="AA49"/>
      <c r="AB49"/>
      <c r="AC49"/>
      <c r="AD49"/>
      <c r="AE49"/>
      <c r="AF49"/>
      <c r="AG49"/>
      <c r="AH49"/>
    </row>
    <row r="50" spans="2:34" x14ac:dyDescent="0.25">
      <c r="B50" s="62" t="s">
        <v>44</v>
      </c>
      <c r="C50" s="108">
        <v>9321939721</v>
      </c>
      <c r="D50" s="108"/>
      <c r="E50" s="96">
        <v>67017834.370000005</v>
      </c>
      <c r="F50" s="96">
        <v>439341474.56</v>
      </c>
      <c r="G50" s="96">
        <v>408323930.0999999</v>
      </c>
      <c r="H50" s="96">
        <v>435723460.93000001</v>
      </c>
      <c r="I50" s="96">
        <v>472367568.39000005</v>
      </c>
      <c r="J50" s="96">
        <v>881786478.04999983</v>
      </c>
      <c r="K50" s="96"/>
      <c r="L50" s="96"/>
      <c r="M50" s="96"/>
      <c r="N50" s="96"/>
      <c r="O50" s="96"/>
      <c r="P50" s="96"/>
      <c r="Q50" s="74">
        <f t="shared" si="0"/>
        <v>2704560746.4000001</v>
      </c>
      <c r="R50" s="197"/>
      <c r="S50" s="195"/>
      <c r="T50" s="28"/>
      <c r="U50" s="28"/>
      <c r="V50" s="27"/>
      <c r="W50" s="27"/>
    </row>
    <row r="51" spans="2:34" s="10" customFormat="1" x14ac:dyDescent="0.25">
      <c r="B51" s="97" t="s">
        <v>45</v>
      </c>
      <c r="C51" s="108">
        <v>2510059527</v>
      </c>
      <c r="D51" s="108"/>
      <c r="E51" s="96">
        <v>1462798.8</v>
      </c>
      <c r="F51" s="96">
        <v>203177364.97999999</v>
      </c>
      <c r="G51" s="96">
        <v>94562925.12999998</v>
      </c>
      <c r="H51" s="96">
        <v>28104483.189999998</v>
      </c>
      <c r="I51" s="96">
        <v>125618547.04000001</v>
      </c>
      <c r="J51" s="96">
        <v>525364647.49999994</v>
      </c>
      <c r="K51" s="96"/>
      <c r="L51" s="96"/>
      <c r="M51" s="96"/>
      <c r="N51" s="96"/>
      <c r="O51" s="96"/>
      <c r="P51" s="96"/>
      <c r="Q51" s="74">
        <f t="shared" si="0"/>
        <v>978290766.63999987</v>
      </c>
      <c r="R51" s="197"/>
      <c r="S51" s="195"/>
      <c r="T51" s="28"/>
      <c r="U51" s="28"/>
      <c r="V51" s="30"/>
      <c r="W51" s="30"/>
      <c r="X51"/>
      <c r="Y51"/>
      <c r="Z51"/>
      <c r="AA51"/>
      <c r="AB51"/>
      <c r="AC51"/>
      <c r="AD51"/>
      <c r="AE51"/>
      <c r="AF51"/>
      <c r="AG51"/>
      <c r="AH51"/>
    </row>
    <row r="52" spans="2:34" s="10" customFormat="1" x14ac:dyDescent="0.25">
      <c r="B52" s="100" t="s">
        <v>159</v>
      </c>
      <c r="C52" s="106">
        <v>225924724</v>
      </c>
      <c r="D52" s="106"/>
      <c r="E52" s="90">
        <v>1462798.8</v>
      </c>
      <c r="F52" s="90">
        <v>0</v>
      </c>
      <c r="G52" s="90">
        <v>4319170.1900000004</v>
      </c>
      <c r="H52" s="90">
        <v>0</v>
      </c>
      <c r="I52" s="90">
        <v>0</v>
      </c>
      <c r="J52" s="90">
        <v>0</v>
      </c>
      <c r="K52" s="90"/>
      <c r="L52" s="90"/>
      <c r="M52" s="90"/>
      <c r="N52" s="90"/>
      <c r="O52" s="90"/>
      <c r="P52" s="76"/>
      <c r="Q52" s="76">
        <f t="shared" si="0"/>
        <v>5781968.9900000002</v>
      </c>
      <c r="R52" s="197"/>
      <c r="S52" s="195"/>
      <c r="T52" s="28"/>
      <c r="U52" s="28"/>
      <c r="V52" s="30"/>
      <c r="W52" s="30"/>
      <c r="X52"/>
      <c r="Y52"/>
      <c r="Z52"/>
      <c r="AA52"/>
      <c r="AB52"/>
      <c r="AC52"/>
      <c r="AD52"/>
      <c r="AE52"/>
      <c r="AF52"/>
      <c r="AG52"/>
      <c r="AH52"/>
    </row>
    <row r="53" spans="2:34" s="10" customFormat="1" x14ac:dyDescent="0.25">
      <c r="B53" s="100" t="s">
        <v>160</v>
      </c>
      <c r="C53" s="106">
        <v>2196684275</v>
      </c>
      <c r="D53" s="106"/>
      <c r="E53" s="90">
        <v>0</v>
      </c>
      <c r="F53" s="90">
        <v>203177364.97999999</v>
      </c>
      <c r="G53" s="90">
        <v>86077897.11999999</v>
      </c>
      <c r="H53" s="90">
        <v>28104483.189999998</v>
      </c>
      <c r="I53" s="90">
        <v>125618547.04000001</v>
      </c>
      <c r="J53" s="90">
        <v>524702808.09999996</v>
      </c>
      <c r="K53" s="90"/>
      <c r="L53" s="90"/>
      <c r="M53" s="90"/>
      <c r="N53" s="90"/>
      <c r="O53" s="90"/>
      <c r="P53" s="76"/>
      <c r="Q53" s="76">
        <f t="shared" si="0"/>
        <v>967681100.42999995</v>
      </c>
      <c r="R53" s="197"/>
      <c r="S53" s="195"/>
      <c r="T53" s="28"/>
      <c r="U53" s="28"/>
      <c r="V53" s="30"/>
      <c r="W53" s="30"/>
      <c r="X53"/>
      <c r="Y53"/>
      <c r="Z53"/>
      <c r="AA53"/>
      <c r="AB53"/>
      <c r="AC53"/>
      <c r="AD53"/>
      <c r="AE53"/>
      <c r="AF53"/>
      <c r="AG53"/>
      <c r="AH53"/>
    </row>
    <row r="54" spans="2:34" s="10" customFormat="1" x14ac:dyDescent="0.25">
      <c r="B54" s="100" t="s">
        <v>161</v>
      </c>
      <c r="C54" s="106">
        <v>31262000</v>
      </c>
      <c r="D54" s="106"/>
      <c r="E54" s="90">
        <v>0</v>
      </c>
      <c r="F54" s="90">
        <v>0</v>
      </c>
      <c r="G54" s="90">
        <v>4165857.82</v>
      </c>
      <c r="H54" s="90">
        <v>0</v>
      </c>
      <c r="I54" s="90">
        <v>0</v>
      </c>
      <c r="J54" s="90">
        <v>661839.4</v>
      </c>
      <c r="K54" s="90"/>
      <c r="L54" s="90"/>
      <c r="M54" s="90"/>
      <c r="N54" s="90"/>
      <c r="O54" s="90"/>
      <c r="P54" s="76"/>
      <c r="Q54" s="76">
        <f t="shared" si="0"/>
        <v>4827697.22</v>
      </c>
      <c r="R54" s="197"/>
      <c r="S54" s="195"/>
      <c r="T54" s="28"/>
      <c r="U54" s="28"/>
      <c r="V54" s="30"/>
      <c r="W54" s="30"/>
      <c r="X54"/>
      <c r="Y54"/>
      <c r="Z54"/>
      <c r="AA54"/>
      <c r="AB54"/>
      <c r="AC54"/>
      <c r="AD54"/>
      <c r="AE54"/>
      <c r="AF54"/>
      <c r="AG54"/>
      <c r="AH54"/>
    </row>
    <row r="55" spans="2:34" s="10" customFormat="1" x14ac:dyDescent="0.25">
      <c r="B55" s="100" t="s">
        <v>162</v>
      </c>
      <c r="C55" s="106">
        <v>56188528</v>
      </c>
      <c r="D55" s="106"/>
      <c r="E55" s="90">
        <v>0</v>
      </c>
      <c r="F55" s="90"/>
      <c r="G55" s="90">
        <v>0</v>
      </c>
      <c r="H55" s="90">
        <v>0</v>
      </c>
      <c r="I55" s="90"/>
      <c r="J55" s="90"/>
      <c r="K55" s="90"/>
      <c r="L55" s="90"/>
      <c r="M55" s="90"/>
      <c r="N55" s="90"/>
      <c r="O55" s="90"/>
      <c r="P55" s="76"/>
      <c r="Q55" s="76">
        <f t="shared" si="0"/>
        <v>0</v>
      </c>
      <c r="R55" s="197"/>
      <c r="S55" s="195"/>
      <c r="T55" s="28"/>
      <c r="U55" s="28"/>
      <c r="V55" s="30"/>
      <c r="W55" s="30"/>
      <c r="X55"/>
      <c r="Y55"/>
      <c r="Z55"/>
      <c r="AA55"/>
      <c r="AB55"/>
      <c r="AC55"/>
      <c r="AD55"/>
      <c r="AE55"/>
      <c r="AF55"/>
      <c r="AG55"/>
      <c r="AH55"/>
    </row>
    <row r="56" spans="2:34" s="10" customFormat="1" x14ac:dyDescent="0.25">
      <c r="B56" s="97" t="s">
        <v>46</v>
      </c>
      <c r="C56" s="108">
        <v>6525976367</v>
      </c>
      <c r="D56" s="108"/>
      <c r="E56" s="96">
        <v>61436575.530000001</v>
      </c>
      <c r="F56" s="96">
        <v>234147632.78000003</v>
      </c>
      <c r="G56" s="96">
        <v>312235816.56999993</v>
      </c>
      <c r="H56" s="96">
        <v>343343724.16000009</v>
      </c>
      <c r="I56" s="96">
        <v>292775233.54000002</v>
      </c>
      <c r="J56" s="96">
        <v>345340829.15000004</v>
      </c>
      <c r="K56" s="96"/>
      <c r="L56" s="96"/>
      <c r="M56" s="96"/>
      <c r="N56" s="96"/>
      <c r="O56" s="96"/>
      <c r="P56" s="96"/>
      <c r="Q56" s="74">
        <f t="shared" si="0"/>
        <v>1589279811.7300003</v>
      </c>
      <c r="R56" s="197"/>
      <c r="S56" s="195"/>
      <c r="T56" s="28"/>
      <c r="U56" s="28"/>
      <c r="V56" s="30"/>
      <c r="W56" s="30"/>
      <c r="X56"/>
      <c r="Y56"/>
      <c r="Z56"/>
      <c r="AA56"/>
      <c r="AB56"/>
      <c r="AC56"/>
      <c r="AD56"/>
      <c r="AE56"/>
      <c r="AF56"/>
      <c r="AG56"/>
      <c r="AH56"/>
    </row>
    <row r="57" spans="2:34" s="10" customFormat="1" x14ac:dyDescent="0.25">
      <c r="B57" s="100" t="s">
        <v>163</v>
      </c>
      <c r="C57" s="106">
        <v>598457540</v>
      </c>
      <c r="D57" s="106"/>
      <c r="E57" s="90">
        <v>0</v>
      </c>
      <c r="F57" s="90">
        <v>61660219.82</v>
      </c>
      <c r="G57" s="90">
        <v>46899655.990000002</v>
      </c>
      <c r="H57" s="90">
        <v>65163853.900000006</v>
      </c>
      <c r="I57" s="90">
        <v>230206.2</v>
      </c>
      <c r="J57" s="90">
        <v>3152.96</v>
      </c>
      <c r="K57" s="90"/>
      <c r="L57" s="90"/>
      <c r="M57" s="90"/>
      <c r="N57" s="90"/>
      <c r="O57" s="90"/>
      <c r="P57" s="76"/>
      <c r="Q57" s="76">
        <f t="shared" si="0"/>
        <v>173957088.87</v>
      </c>
      <c r="R57" s="197"/>
      <c r="S57" s="195"/>
      <c r="T57" s="28"/>
      <c r="U57" s="28"/>
      <c r="V57" s="30"/>
      <c r="W57" s="30"/>
      <c r="X57"/>
      <c r="Y57"/>
      <c r="Z57"/>
      <c r="AA57"/>
      <c r="AB57"/>
      <c r="AC57"/>
      <c r="AD57"/>
      <c r="AE57"/>
      <c r="AF57"/>
      <c r="AG57"/>
      <c r="AH57"/>
    </row>
    <row r="58" spans="2:34" s="10" customFormat="1" x14ac:dyDescent="0.25">
      <c r="B58" s="100" t="s">
        <v>164</v>
      </c>
      <c r="C58" s="106">
        <v>2157703670</v>
      </c>
      <c r="D58" s="106"/>
      <c r="E58" s="90">
        <v>15584371.220000003</v>
      </c>
      <c r="F58" s="90">
        <v>30669652.820000004</v>
      </c>
      <c r="G58" s="90">
        <v>105874070.35999998</v>
      </c>
      <c r="H58" s="90">
        <v>213675339.54000002</v>
      </c>
      <c r="I58" s="90">
        <v>28509840.010000005</v>
      </c>
      <c r="J58" s="90">
        <v>116974227.42</v>
      </c>
      <c r="K58" s="90"/>
      <c r="L58" s="90"/>
      <c r="M58" s="90"/>
      <c r="N58" s="90"/>
      <c r="O58" s="90"/>
      <c r="P58" s="76"/>
      <c r="Q58" s="76">
        <f t="shared" si="0"/>
        <v>511287501.37</v>
      </c>
      <c r="R58" s="197"/>
      <c r="S58" s="195"/>
      <c r="T58" s="28"/>
      <c r="U58" s="28"/>
      <c r="V58" s="30"/>
      <c r="W58" s="30"/>
      <c r="X58"/>
      <c r="Y58"/>
      <c r="Z58"/>
      <c r="AA58"/>
      <c r="AB58"/>
      <c r="AC58"/>
      <c r="AD58"/>
      <c r="AE58"/>
      <c r="AF58"/>
      <c r="AG58"/>
      <c r="AH58"/>
    </row>
    <row r="59" spans="2:34" s="10" customFormat="1" x14ac:dyDescent="0.25">
      <c r="B59" s="100" t="s">
        <v>165</v>
      </c>
      <c r="C59" s="106">
        <v>3769815157</v>
      </c>
      <c r="D59" s="106"/>
      <c r="E59" s="90">
        <v>45852204.310000002</v>
      </c>
      <c r="F59" s="90">
        <v>141817760.14000002</v>
      </c>
      <c r="G59" s="90">
        <v>159462090.21999997</v>
      </c>
      <c r="H59" s="90">
        <v>64504530.720000014</v>
      </c>
      <c r="I59" s="90">
        <v>264035187.33000001</v>
      </c>
      <c r="J59" s="90">
        <v>228363448.77000004</v>
      </c>
      <c r="K59" s="90"/>
      <c r="L59" s="90"/>
      <c r="M59" s="90"/>
      <c r="N59" s="90"/>
      <c r="O59" s="90"/>
      <c r="P59" s="76"/>
      <c r="Q59" s="76">
        <f t="shared" si="0"/>
        <v>904035221.49000001</v>
      </c>
      <c r="R59" s="197"/>
      <c r="S59" s="195"/>
      <c r="T59" s="28"/>
      <c r="U59" s="28"/>
      <c r="V59" s="30"/>
      <c r="W59" s="30"/>
      <c r="X59"/>
      <c r="Y59"/>
      <c r="Z59"/>
      <c r="AA59"/>
      <c r="AB59"/>
      <c r="AC59"/>
      <c r="AD59"/>
      <c r="AE59"/>
      <c r="AF59"/>
      <c r="AG59"/>
      <c r="AH59"/>
    </row>
    <row r="60" spans="2:34" s="10" customFormat="1" x14ac:dyDescent="0.25">
      <c r="B60" s="97" t="s">
        <v>47</v>
      </c>
      <c r="C60" s="108">
        <v>72037673</v>
      </c>
      <c r="D60" s="108"/>
      <c r="E60" s="96">
        <v>160942.54999999999</v>
      </c>
      <c r="F60" s="96">
        <v>1724876.8</v>
      </c>
      <c r="G60" s="96">
        <v>895188.4</v>
      </c>
      <c r="H60" s="96">
        <v>60544722.530000001</v>
      </c>
      <c r="I60" s="96">
        <v>47357528.400000006</v>
      </c>
      <c r="J60" s="96">
        <v>3298047.51</v>
      </c>
      <c r="K60" s="96"/>
      <c r="L60" s="96"/>
      <c r="M60" s="96"/>
      <c r="N60" s="96"/>
      <c r="O60" s="96"/>
      <c r="P60" s="74"/>
      <c r="Q60" s="74">
        <f t="shared" si="0"/>
        <v>113981306.19000001</v>
      </c>
      <c r="R60" s="197"/>
      <c r="S60" s="195"/>
      <c r="T60" s="28"/>
      <c r="U60" s="28"/>
      <c r="V60" s="30"/>
      <c r="W60" s="30"/>
      <c r="X60"/>
      <c r="Y60"/>
      <c r="Z60"/>
      <c r="AA60"/>
      <c r="AB60"/>
      <c r="AC60"/>
      <c r="AD60"/>
      <c r="AE60"/>
      <c r="AF60"/>
      <c r="AG60"/>
      <c r="AH60"/>
    </row>
    <row r="61" spans="2:34" s="10" customFormat="1" x14ac:dyDescent="0.25">
      <c r="B61" s="97" t="s">
        <v>48</v>
      </c>
      <c r="C61" s="108">
        <v>74139535</v>
      </c>
      <c r="D61" s="108"/>
      <c r="E61" s="96">
        <v>0</v>
      </c>
      <c r="F61" s="96">
        <v>0</v>
      </c>
      <c r="G61" s="96">
        <v>480000</v>
      </c>
      <c r="H61" s="96">
        <v>1896786.62</v>
      </c>
      <c r="I61" s="96">
        <v>2650000</v>
      </c>
      <c r="J61" s="96">
        <v>7334636.3599999994</v>
      </c>
      <c r="K61" s="96"/>
      <c r="L61" s="96"/>
      <c r="M61" s="96"/>
      <c r="N61" s="96"/>
      <c r="O61" s="96"/>
      <c r="P61" s="96"/>
      <c r="Q61" s="74">
        <f t="shared" si="0"/>
        <v>12361422.98</v>
      </c>
      <c r="R61" s="197"/>
      <c r="S61" s="195"/>
      <c r="T61" s="28"/>
      <c r="U61" s="28"/>
      <c r="V61" s="30"/>
      <c r="W61" s="30"/>
      <c r="X61"/>
      <c r="Y61"/>
      <c r="Z61"/>
      <c r="AA61"/>
      <c r="AB61"/>
      <c r="AC61"/>
      <c r="AD61"/>
      <c r="AE61"/>
      <c r="AF61"/>
      <c r="AG61"/>
      <c r="AH61"/>
    </row>
    <row r="62" spans="2:34" x14ac:dyDescent="0.25">
      <c r="B62" s="100" t="s">
        <v>166</v>
      </c>
      <c r="C62" s="106">
        <v>20528035</v>
      </c>
      <c r="D62" s="106"/>
      <c r="E62" s="90">
        <v>0</v>
      </c>
      <c r="F62" s="90">
        <v>0</v>
      </c>
      <c r="G62" s="90">
        <v>0</v>
      </c>
      <c r="H62" s="90">
        <v>0</v>
      </c>
      <c r="I62" s="90">
        <v>1750000</v>
      </c>
      <c r="J62" s="90">
        <v>0</v>
      </c>
      <c r="K62" s="90"/>
      <c r="L62" s="90"/>
      <c r="M62" s="90"/>
      <c r="N62" s="90"/>
      <c r="O62" s="90"/>
      <c r="P62" s="76"/>
      <c r="Q62" s="76">
        <f t="shared" si="0"/>
        <v>1750000</v>
      </c>
      <c r="R62" s="197"/>
      <c r="S62" s="195"/>
      <c r="T62" s="28"/>
      <c r="U62" s="28"/>
      <c r="V62" s="27"/>
      <c r="W62" s="27"/>
    </row>
    <row r="63" spans="2:34" x14ac:dyDescent="0.25">
      <c r="B63" s="100" t="s">
        <v>167</v>
      </c>
      <c r="C63" s="106">
        <v>53611500</v>
      </c>
      <c r="D63" s="106"/>
      <c r="E63" s="90">
        <v>0</v>
      </c>
      <c r="F63" s="90">
        <v>0</v>
      </c>
      <c r="G63" s="90">
        <v>480000</v>
      </c>
      <c r="H63" s="90">
        <v>1896786.62</v>
      </c>
      <c r="I63" s="90">
        <v>900000</v>
      </c>
      <c r="J63" s="90">
        <v>7334636.3599999994</v>
      </c>
      <c r="K63" s="90"/>
      <c r="L63" s="90"/>
      <c r="M63" s="90"/>
      <c r="N63" s="90"/>
      <c r="O63" s="90"/>
      <c r="P63" s="76"/>
      <c r="Q63" s="76">
        <f t="shared" si="0"/>
        <v>10611422.98</v>
      </c>
      <c r="R63" s="197"/>
      <c r="S63" s="195"/>
      <c r="T63" s="28"/>
      <c r="U63" s="28"/>
      <c r="V63" s="27"/>
      <c r="W63" s="27"/>
    </row>
    <row r="64" spans="2:34" s="10" customFormat="1" x14ac:dyDescent="0.25">
      <c r="B64" s="97" t="s">
        <v>49</v>
      </c>
      <c r="C64" s="108">
        <v>139726619</v>
      </c>
      <c r="D64" s="108"/>
      <c r="E64" s="96">
        <v>3957517.49</v>
      </c>
      <c r="F64" s="96">
        <v>291600</v>
      </c>
      <c r="G64" s="96">
        <v>150000</v>
      </c>
      <c r="H64" s="96">
        <v>1833744.4300000002</v>
      </c>
      <c r="I64" s="96">
        <v>3966259.41</v>
      </c>
      <c r="J64" s="96">
        <v>448317.53</v>
      </c>
      <c r="K64" s="96"/>
      <c r="L64" s="96"/>
      <c r="M64" s="96"/>
      <c r="N64" s="96"/>
      <c r="O64" s="96"/>
      <c r="P64" s="96"/>
      <c r="Q64" s="74">
        <f t="shared" si="0"/>
        <v>10647438.859999999</v>
      </c>
      <c r="R64" s="197"/>
      <c r="S64" s="195"/>
      <c r="T64" s="28"/>
      <c r="U64" s="28"/>
      <c r="V64" s="30"/>
      <c r="W64" s="30"/>
      <c r="X64"/>
      <c r="Y64"/>
      <c r="Z64"/>
      <c r="AA64"/>
      <c r="AB64"/>
      <c r="AC64"/>
      <c r="AD64"/>
      <c r="AE64"/>
      <c r="AF64"/>
      <c r="AG64"/>
      <c r="AH64"/>
    </row>
    <row r="65" spans="1:34" s="10" customFormat="1" x14ac:dyDescent="0.25">
      <c r="B65" s="100" t="s">
        <v>169</v>
      </c>
      <c r="C65" s="109">
        <v>139726619</v>
      </c>
      <c r="D65" s="109"/>
      <c r="E65" s="90">
        <v>3957517.49</v>
      </c>
      <c r="F65" s="90">
        <v>291600</v>
      </c>
      <c r="G65" s="90">
        <v>150000</v>
      </c>
      <c r="H65" s="90">
        <v>1833744.4300000002</v>
      </c>
      <c r="I65" s="90">
        <v>3966259.41</v>
      </c>
      <c r="J65" s="90">
        <v>448317.53</v>
      </c>
      <c r="K65" s="90"/>
      <c r="L65" s="90"/>
      <c r="M65" s="90"/>
      <c r="N65" s="90"/>
      <c r="O65" s="90"/>
      <c r="P65" s="90"/>
      <c r="Q65" s="76">
        <f t="shared" si="0"/>
        <v>10647438.859999999</v>
      </c>
      <c r="R65" s="197"/>
      <c r="S65" s="195"/>
      <c r="T65" s="28"/>
      <c r="U65" s="28"/>
      <c r="V65" s="30"/>
      <c r="W65" s="30"/>
      <c r="X65"/>
      <c r="Y65"/>
      <c r="Z65"/>
      <c r="AA65"/>
      <c r="AB65"/>
      <c r="AC65"/>
      <c r="AD65"/>
      <c r="AE65"/>
      <c r="AF65"/>
      <c r="AG65"/>
      <c r="AH65"/>
    </row>
    <row r="66" spans="1:34" s="10" customFormat="1" x14ac:dyDescent="0.25">
      <c r="B66" s="219" t="s">
        <v>172</v>
      </c>
      <c r="C66" s="109"/>
      <c r="D66" s="109"/>
      <c r="E66" s="90"/>
      <c r="F66" s="90"/>
      <c r="G66" s="90">
        <v>0</v>
      </c>
      <c r="H66" s="90"/>
      <c r="I66" s="90"/>
      <c r="J66" s="90"/>
      <c r="K66" s="90"/>
      <c r="L66" s="90"/>
      <c r="M66" s="90"/>
      <c r="N66" s="90"/>
      <c r="O66" s="90"/>
      <c r="P66" s="90"/>
      <c r="Q66" s="76"/>
      <c r="R66" s="197"/>
      <c r="S66" s="195"/>
      <c r="T66" s="28"/>
      <c r="U66" s="28"/>
      <c r="V66" s="30"/>
      <c r="W66" s="30"/>
      <c r="X66"/>
      <c r="Y66"/>
      <c r="Z66"/>
      <c r="AA66"/>
      <c r="AB66"/>
      <c r="AC66"/>
      <c r="AD66"/>
      <c r="AE66"/>
      <c r="AF66"/>
      <c r="AG66"/>
      <c r="AH66"/>
    </row>
    <row r="67" spans="1:34" x14ac:dyDescent="0.25">
      <c r="B67" s="62" t="s">
        <v>50</v>
      </c>
      <c r="C67" s="108">
        <v>271341366</v>
      </c>
      <c r="D67" s="108"/>
      <c r="E67" s="96">
        <v>0</v>
      </c>
      <c r="F67" s="96">
        <v>0</v>
      </c>
      <c r="G67" s="96">
        <v>400000</v>
      </c>
      <c r="H67" s="96">
        <v>220660</v>
      </c>
      <c r="I67" s="96">
        <v>1865996.6</v>
      </c>
      <c r="J67" s="96">
        <v>838749.99</v>
      </c>
      <c r="K67" s="96"/>
      <c r="L67" s="96"/>
      <c r="M67" s="96"/>
      <c r="N67" s="96"/>
      <c r="O67" s="96"/>
      <c r="P67" s="96"/>
      <c r="Q67" s="96">
        <f t="shared" si="0"/>
        <v>3325406.59</v>
      </c>
      <c r="R67" s="197"/>
      <c r="S67" s="195"/>
      <c r="T67" s="28"/>
      <c r="U67" s="28"/>
      <c r="V67" s="27"/>
      <c r="W67" s="27"/>
    </row>
    <row r="68" spans="1:34" x14ac:dyDescent="0.25">
      <c r="B68" s="46" t="s">
        <v>51</v>
      </c>
      <c r="C68" s="108"/>
      <c r="D68" s="108"/>
      <c r="E68" s="96"/>
      <c r="F68" s="96"/>
      <c r="G68" s="96"/>
      <c r="H68" s="96">
        <v>0</v>
      </c>
      <c r="I68" s="96">
        <v>95580</v>
      </c>
      <c r="J68" s="96">
        <v>0</v>
      </c>
      <c r="K68" s="96"/>
      <c r="L68" s="96"/>
      <c r="M68" s="96"/>
      <c r="N68" s="96"/>
      <c r="O68" s="96"/>
      <c r="P68" s="96"/>
      <c r="Q68" s="96"/>
      <c r="R68" s="197"/>
      <c r="S68" s="195"/>
      <c r="T68" s="28"/>
      <c r="U68" s="28"/>
      <c r="V68" s="27"/>
      <c r="W68" s="27"/>
    </row>
    <row r="69" spans="1:34" s="85" customFormat="1" x14ac:dyDescent="0.25">
      <c r="A69" s="10"/>
      <c r="B69" s="78" t="s">
        <v>52</v>
      </c>
      <c r="C69" s="106">
        <v>5745448</v>
      </c>
      <c r="D69" s="106"/>
      <c r="E69" s="90">
        <v>0</v>
      </c>
      <c r="F69" s="90">
        <v>0</v>
      </c>
      <c r="G69" s="90">
        <v>400000</v>
      </c>
      <c r="H69" s="90">
        <v>220660</v>
      </c>
      <c r="I69" s="90">
        <v>598240</v>
      </c>
      <c r="J69" s="90">
        <v>0</v>
      </c>
      <c r="K69" s="90"/>
      <c r="L69" s="90"/>
      <c r="M69" s="90"/>
      <c r="N69" s="90"/>
      <c r="O69" s="90"/>
      <c r="P69" s="76"/>
      <c r="Q69" s="90">
        <f t="shared" si="0"/>
        <v>1218900</v>
      </c>
      <c r="R69" s="197"/>
      <c r="S69" s="195"/>
      <c r="T69" s="28"/>
      <c r="U69" s="28"/>
      <c r="V69" s="30"/>
      <c r="W69" s="30"/>
      <c r="X69"/>
      <c r="Y69"/>
      <c r="Z69"/>
      <c r="AA69"/>
      <c r="AB69"/>
      <c r="AC69"/>
      <c r="AD69"/>
      <c r="AE69"/>
      <c r="AF69"/>
      <c r="AG69"/>
      <c r="AH69"/>
    </row>
    <row r="70" spans="1:34" s="10" customFormat="1" x14ac:dyDescent="0.25">
      <c r="B70" s="78" t="s">
        <v>53</v>
      </c>
      <c r="C70" s="106">
        <v>265595918</v>
      </c>
      <c r="D70" s="106"/>
      <c r="E70" s="90">
        <v>0</v>
      </c>
      <c r="F70" s="90">
        <v>0</v>
      </c>
      <c r="G70" s="90">
        <v>0</v>
      </c>
      <c r="H70" s="90">
        <v>0</v>
      </c>
      <c r="I70" s="90">
        <v>1172176.6000000001</v>
      </c>
      <c r="J70" s="90">
        <v>838749.99</v>
      </c>
      <c r="K70" s="90"/>
      <c r="L70" s="90"/>
      <c r="M70" s="90"/>
      <c r="N70" s="90"/>
      <c r="O70" s="96"/>
      <c r="P70" s="74"/>
      <c r="Q70" s="96">
        <f t="shared" si="0"/>
        <v>2010926.59</v>
      </c>
      <c r="R70" s="197"/>
      <c r="S70" s="195"/>
      <c r="T70" s="28"/>
      <c r="U70" s="28"/>
      <c r="V70" s="30"/>
      <c r="W70" s="30"/>
      <c r="X70"/>
      <c r="Y70"/>
      <c r="Z70"/>
      <c r="AA70"/>
      <c r="AB70"/>
      <c r="AC70"/>
      <c r="AD70"/>
      <c r="AE70"/>
      <c r="AF70"/>
      <c r="AG70"/>
      <c r="AH70"/>
    </row>
    <row r="71" spans="1:34" x14ac:dyDescent="0.25">
      <c r="B71" s="62" t="s">
        <v>54</v>
      </c>
      <c r="C71" s="108">
        <v>750663350</v>
      </c>
      <c r="D71" s="108"/>
      <c r="E71" s="96">
        <v>0</v>
      </c>
      <c r="F71" s="96">
        <v>0</v>
      </c>
      <c r="G71" s="96">
        <v>50000000</v>
      </c>
      <c r="H71" s="96"/>
      <c r="I71" s="96">
        <v>0</v>
      </c>
      <c r="J71" s="96"/>
      <c r="K71" s="96"/>
      <c r="L71" s="96"/>
      <c r="M71" s="96"/>
      <c r="N71" s="96"/>
      <c r="O71" s="96"/>
      <c r="P71" s="96"/>
      <c r="Q71" s="96">
        <f t="shared" si="0"/>
        <v>50000000</v>
      </c>
      <c r="R71" s="197"/>
      <c r="S71" s="195"/>
      <c r="T71" s="28"/>
      <c r="U71" s="28"/>
      <c r="V71" s="27"/>
      <c r="W71" s="27"/>
    </row>
    <row r="72" spans="1:34" s="10" customFormat="1" x14ac:dyDescent="0.25">
      <c r="B72" s="97" t="s">
        <v>92</v>
      </c>
      <c r="C72" s="109">
        <v>111370535</v>
      </c>
      <c r="D72" s="109"/>
      <c r="E72" s="90">
        <v>0</v>
      </c>
      <c r="F72" s="90">
        <v>0</v>
      </c>
      <c r="G72" s="90">
        <v>50000000</v>
      </c>
      <c r="H72" s="90"/>
      <c r="I72" s="90">
        <v>0</v>
      </c>
      <c r="J72" s="90"/>
      <c r="K72" s="90"/>
      <c r="L72" s="90"/>
      <c r="M72" s="90"/>
      <c r="N72" s="90"/>
      <c r="O72" s="90"/>
      <c r="P72" s="90"/>
      <c r="Q72" s="90">
        <f t="shared" si="0"/>
        <v>50000000</v>
      </c>
      <c r="R72" s="197"/>
      <c r="S72" s="195"/>
      <c r="T72" s="28"/>
      <c r="U72" s="28"/>
      <c r="V72" s="30"/>
      <c r="W72" s="30"/>
      <c r="X72"/>
      <c r="Y72"/>
      <c r="Z72"/>
      <c r="AA72"/>
      <c r="AB72"/>
      <c r="AC72"/>
      <c r="AD72"/>
      <c r="AE72"/>
      <c r="AF72"/>
      <c r="AG72"/>
      <c r="AH72"/>
    </row>
    <row r="73" spans="1:34" x14ac:dyDescent="0.25">
      <c r="B73" s="100" t="s">
        <v>173</v>
      </c>
      <c r="C73" s="106">
        <v>111370535</v>
      </c>
      <c r="D73" s="106"/>
      <c r="E73" s="90">
        <v>0</v>
      </c>
      <c r="F73" s="90">
        <v>0</v>
      </c>
      <c r="G73" s="90">
        <v>50000000</v>
      </c>
      <c r="H73" s="90"/>
      <c r="I73" s="90">
        <v>0</v>
      </c>
      <c r="J73" s="90"/>
      <c r="K73" s="90"/>
      <c r="L73" s="90"/>
      <c r="M73" s="90"/>
      <c r="N73" s="90"/>
      <c r="O73" s="134"/>
      <c r="P73" s="73"/>
      <c r="Q73" s="90">
        <f t="shared" si="0"/>
        <v>50000000</v>
      </c>
      <c r="R73" s="197"/>
      <c r="S73" s="195"/>
      <c r="T73" s="28"/>
      <c r="U73" s="28"/>
      <c r="V73" s="27"/>
      <c r="W73" s="27"/>
    </row>
    <row r="74" spans="1:34" s="10" customFormat="1" x14ac:dyDescent="0.25">
      <c r="B74" s="97" t="s">
        <v>55</v>
      </c>
      <c r="C74" s="108">
        <v>639292815</v>
      </c>
      <c r="D74" s="108"/>
      <c r="E74" s="108">
        <v>0</v>
      </c>
      <c r="F74" s="96"/>
      <c r="G74" s="96"/>
      <c r="H74" s="96"/>
      <c r="I74" s="96"/>
      <c r="J74" s="96"/>
      <c r="K74" s="96"/>
      <c r="L74" s="96"/>
      <c r="M74" s="96"/>
      <c r="N74" s="96"/>
      <c r="O74" s="96"/>
      <c r="P74" s="96"/>
      <c r="Q74" s="90">
        <f t="shared" si="0"/>
        <v>0</v>
      </c>
      <c r="R74" s="197"/>
      <c r="S74" s="195"/>
      <c r="T74" s="28"/>
      <c r="U74" s="28"/>
      <c r="V74" s="30"/>
      <c r="W74" s="30"/>
      <c r="X74"/>
      <c r="Y74"/>
      <c r="Z74"/>
      <c r="AA74"/>
      <c r="AB74"/>
      <c r="AC74"/>
      <c r="AD74"/>
      <c r="AE74"/>
      <c r="AF74"/>
      <c r="AG74"/>
      <c r="AH74"/>
    </row>
    <row r="75" spans="1:34" x14ac:dyDescent="0.25">
      <c r="B75" s="100" t="s">
        <v>175</v>
      </c>
      <c r="C75" s="106">
        <v>639292815</v>
      </c>
      <c r="D75" s="106"/>
      <c r="E75" s="90">
        <v>0</v>
      </c>
      <c r="F75" s="90"/>
      <c r="G75" s="90"/>
      <c r="H75" s="90"/>
      <c r="I75" s="90"/>
      <c r="J75" s="90"/>
      <c r="K75" s="90"/>
      <c r="L75" s="90"/>
      <c r="M75" s="90"/>
      <c r="N75" s="90"/>
      <c r="O75" s="134"/>
      <c r="P75" s="73"/>
      <c r="Q75" s="90">
        <f t="shared" si="0"/>
        <v>0</v>
      </c>
      <c r="R75" s="197"/>
      <c r="S75" s="195"/>
      <c r="T75" s="28"/>
      <c r="U75" s="28"/>
      <c r="V75" s="27"/>
      <c r="W75" s="27"/>
    </row>
    <row r="76" spans="1:34" x14ac:dyDescent="0.25">
      <c r="B76" s="62" t="s">
        <v>56</v>
      </c>
      <c r="C76" s="108">
        <v>2966512517</v>
      </c>
      <c r="D76" s="108"/>
      <c r="E76" s="96">
        <v>92274025.969999999</v>
      </c>
      <c r="F76" s="96">
        <v>112725969.27</v>
      </c>
      <c r="G76" s="96">
        <v>275279460.81</v>
      </c>
      <c r="H76" s="96">
        <v>40861864.990000002</v>
      </c>
      <c r="I76" s="96">
        <v>122181206.09</v>
      </c>
      <c r="J76" s="96">
        <v>180440961.37</v>
      </c>
      <c r="K76" s="96"/>
      <c r="L76" s="96"/>
      <c r="M76" s="96"/>
      <c r="N76" s="96"/>
      <c r="O76" s="96"/>
      <c r="P76" s="96"/>
      <c r="Q76" s="74">
        <f t="shared" si="0"/>
        <v>823763488.5</v>
      </c>
      <c r="R76" s="197"/>
      <c r="S76" s="195"/>
      <c r="T76" s="28"/>
      <c r="U76" s="28"/>
      <c r="V76" s="27"/>
      <c r="W76" s="27"/>
    </row>
    <row r="77" spans="1:34" x14ac:dyDescent="0.25">
      <c r="B77" s="62" t="s">
        <v>105</v>
      </c>
      <c r="C77" s="108">
        <v>300000000</v>
      </c>
      <c r="D77" s="108"/>
      <c r="E77" s="96">
        <v>0</v>
      </c>
      <c r="F77" s="96"/>
      <c r="G77" s="96"/>
      <c r="H77" s="96">
        <v>0</v>
      </c>
      <c r="I77" s="96"/>
      <c r="J77" s="96"/>
      <c r="K77" s="96"/>
      <c r="L77" s="96"/>
      <c r="M77" s="96"/>
      <c r="N77" s="96"/>
      <c r="O77" s="96"/>
      <c r="P77" s="96"/>
      <c r="Q77" s="74">
        <f t="shared" si="0"/>
        <v>0</v>
      </c>
      <c r="R77" s="197"/>
      <c r="S77" s="195"/>
      <c r="T77" s="28"/>
      <c r="U77" s="28"/>
      <c r="V77" s="27"/>
      <c r="W77" s="27"/>
    </row>
    <row r="78" spans="1:34" x14ac:dyDescent="0.25">
      <c r="B78" s="219" t="s">
        <v>177</v>
      </c>
      <c r="C78" s="108"/>
      <c r="D78" s="108"/>
      <c r="E78" s="96"/>
      <c r="F78" s="96"/>
      <c r="G78" s="96"/>
      <c r="H78" s="96">
        <v>0</v>
      </c>
      <c r="I78" s="96"/>
      <c r="J78" s="96"/>
      <c r="K78" s="96"/>
      <c r="L78" s="96"/>
      <c r="M78" s="96"/>
      <c r="N78" s="96"/>
      <c r="O78" s="96"/>
      <c r="P78" s="96"/>
      <c r="Q78" s="74"/>
      <c r="R78" s="197"/>
      <c r="S78" s="195"/>
      <c r="T78" s="28"/>
      <c r="U78" s="28"/>
      <c r="V78" s="27"/>
      <c r="W78" s="27"/>
    </row>
    <row r="79" spans="1:34" x14ac:dyDescent="0.25">
      <c r="B79" s="100" t="s">
        <v>213</v>
      </c>
      <c r="C79" s="108">
        <v>300000000</v>
      </c>
      <c r="D79" s="108"/>
      <c r="E79" s="96">
        <v>0</v>
      </c>
      <c r="F79" s="96"/>
      <c r="G79" s="96"/>
      <c r="H79" s="96"/>
      <c r="I79" s="96"/>
      <c r="J79" s="96"/>
      <c r="K79" s="96"/>
      <c r="L79" s="96"/>
      <c r="M79" s="96"/>
      <c r="N79" s="96"/>
      <c r="O79" s="96"/>
      <c r="P79" s="96"/>
      <c r="Q79" s="74"/>
      <c r="R79" s="197"/>
      <c r="S79" s="195"/>
      <c r="T79" s="28"/>
      <c r="U79" s="28"/>
      <c r="V79" s="27"/>
      <c r="W79" s="27"/>
    </row>
    <row r="80" spans="1:34" s="10" customFormat="1" x14ac:dyDescent="0.25">
      <c r="B80" s="62" t="s">
        <v>93</v>
      </c>
      <c r="C80" s="108">
        <v>2616512517</v>
      </c>
      <c r="D80" s="108"/>
      <c r="E80" s="96">
        <v>92274025.969999999</v>
      </c>
      <c r="F80" s="96">
        <v>112725969.27</v>
      </c>
      <c r="G80" s="96">
        <v>275279460.81</v>
      </c>
      <c r="H80" s="96">
        <v>40861864.990000002</v>
      </c>
      <c r="I80" s="96">
        <v>122181206.09</v>
      </c>
      <c r="J80" s="96">
        <v>180440961.37</v>
      </c>
      <c r="K80" s="96"/>
      <c r="L80" s="96"/>
      <c r="M80" s="96"/>
      <c r="N80" s="96"/>
      <c r="O80" s="96"/>
      <c r="P80" s="96"/>
      <c r="Q80" s="74">
        <f t="shared" si="0"/>
        <v>823763488.5</v>
      </c>
      <c r="R80" s="197"/>
      <c r="S80" s="195"/>
      <c r="T80" s="28"/>
      <c r="U80" s="28"/>
      <c r="V80" s="30"/>
      <c r="W80" s="30"/>
      <c r="X80"/>
      <c r="Y80"/>
      <c r="Z80"/>
      <c r="AA80"/>
      <c r="AB80"/>
      <c r="AC80"/>
      <c r="AD80"/>
      <c r="AE80"/>
      <c r="AF80"/>
      <c r="AG80"/>
      <c r="AH80"/>
    </row>
    <row r="81" spans="2:34" x14ac:dyDescent="0.25">
      <c r="B81" s="100" t="s">
        <v>178</v>
      </c>
      <c r="C81" s="109">
        <v>891512517</v>
      </c>
      <c r="D81" s="109"/>
      <c r="E81" s="90">
        <v>92274025.969999999</v>
      </c>
      <c r="F81" s="90">
        <v>12725969.27</v>
      </c>
      <c r="G81" s="90">
        <v>30279460.810000002</v>
      </c>
      <c r="H81" s="90">
        <v>35861864.990000002</v>
      </c>
      <c r="I81" s="90">
        <v>100075274.09</v>
      </c>
      <c r="J81" s="90">
        <v>5440961.3700000001</v>
      </c>
      <c r="K81" s="90"/>
      <c r="L81" s="90"/>
      <c r="M81" s="90"/>
      <c r="N81" s="90"/>
      <c r="O81" s="90"/>
      <c r="P81" s="90"/>
      <c r="Q81" s="76">
        <f t="shared" si="0"/>
        <v>276657556.5</v>
      </c>
      <c r="R81" s="197"/>
      <c r="S81" s="195"/>
      <c r="T81" s="28"/>
      <c r="U81" s="28"/>
      <c r="V81" s="27"/>
      <c r="W81" s="27"/>
    </row>
    <row r="82" spans="2:34" ht="30" x14ac:dyDescent="0.25">
      <c r="B82" s="101" t="s">
        <v>192</v>
      </c>
      <c r="C82" s="106">
        <v>1725000000</v>
      </c>
      <c r="D82" s="106"/>
      <c r="E82" s="90">
        <v>0</v>
      </c>
      <c r="F82" s="90">
        <v>100000000</v>
      </c>
      <c r="G82" s="90">
        <v>245000000</v>
      </c>
      <c r="H82" s="90">
        <v>5000000</v>
      </c>
      <c r="I82" s="90">
        <v>22105932</v>
      </c>
      <c r="J82" s="90">
        <v>175000000</v>
      </c>
      <c r="K82" s="90"/>
      <c r="L82" s="90"/>
      <c r="M82" s="90"/>
      <c r="N82" s="90"/>
      <c r="O82" s="90"/>
      <c r="P82" s="76"/>
      <c r="Q82" s="76">
        <f t="shared" ref="Q82:Q83" si="1">SUM(E82:P82)</f>
        <v>547105932</v>
      </c>
      <c r="R82" s="197"/>
      <c r="S82" s="195"/>
      <c r="T82" s="28"/>
      <c r="U82" s="28"/>
      <c r="V82" s="27"/>
      <c r="W82" s="27"/>
    </row>
    <row r="83" spans="2:34" x14ac:dyDescent="0.25">
      <c r="B83" s="101" t="s">
        <v>122</v>
      </c>
      <c r="C83" s="106">
        <v>50000000</v>
      </c>
      <c r="D83" s="106"/>
      <c r="E83" s="90">
        <v>0</v>
      </c>
      <c r="F83" s="90"/>
      <c r="G83" s="90"/>
      <c r="H83" s="90"/>
      <c r="I83" s="90"/>
      <c r="J83" s="90"/>
      <c r="K83" s="90"/>
      <c r="L83" s="90"/>
      <c r="M83" s="90"/>
      <c r="N83" s="90"/>
      <c r="O83" s="90"/>
      <c r="P83" s="76"/>
      <c r="Q83" s="76">
        <f t="shared" si="1"/>
        <v>0</v>
      </c>
      <c r="R83" s="197"/>
      <c r="S83" s="195"/>
      <c r="T83" s="28"/>
      <c r="U83" s="28"/>
      <c r="V83" s="27"/>
      <c r="W83" s="27"/>
    </row>
    <row r="84" spans="2:34" x14ac:dyDescent="0.25">
      <c r="B84" s="103" t="s">
        <v>128</v>
      </c>
      <c r="C84" s="110">
        <f t="shared" ref="C84:Q84" si="2">C10+C43</f>
        <v>205120741155</v>
      </c>
      <c r="D84" s="110">
        <f t="shared" si="2"/>
        <v>0</v>
      </c>
      <c r="E84" s="77">
        <f t="shared" si="2"/>
        <v>10101261433.48</v>
      </c>
      <c r="F84" s="77">
        <f t="shared" si="2"/>
        <v>10912810321.450003</v>
      </c>
      <c r="G84" s="77">
        <f t="shared" si="2"/>
        <v>11905723500.720003</v>
      </c>
      <c r="H84" s="77">
        <f t="shared" si="2"/>
        <v>11809880588.279995</v>
      </c>
      <c r="I84" s="77">
        <f t="shared" si="2"/>
        <v>12124148283.220003</v>
      </c>
      <c r="J84" s="77">
        <f t="shared" si="2"/>
        <v>13316387596.890003</v>
      </c>
      <c r="K84" s="77">
        <f t="shared" si="2"/>
        <v>0</v>
      </c>
      <c r="L84" s="77">
        <f t="shared" si="2"/>
        <v>0</v>
      </c>
      <c r="M84" s="77">
        <f t="shared" si="2"/>
        <v>0</v>
      </c>
      <c r="N84" s="77">
        <f t="shared" si="2"/>
        <v>0</v>
      </c>
      <c r="O84" s="77">
        <f t="shared" si="2"/>
        <v>0</v>
      </c>
      <c r="P84" s="77">
        <f t="shared" si="2"/>
        <v>0</v>
      </c>
      <c r="Q84" s="77">
        <f t="shared" si="2"/>
        <v>70170211724.040009</v>
      </c>
      <c r="R84" s="197"/>
      <c r="S84" s="195"/>
      <c r="T84" s="28"/>
      <c r="U84" s="28"/>
      <c r="V84" s="27"/>
      <c r="W84" s="27"/>
    </row>
    <row r="85" spans="2:34" x14ac:dyDescent="0.25">
      <c r="B85" s="19"/>
      <c r="C85" s="22"/>
      <c r="D85" s="22"/>
      <c r="K85"/>
      <c r="L85"/>
      <c r="M85"/>
      <c r="Q85"/>
      <c r="R85" s="138"/>
      <c r="S85" s="195"/>
      <c r="U85" s="27"/>
    </row>
    <row r="86" spans="2:34" x14ac:dyDescent="0.25">
      <c r="B86" s="103"/>
      <c r="C86" s="18"/>
      <c r="D86" s="18"/>
      <c r="E86" s="13" t="str">
        <f t="shared" ref="E86:O86" si="3">+E9</f>
        <v>ENERO</v>
      </c>
      <c r="F86" s="13" t="str">
        <f t="shared" si="3"/>
        <v>FEBRERO</v>
      </c>
      <c r="G86" s="13" t="str">
        <f t="shared" si="3"/>
        <v>MARZO</v>
      </c>
      <c r="H86" s="13" t="str">
        <f t="shared" si="3"/>
        <v>ABRIL</v>
      </c>
      <c r="I86" s="13" t="str">
        <f t="shared" si="3"/>
        <v>MAYO</v>
      </c>
      <c r="J86" s="13" t="str">
        <f t="shared" si="3"/>
        <v>JUNIO</v>
      </c>
      <c r="K86" s="13" t="str">
        <f t="shared" si="3"/>
        <v>JULIO</v>
      </c>
      <c r="L86" s="13" t="str">
        <f t="shared" si="3"/>
        <v>AGOSTO</v>
      </c>
      <c r="M86" s="13" t="str">
        <f t="shared" si="3"/>
        <v>SEPTIEMBRE</v>
      </c>
      <c r="N86" s="13" t="str">
        <f t="shared" si="3"/>
        <v>OCTUBRE</v>
      </c>
      <c r="O86" s="13" t="str">
        <f t="shared" si="3"/>
        <v>NOVIEMBRE</v>
      </c>
      <c r="P86" s="13" t="s">
        <v>21</v>
      </c>
      <c r="Q86" s="45" t="s">
        <v>22</v>
      </c>
      <c r="R86" s="3"/>
      <c r="S86" s="195"/>
      <c r="V86" s="32"/>
      <c r="W86" s="32"/>
    </row>
    <row r="87" spans="2:34" x14ac:dyDescent="0.25">
      <c r="B87" s="21" t="s">
        <v>65</v>
      </c>
      <c r="C87" s="111">
        <v>1383308604</v>
      </c>
      <c r="D87" s="111"/>
      <c r="E87" s="84">
        <v>0</v>
      </c>
      <c r="F87" s="84">
        <v>0</v>
      </c>
      <c r="G87" s="84">
        <v>180000</v>
      </c>
      <c r="H87" s="84">
        <v>0</v>
      </c>
      <c r="I87" s="84">
        <v>0</v>
      </c>
      <c r="J87" s="84">
        <v>0</v>
      </c>
      <c r="K87" s="84"/>
      <c r="L87" s="84"/>
      <c r="M87" s="84"/>
      <c r="N87" s="84"/>
      <c r="O87" s="84"/>
      <c r="P87" s="84">
        <v>0</v>
      </c>
      <c r="Q87" s="84">
        <f t="shared" ref="Q87:Q96" si="4">SUM(E87:P87)</f>
        <v>180000</v>
      </c>
      <c r="S87" s="195"/>
      <c r="T87" s="32"/>
      <c r="U87" s="32"/>
      <c r="V87" s="32"/>
      <c r="W87" s="32"/>
    </row>
    <row r="88" spans="2:34" x14ac:dyDescent="0.25">
      <c r="B88" s="97" t="s">
        <v>73</v>
      </c>
      <c r="C88" s="92">
        <v>1383308604</v>
      </c>
      <c r="D88" s="92"/>
      <c r="E88" s="83">
        <v>0</v>
      </c>
      <c r="F88" s="83">
        <v>0</v>
      </c>
      <c r="G88" s="83">
        <v>180000</v>
      </c>
      <c r="H88" s="83">
        <v>0</v>
      </c>
      <c r="I88" s="83">
        <v>0</v>
      </c>
      <c r="J88" s="83">
        <v>0</v>
      </c>
      <c r="K88" s="83"/>
      <c r="L88" s="83"/>
      <c r="M88" s="83"/>
      <c r="N88" s="83"/>
      <c r="O88" s="83"/>
      <c r="P88" s="83">
        <v>0</v>
      </c>
      <c r="Q88" s="74">
        <f t="shared" si="4"/>
        <v>180000</v>
      </c>
      <c r="S88" s="195"/>
      <c r="T88" s="32"/>
      <c r="U88" s="32"/>
      <c r="V88" s="32"/>
      <c r="W88" s="32"/>
    </row>
    <row r="89" spans="2:34" x14ac:dyDescent="0.25">
      <c r="B89" s="213" t="s">
        <v>74</v>
      </c>
      <c r="C89" s="92">
        <v>1328308604</v>
      </c>
      <c r="D89" s="92"/>
      <c r="E89" s="83">
        <v>0</v>
      </c>
      <c r="F89" s="83">
        <v>0</v>
      </c>
      <c r="G89" s="83">
        <v>0</v>
      </c>
      <c r="H89" s="83">
        <v>0</v>
      </c>
      <c r="I89" s="83">
        <v>0</v>
      </c>
      <c r="J89" s="83">
        <v>0</v>
      </c>
      <c r="K89" s="83"/>
      <c r="L89" s="83"/>
      <c r="M89" s="83"/>
      <c r="N89" s="83"/>
      <c r="O89" s="83"/>
      <c r="P89" s="83">
        <v>0</v>
      </c>
      <c r="Q89" s="74">
        <f t="shared" si="4"/>
        <v>0</v>
      </c>
      <c r="S89" s="195"/>
      <c r="T89" s="32"/>
      <c r="U89" s="32"/>
      <c r="V89" s="32"/>
      <c r="W89" s="32"/>
    </row>
    <row r="90" spans="2:34" s="10" customFormat="1" x14ac:dyDescent="0.25">
      <c r="B90" s="215" t="s">
        <v>75</v>
      </c>
      <c r="C90" s="94">
        <v>1328308604</v>
      </c>
      <c r="D90" s="94"/>
      <c r="E90" s="83">
        <v>0</v>
      </c>
      <c r="F90" s="83">
        <v>0</v>
      </c>
      <c r="G90" s="83">
        <v>0</v>
      </c>
      <c r="H90" s="83">
        <v>0</v>
      </c>
      <c r="I90" s="83">
        <v>0</v>
      </c>
      <c r="J90" s="83">
        <v>0</v>
      </c>
      <c r="K90" s="83"/>
      <c r="L90" s="83"/>
      <c r="M90" s="83"/>
      <c r="N90" s="83"/>
      <c r="O90" s="83"/>
      <c r="P90" s="83">
        <v>0</v>
      </c>
      <c r="Q90" s="74">
        <f t="shared" si="4"/>
        <v>0</v>
      </c>
      <c r="R90"/>
      <c r="S90" s="195"/>
      <c r="T90" s="32"/>
      <c r="U90" s="32"/>
      <c r="V90" s="37"/>
      <c r="W90" s="37"/>
      <c r="X90"/>
      <c r="Y90"/>
      <c r="Z90"/>
      <c r="AA90"/>
      <c r="AB90"/>
      <c r="AC90"/>
      <c r="AD90"/>
      <c r="AE90"/>
      <c r="AF90"/>
      <c r="AG90"/>
      <c r="AH90"/>
    </row>
    <row r="91" spans="2:34" s="10" customFormat="1" x14ac:dyDescent="0.25">
      <c r="B91" s="216" t="s">
        <v>76</v>
      </c>
      <c r="C91" s="82">
        <v>1328308604</v>
      </c>
      <c r="D91" s="94"/>
      <c r="E91" s="81">
        <v>0</v>
      </c>
      <c r="F91" s="81">
        <v>0</v>
      </c>
      <c r="G91" s="81">
        <v>0</v>
      </c>
      <c r="H91" s="81">
        <v>0</v>
      </c>
      <c r="I91" s="81">
        <v>0</v>
      </c>
      <c r="J91" s="81">
        <v>0</v>
      </c>
      <c r="K91" s="81"/>
      <c r="L91" s="81"/>
      <c r="M91" s="81"/>
      <c r="N91" s="81"/>
      <c r="O91" s="81"/>
      <c r="P91" s="81">
        <v>0</v>
      </c>
      <c r="Q91" s="76">
        <f t="shared" si="4"/>
        <v>0</v>
      </c>
      <c r="R91"/>
      <c r="S91" s="195"/>
      <c r="T91" s="37"/>
      <c r="U91" s="37"/>
      <c r="V91" s="32"/>
      <c r="W91" s="32"/>
      <c r="X91"/>
      <c r="Y91"/>
      <c r="Z91"/>
      <c r="AA91"/>
      <c r="AB91"/>
      <c r="AC91"/>
      <c r="AD91"/>
      <c r="AE91"/>
      <c r="AF91"/>
      <c r="AG91"/>
      <c r="AH91"/>
    </row>
    <row r="92" spans="2:34" s="10" customFormat="1" x14ac:dyDescent="0.25">
      <c r="B92" s="213" t="s">
        <v>94</v>
      </c>
      <c r="C92" s="94">
        <v>55000000</v>
      </c>
      <c r="D92" s="94"/>
      <c r="E92" s="83">
        <v>0</v>
      </c>
      <c r="F92" s="83">
        <v>0</v>
      </c>
      <c r="G92" s="83">
        <v>180000</v>
      </c>
      <c r="H92" s="83">
        <v>0</v>
      </c>
      <c r="I92" s="83">
        <v>0</v>
      </c>
      <c r="J92" s="83">
        <v>0</v>
      </c>
      <c r="K92" s="83"/>
      <c r="L92" s="83"/>
      <c r="M92" s="83"/>
      <c r="N92" s="83"/>
      <c r="O92" s="83"/>
      <c r="P92" s="83">
        <v>0</v>
      </c>
      <c r="Q92" s="74">
        <f t="shared" si="4"/>
        <v>180000</v>
      </c>
      <c r="R92"/>
      <c r="S92" s="195"/>
      <c r="T92" s="32"/>
      <c r="U92" s="32"/>
      <c r="V92" s="37"/>
      <c r="W92" s="37"/>
      <c r="X92"/>
      <c r="Y92"/>
      <c r="Z92"/>
      <c r="AA92"/>
      <c r="AB92"/>
      <c r="AC92"/>
      <c r="AD92"/>
      <c r="AE92"/>
      <c r="AF92"/>
      <c r="AG92"/>
      <c r="AH92"/>
    </row>
    <row r="93" spans="2:34" s="10" customFormat="1" x14ac:dyDescent="0.25">
      <c r="B93" s="215" t="s">
        <v>95</v>
      </c>
      <c r="C93" s="94">
        <v>55000000</v>
      </c>
      <c r="D93" s="94"/>
      <c r="E93" s="83">
        <v>0</v>
      </c>
      <c r="F93" s="83">
        <v>0</v>
      </c>
      <c r="G93" s="83">
        <v>180000</v>
      </c>
      <c r="H93" s="83">
        <v>0</v>
      </c>
      <c r="I93" s="83">
        <v>0</v>
      </c>
      <c r="J93" s="83">
        <v>0</v>
      </c>
      <c r="K93" s="83"/>
      <c r="L93" s="83"/>
      <c r="M93" s="83"/>
      <c r="N93" s="83"/>
      <c r="O93" s="83"/>
      <c r="P93" s="83"/>
      <c r="Q93" s="74">
        <f t="shared" si="4"/>
        <v>180000</v>
      </c>
      <c r="R93"/>
      <c r="S93" s="195"/>
      <c r="T93" s="32"/>
      <c r="U93" s="32"/>
      <c r="V93" s="37"/>
      <c r="W93" s="37"/>
      <c r="X93"/>
      <c r="Y93"/>
      <c r="Z93"/>
      <c r="AA93"/>
      <c r="AB93"/>
      <c r="AC93"/>
      <c r="AD93"/>
      <c r="AE93"/>
      <c r="AF93"/>
      <c r="AG93"/>
      <c r="AH93"/>
    </row>
    <row r="94" spans="2:34" s="10" customFormat="1" x14ac:dyDescent="0.25">
      <c r="B94" s="216" t="s">
        <v>108</v>
      </c>
      <c r="C94" s="82">
        <v>2000000</v>
      </c>
      <c r="D94" s="82"/>
      <c r="E94" s="81">
        <v>0</v>
      </c>
      <c r="F94" s="81">
        <v>0</v>
      </c>
      <c r="G94" s="81">
        <v>180000</v>
      </c>
      <c r="H94" s="81">
        <v>0</v>
      </c>
      <c r="I94" s="81">
        <v>0</v>
      </c>
      <c r="J94" s="81">
        <v>0</v>
      </c>
      <c r="K94" s="81"/>
      <c r="L94" s="81"/>
      <c r="M94" s="81"/>
      <c r="N94" s="81"/>
      <c r="O94" s="81"/>
      <c r="P94" s="81">
        <v>0</v>
      </c>
      <c r="Q94" s="81">
        <f t="shared" si="4"/>
        <v>180000</v>
      </c>
      <c r="R94"/>
      <c r="S94" s="195"/>
      <c r="T94" s="37"/>
      <c r="U94" s="37"/>
      <c r="V94" s="37"/>
      <c r="W94" s="37"/>
      <c r="X94"/>
      <c r="Y94"/>
      <c r="Z94"/>
      <c r="AA94"/>
      <c r="AB94"/>
      <c r="AC94"/>
      <c r="AD94"/>
      <c r="AE94"/>
      <c r="AF94"/>
      <c r="AG94"/>
      <c r="AH94"/>
    </row>
    <row r="95" spans="2:34" s="10" customFormat="1" x14ac:dyDescent="0.25">
      <c r="B95" s="216" t="s">
        <v>96</v>
      </c>
      <c r="C95" s="82">
        <v>53000000</v>
      </c>
      <c r="D95" s="82"/>
      <c r="E95" s="81">
        <v>0</v>
      </c>
      <c r="F95" s="81">
        <v>0</v>
      </c>
      <c r="G95" s="81">
        <v>0</v>
      </c>
      <c r="H95" s="81">
        <v>0</v>
      </c>
      <c r="I95" s="81">
        <v>0</v>
      </c>
      <c r="J95" s="81">
        <v>0</v>
      </c>
      <c r="K95" s="81"/>
      <c r="L95" s="81"/>
      <c r="M95" s="81"/>
      <c r="N95" s="81"/>
      <c r="O95" s="81"/>
      <c r="P95" s="81"/>
      <c r="Q95" s="81">
        <f t="shared" si="4"/>
        <v>0</v>
      </c>
      <c r="R95"/>
      <c r="S95" s="195"/>
      <c r="T95" s="37"/>
      <c r="U95" s="37"/>
      <c r="V95" s="37"/>
      <c r="W95" s="37"/>
      <c r="X95"/>
      <c r="Y95"/>
      <c r="Z95"/>
      <c r="AA95"/>
      <c r="AB95"/>
      <c r="AC95"/>
      <c r="AD95"/>
      <c r="AE95"/>
      <c r="AF95"/>
      <c r="AG95"/>
      <c r="AH95"/>
    </row>
    <row r="96" spans="2:34" x14ac:dyDescent="0.25">
      <c r="B96" s="103" t="s">
        <v>129</v>
      </c>
      <c r="C96" s="110">
        <f t="shared" ref="C96:P96" si="5">C87</f>
        <v>1383308604</v>
      </c>
      <c r="D96" s="110">
        <f t="shared" si="5"/>
        <v>0</v>
      </c>
      <c r="E96" s="77">
        <f t="shared" si="5"/>
        <v>0</v>
      </c>
      <c r="F96" s="77">
        <f t="shared" si="5"/>
        <v>0</v>
      </c>
      <c r="G96" s="77">
        <f t="shared" si="5"/>
        <v>180000</v>
      </c>
      <c r="H96" s="77">
        <f t="shared" si="5"/>
        <v>0</v>
      </c>
      <c r="I96" s="77">
        <f t="shared" si="5"/>
        <v>0</v>
      </c>
      <c r="J96" s="77">
        <f t="shared" si="5"/>
        <v>0</v>
      </c>
      <c r="K96" s="77">
        <f t="shared" si="5"/>
        <v>0</v>
      </c>
      <c r="L96" s="77">
        <f t="shared" si="5"/>
        <v>0</v>
      </c>
      <c r="M96" s="77">
        <f t="shared" si="5"/>
        <v>0</v>
      </c>
      <c r="N96" s="77">
        <f t="shared" si="5"/>
        <v>0</v>
      </c>
      <c r="O96" s="77">
        <f t="shared" si="5"/>
        <v>0</v>
      </c>
      <c r="P96" s="77">
        <f t="shared" si="5"/>
        <v>0</v>
      </c>
      <c r="Q96" s="77">
        <f t="shared" si="4"/>
        <v>180000</v>
      </c>
      <c r="S96" s="195"/>
      <c r="T96" s="37"/>
      <c r="U96" s="37"/>
      <c r="V96" s="32"/>
      <c r="W96" s="32"/>
    </row>
    <row r="97" spans="2:23" x14ac:dyDescent="0.25">
      <c r="B97" s="19"/>
      <c r="C97" s="17"/>
      <c r="D97" s="17"/>
      <c r="E97" s="140"/>
      <c r="F97" s="140"/>
      <c r="G97" s="140"/>
      <c r="H97" s="140"/>
      <c r="I97" s="140"/>
      <c r="J97" s="140"/>
      <c r="K97" s="140"/>
      <c r="L97" s="140"/>
      <c r="M97" s="140"/>
      <c r="N97" s="140"/>
      <c r="O97" s="140"/>
      <c r="P97" s="140"/>
      <c r="Q97" s="140"/>
      <c r="S97" s="195"/>
      <c r="T97" s="32"/>
      <c r="U97" s="32"/>
      <c r="V97" s="32"/>
      <c r="W97" s="27"/>
    </row>
    <row r="98" spans="2:23" ht="15" customHeight="1" x14ac:dyDescent="0.25">
      <c r="B98" s="103" t="s">
        <v>130</v>
      </c>
      <c r="C98" s="110">
        <f t="shared" ref="C98:Q98" si="6">C84+C96</f>
        <v>206504049759</v>
      </c>
      <c r="D98" s="110">
        <f t="shared" si="6"/>
        <v>0</v>
      </c>
      <c r="E98" s="77">
        <f t="shared" si="6"/>
        <v>10101261433.48</v>
      </c>
      <c r="F98" s="77">
        <f t="shared" si="6"/>
        <v>10912810321.450003</v>
      </c>
      <c r="G98" s="77">
        <f t="shared" si="6"/>
        <v>11905903500.720003</v>
      </c>
      <c r="H98" s="77">
        <f t="shared" si="6"/>
        <v>11809880588.279995</v>
      </c>
      <c r="I98" s="77">
        <f t="shared" si="6"/>
        <v>12124148283.220003</v>
      </c>
      <c r="J98" s="77">
        <f t="shared" si="6"/>
        <v>13316387596.890003</v>
      </c>
      <c r="K98" s="77">
        <f t="shared" si="6"/>
        <v>0</v>
      </c>
      <c r="L98" s="77">
        <f t="shared" si="6"/>
        <v>0</v>
      </c>
      <c r="M98" s="77">
        <f t="shared" si="6"/>
        <v>0</v>
      </c>
      <c r="N98" s="77">
        <f t="shared" si="6"/>
        <v>0</v>
      </c>
      <c r="O98" s="77">
        <f t="shared" si="6"/>
        <v>0</v>
      </c>
      <c r="P98" s="77">
        <f t="shared" si="6"/>
        <v>0</v>
      </c>
      <c r="Q98" s="77">
        <f t="shared" si="6"/>
        <v>70170391724.040009</v>
      </c>
      <c r="S98" s="195"/>
      <c r="T98" s="32"/>
      <c r="U98" s="32"/>
      <c r="W98" s="27"/>
    </row>
    <row r="99" spans="2:23" x14ac:dyDescent="0.25">
      <c r="B99" s="116" t="s">
        <v>185</v>
      </c>
      <c r="C99" s="193"/>
      <c r="D99" s="193"/>
      <c r="E99" s="5"/>
      <c r="F99" s="5"/>
      <c r="G99" s="5"/>
      <c r="H99" s="5"/>
      <c r="I99" s="5"/>
      <c r="J99" s="5"/>
      <c r="K99" s="5"/>
      <c r="L99" s="5"/>
      <c r="M99" s="5"/>
      <c r="N99" s="5"/>
      <c r="O99" s="5"/>
      <c r="P99" s="5"/>
      <c r="Q99" s="5"/>
      <c r="S99" s="195"/>
      <c r="V99" s="36"/>
      <c r="W99" s="36"/>
    </row>
    <row r="100" spans="2:23" x14ac:dyDescent="0.25">
      <c r="B100" s="12" t="s">
        <v>214</v>
      </c>
      <c r="C100" s="198"/>
      <c r="D100" s="198"/>
      <c r="E100" s="198"/>
      <c r="F100" s="198"/>
      <c r="G100" s="198"/>
      <c r="H100" s="198"/>
      <c r="I100" s="198"/>
      <c r="J100" s="198"/>
      <c r="K100" s="198"/>
      <c r="L100" s="198"/>
      <c r="M100" s="198"/>
      <c r="N100" s="198"/>
      <c r="O100" s="198"/>
      <c r="P100" s="198"/>
      <c r="Q100" s="198"/>
      <c r="S100" s="195"/>
      <c r="T100" s="36"/>
      <c r="U100" s="36"/>
    </row>
    <row r="101" spans="2:23" x14ac:dyDescent="0.25">
      <c r="B101" s="12" t="s">
        <v>218</v>
      </c>
      <c r="C101" s="114"/>
      <c r="D101" s="114"/>
      <c r="E101" s="44"/>
      <c r="F101" s="44"/>
      <c r="G101" s="44"/>
      <c r="H101" s="44"/>
      <c r="I101" s="44"/>
      <c r="J101" s="44"/>
      <c r="K101" s="44"/>
      <c r="L101" s="44"/>
      <c r="M101" s="44"/>
      <c r="N101" s="44"/>
      <c r="O101" s="44"/>
      <c r="P101" s="44"/>
      <c r="Q101" s="44"/>
      <c r="S101" s="195"/>
    </row>
    <row r="102" spans="2:23" x14ac:dyDescent="0.25">
      <c r="B102" s="117" t="s">
        <v>195</v>
      </c>
      <c r="S102" s="195"/>
    </row>
    <row r="103" spans="2:23" ht="48" hidden="1" x14ac:dyDescent="0.25">
      <c r="B103" s="217" t="s">
        <v>210</v>
      </c>
      <c r="S103" s="195"/>
    </row>
    <row r="104" spans="2:23" x14ac:dyDescent="0.25">
      <c r="S104" s="195"/>
    </row>
    <row r="105" spans="2:23" x14ac:dyDescent="0.25">
      <c r="S105" s="195"/>
    </row>
    <row r="106" spans="2:23" x14ac:dyDescent="0.25">
      <c r="S106" s="195"/>
    </row>
    <row r="107" spans="2:23" x14ac:dyDescent="0.25">
      <c r="S107" s="195"/>
    </row>
    <row r="108" spans="2:23" x14ac:dyDescent="0.25">
      <c r="S108" s="195"/>
    </row>
    <row r="109" spans="2:23" x14ac:dyDescent="0.25">
      <c r="S109" s="195"/>
    </row>
    <row r="110" spans="2:23" x14ac:dyDescent="0.25">
      <c r="S110" s="195"/>
    </row>
    <row r="111" spans="2:23" x14ac:dyDescent="0.25">
      <c r="S111" s="195"/>
    </row>
    <row r="112" spans="2:23" x14ac:dyDescent="0.25">
      <c r="S112" s="195"/>
    </row>
    <row r="113" spans="19:19" x14ac:dyDescent="0.25">
      <c r="S113" s="195"/>
    </row>
    <row r="114" spans="19:19" x14ac:dyDescent="0.25">
      <c r="S114" s="195"/>
    </row>
    <row r="115" spans="19:19" x14ac:dyDescent="0.25">
      <c r="S115" s="195"/>
    </row>
    <row r="116" spans="19:19" x14ac:dyDescent="0.25">
      <c r="S116" s="195"/>
    </row>
    <row r="117" spans="19:19" x14ac:dyDescent="0.25">
      <c r="S117" s="195"/>
    </row>
    <row r="118" spans="19:19" x14ac:dyDescent="0.25">
      <c r="S118" s="195"/>
    </row>
    <row r="119" spans="19:19" x14ac:dyDescent="0.25">
      <c r="S119" s="195"/>
    </row>
    <row r="120" spans="19:19" x14ac:dyDescent="0.25">
      <c r="S120" s="195"/>
    </row>
    <row r="121" spans="19:19" x14ac:dyDescent="0.25">
      <c r="S121" s="195"/>
    </row>
    <row r="122" spans="19:19" x14ac:dyDescent="0.25">
      <c r="S122" s="195"/>
    </row>
    <row r="123" spans="19:19" x14ac:dyDescent="0.25">
      <c r="S123" s="195"/>
    </row>
    <row r="124" spans="19:19" x14ac:dyDescent="0.25">
      <c r="S124" s="195"/>
    </row>
    <row r="125" spans="19:19" x14ac:dyDescent="0.25">
      <c r="S125" s="195"/>
    </row>
  </sheetData>
  <mergeCells count="9">
    <mergeCell ref="B8:B9"/>
    <mergeCell ref="C8:C9"/>
    <mergeCell ref="D8:D9"/>
    <mergeCell ref="E8:Q8"/>
    <mergeCell ref="B2:Q2"/>
    <mergeCell ref="B3:Q3"/>
    <mergeCell ref="B4:Q4"/>
    <mergeCell ref="B5:Q5"/>
    <mergeCell ref="B6:Q6"/>
  </mergeCells>
  <conditionalFormatting sqref="L1:R9 P10:R10 L11:Q83 R11:R85 O84:Q84 L86:R86 P87:R95 L96:R100 R101 L102:R1048576">
    <cfRule type="containsText" dxfId="2" priority="1" operator="containsText" text="Missing">
      <formula>NOT(ISERROR(SEARCH("Missing",L1)))</formula>
    </cfRule>
  </conditionalFormatting>
  <conditionalFormatting sqref="R1:R9 R85:R1048576">
    <cfRule type="containsText" dxfId="1" priority="2" operator="containsText" text="Missing">
      <formula>NOT(ISERROR(SEARCH("Missing",R1)))</formula>
    </cfRule>
    <cfRule type="containsText" dxfId="0" priority="3" operator="containsText" text="Missing">
      <formula>NOT(ISERROR(SEARCH("Missing",R1)))</formula>
    </cfRule>
  </conditionalFormatting>
  <pageMargins left="0.7" right="0.7" top="0.75" bottom="0.75" header="0.3" footer="0.3"/>
  <pageSetup orientation="portrait" horizontalDpi="4294967295" verticalDpi="429496729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autoPageBreaks="0"/>
  </sheetPr>
  <dimension ref="A2:AK62"/>
  <sheetViews>
    <sheetView showGridLines="0" zoomScale="90" zoomScaleNormal="90" workbookViewId="0">
      <selection activeCell="C10" sqref="C10"/>
    </sheetView>
  </sheetViews>
  <sheetFormatPr defaultColWidth="11.42578125" defaultRowHeight="15" x14ac:dyDescent="0.25"/>
  <cols>
    <col min="1" max="1" width="7.7109375" customWidth="1"/>
    <col min="2" max="2" width="71.28515625" customWidth="1"/>
    <col min="3" max="3" width="15.85546875" style="3" customWidth="1"/>
    <col min="4" max="4" width="17" style="3" customWidth="1"/>
    <col min="5" max="5" width="14.42578125" customWidth="1"/>
    <col min="6" max="6" width="15" customWidth="1"/>
    <col min="7" max="7" width="15.140625" customWidth="1"/>
    <col min="8" max="9" width="14.140625" customWidth="1"/>
    <col min="10" max="10" width="14.28515625" customWidth="1"/>
    <col min="11" max="11" width="14.85546875" customWidth="1"/>
    <col min="12" max="16" width="14.42578125" customWidth="1"/>
    <col min="17" max="17" width="17.42578125" style="3" bestFit="1" customWidth="1"/>
    <col min="18" max="18" width="19.7109375" bestFit="1" customWidth="1"/>
    <col min="19" max="19" width="17.85546875" bestFit="1" customWidth="1"/>
    <col min="20" max="20" width="18.140625" bestFit="1" customWidth="1"/>
    <col min="21" max="22" width="18" bestFit="1" customWidth="1"/>
    <col min="23" max="23" width="17.85546875" bestFit="1" customWidth="1"/>
    <col min="24" max="25" width="18.85546875" bestFit="1" customWidth="1"/>
    <col min="26" max="26" width="17.85546875" bestFit="1" customWidth="1"/>
  </cols>
  <sheetData>
    <row r="2" spans="1:37" ht="28.5" x14ac:dyDescent="0.25">
      <c r="B2" s="226" t="s">
        <v>0</v>
      </c>
      <c r="C2" s="227"/>
      <c r="D2" s="227"/>
      <c r="E2" s="227"/>
      <c r="F2" s="227"/>
      <c r="G2" s="227"/>
      <c r="H2" s="227"/>
      <c r="I2" s="227"/>
      <c r="J2" s="227"/>
      <c r="K2" s="227"/>
      <c r="L2" s="227"/>
      <c r="M2" s="227"/>
      <c r="N2" s="227"/>
      <c r="O2" s="227"/>
      <c r="P2" s="227"/>
      <c r="Q2" s="227"/>
    </row>
    <row r="3" spans="1:37" ht="21" x14ac:dyDescent="0.25">
      <c r="A3" s="1"/>
      <c r="B3" s="228" t="s">
        <v>1</v>
      </c>
      <c r="C3" s="229"/>
      <c r="D3" s="229"/>
      <c r="E3" s="229"/>
      <c r="F3" s="229"/>
      <c r="G3" s="229"/>
      <c r="H3" s="229"/>
      <c r="I3" s="229"/>
      <c r="J3" s="229"/>
      <c r="K3" s="229"/>
      <c r="L3" s="229"/>
      <c r="M3" s="229"/>
      <c r="N3" s="229"/>
      <c r="O3" s="229"/>
      <c r="P3" s="229"/>
      <c r="Q3" s="229"/>
    </row>
    <row r="4" spans="1:37" ht="15.75" x14ac:dyDescent="0.25">
      <c r="A4" s="1"/>
      <c r="B4" s="230" t="s">
        <v>2</v>
      </c>
      <c r="C4" s="231"/>
      <c r="D4" s="231"/>
      <c r="E4" s="231"/>
      <c r="F4" s="231"/>
      <c r="G4" s="231"/>
      <c r="H4" s="231"/>
      <c r="I4" s="231"/>
      <c r="J4" s="231"/>
      <c r="K4" s="231"/>
      <c r="L4" s="231"/>
      <c r="M4" s="231"/>
      <c r="N4" s="231"/>
      <c r="O4" s="231"/>
      <c r="P4" s="231"/>
      <c r="Q4" s="231"/>
    </row>
    <row r="5" spans="1:37" ht="15.75" x14ac:dyDescent="0.25">
      <c r="A5" s="1"/>
      <c r="B5" s="230" t="s">
        <v>3</v>
      </c>
      <c r="C5" s="231"/>
      <c r="D5" s="231"/>
      <c r="E5" s="231"/>
      <c r="F5" s="231"/>
      <c r="G5" s="231"/>
      <c r="H5" s="231"/>
      <c r="I5" s="231"/>
      <c r="J5" s="231"/>
      <c r="K5" s="231"/>
      <c r="L5" s="231"/>
      <c r="M5" s="231"/>
      <c r="N5" s="231"/>
      <c r="O5" s="231"/>
      <c r="P5" s="231"/>
      <c r="Q5" s="231"/>
    </row>
    <row r="6" spans="1:37" x14ac:dyDescent="0.25">
      <c r="A6" s="1"/>
      <c r="B6" s="232"/>
      <c r="C6" s="233"/>
      <c r="D6" s="233"/>
      <c r="E6" s="233"/>
      <c r="F6" s="233"/>
      <c r="G6" s="233"/>
      <c r="H6" s="233"/>
      <c r="I6" s="233"/>
      <c r="J6" s="233"/>
      <c r="K6" s="233"/>
      <c r="L6" s="233"/>
      <c r="M6" s="233"/>
      <c r="N6" s="233"/>
      <c r="O6" s="233"/>
      <c r="P6" s="233"/>
      <c r="Q6" s="233"/>
    </row>
    <row r="7" spans="1:37" x14ac:dyDescent="0.25">
      <c r="A7" s="1"/>
      <c r="B7" s="2" t="s">
        <v>85</v>
      </c>
      <c r="C7" s="4"/>
      <c r="D7" s="4"/>
      <c r="Q7" s="23" t="s">
        <v>5</v>
      </c>
    </row>
    <row r="8" spans="1:37" s="7" customFormat="1" x14ac:dyDescent="0.25">
      <c r="B8" s="234" t="s">
        <v>6</v>
      </c>
      <c r="C8" s="235" t="s">
        <v>7</v>
      </c>
      <c r="D8" s="235" t="s">
        <v>8</v>
      </c>
      <c r="E8" s="237" t="s">
        <v>9</v>
      </c>
      <c r="F8" s="237"/>
      <c r="G8" s="237"/>
      <c r="H8" s="237"/>
      <c r="I8" s="237"/>
      <c r="J8" s="237"/>
      <c r="K8" s="237"/>
      <c r="L8" s="237"/>
      <c r="M8" s="237"/>
      <c r="N8" s="237"/>
      <c r="O8" s="237"/>
      <c r="P8" s="237"/>
      <c r="Q8" s="238"/>
      <c r="R8"/>
    </row>
    <row r="9" spans="1:37" s="7" customFormat="1" x14ac:dyDescent="0.25">
      <c r="B9" s="234"/>
      <c r="C9" s="236"/>
      <c r="D9" s="236"/>
      <c r="E9" s="45" t="s">
        <v>10</v>
      </c>
      <c r="F9" s="45" t="s">
        <v>11</v>
      </c>
      <c r="G9" s="45" t="s">
        <v>12</v>
      </c>
      <c r="H9" s="45" t="s">
        <v>13</v>
      </c>
      <c r="I9" s="45" t="s">
        <v>14</v>
      </c>
      <c r="J9" s="45" t="s">
        <v>15</v>
      </c>
      <c r="K9" s="45" t="s">
        <v>16</v>
      </c>
      <c r="L9" s="45" t="s">
        <v>17</v>
      </c>
      <c r="M9" s="45" t="s">
        <v>18</v>
      </c>
      <c r="N9" s="45" t="s">
        <v>19</v>
      </c>
      <c r="O9" s="45" t="s">
        <v>20</v>
      </c>
      <c r="P9" s="45" t="s">
        <v>21</v>
      </c>
      <c r="Q9" s="45" t="s">
        <v>22</v>
      </c>
      <c r="R9"/>
      <c r="S9" s="8"/>
    </row>
    <row r="10" spans="1:37" x14ac:dyDescent="0.25">
      <c r="B10" s="21" t="s">
        <v>23</v>
      </c>
      <c r="C10" s="147">
        <v>22977399618</v>
      </c>
      <c r="D10" s="147">
        <v>24106549188.819996</v>
      </c>
      <c r="E10" s="147">
        <v>396730359.12</v>
      </c>
      <c r="F10" s="147">
        <v>717697265.78999996</v>
      </c>
      <c r="G10" s="147">
        <v>839517582.13000023</v>
      </c>
      <c r="H10" s="147">
        <v>575263726.78999972</v>
      </c>
      <c r="I10" s="147">
        <v>873831670.26000011</v>
      </c>
      <c r="J10" s="147">
        <v>999723748.28999996</v>
      </c>
      <c r="K10" s="147">
        <v>645957886.95000005</v>
      </c>
      <c r="L10" s="147">
        <v>821811869.2099998</v>
      </c>
      <c r="M10" s="147">
        <v>856600788.68999994</v>
      </c>
      <c r="N10" s="147">
        <v>836584304.61000001</v>
      </c>
      <c r="O10" s="147">
        <v>1189108838.5199997</v>
      </c>
      <c r="P10" s="147">
        <v>1976703787.01</v>
      </c>
      <c r="Q10" s="147">
        <f>SUM(E10:P10)</f>
        <v>10729531827.369999</v>
      </c>
      <c r="R10" s="29"/>
      <c r="S10" s="28"/>
      <c r="T10" s="28"/>
      <c r="U10" s="28"/>
      <c r="V10" s="28"/>
      <c r="W10" s="28"/>
      <c r="X10" s="28"/>
      <c r="Y10" s="27"/>
      <c r="Z10" s="27"/>
      <c r="AA10" s="27"/>
      <c r="AB10" s="27"/>
      <c r="AC10" s="27"/>
      <c r="AD10" s="27"/>
      <c r="AE10" s="27"/>
      <c r="AF10" s="27"/>
      <c r="AG10" s="33"/>
      <c r="AH10" s="33"/>
      <c r="AI10" s="33"/>
      <c r="AJ10" s="32"/>
      <c r="AK10" s="33"/>
    </row>
    <row r="11" spans="1:37" x14ac:dyDescent="0.25">
      <c r="B11" s="62" t="s">
        <v>24</v>
      </c>
      <c r="C11" s="148">
        <v>22661533091</v>
      </c>
      <c r="D11" s="148">
        <v>23822181789.359997</v>
      </c>
      <c r="E11" s="148">
        <v>396730359.12</v>
      </c>
      <c r="F11" s="148">
        <v>713636761.24000001</v>
      </c>
      <c r="G11" s="148">
        <v>819065817.89000022</v>
      </c>
      <c r="H11" s="148">
        <v>573021196.98999977</v>
      </c>
      <c r="I11" s="148">
        <v>860973493.38000011</v>
      </c>
      <c r="J11" s="148">
        <v>982812730.12</v>
      </c>
      <c r="K11" s="148">
        <v>637051482.57000005</v>
      </c>
      <c r="L11" s="148">
        <v>810286679.39999974</v>
      </c>
      <c r="M11" s="148">
        <v>840864989.68999994</v>
      </c>
      <c r="N11" s="148">
        <v>825352531.15999997</v>
      </c>
      <c r="O11" s="148">
        <v>1176399385.29</v>
      </c>
      <c r="P11" s="148">
        <v>1942217796.01</v>
      </c>
      <c r="Q11" s="148">
        <f>SUM(E11:P11)</f>
        <v>10578413222.859999</v>
      </c>
      <c r="R11" s="29"/>
      <c r="S11" s="28"/>
      <c r="T11" s="28"/>
      <c r="U11" s="28"/>
      <c r="V11" s="28"/>
      <c r="W11" s="28"/>
      <c r="X11" s="28"/>
      <c r="Y11" s="27"/>
      <c r="Z11" s="27"/>
      <c r="AA11" s="27"/>
      <c r="AB11" s="27"/>
      <c r="AC11" s="27"/>
      <c r="AD11" s="27"/>
      <c r="AE11" s="27"/>
      <c r="AF11" s="33"/>
      <c r="AG11" s="33"/>
      <c r="AH11" s="33"/>
      <c r="AI11" s="33"/>
      <c r="AJ11" s="33"/>
      <c r="AK11" s="33"/>
    </row>
    <row r="12" spans="1:37" x14ac:dyDescent="0.25">
      <c r="B12" s="20" t="s">
        <v>25</v>
      </c>
      <c r="C12" s="144">
        <v>8745542379</v>
      </c>
      <c r="D12" s="144">
        <v>9158148640.789999</v>
      </c>
      <c r="E12" s="144">
        <v>381145537.57999998</v>
      </c>
      <c r="F12" s="144">
        <v>604224221.79999995</v>
      </c>
      <c r="G12" s="144">
        <v>589068303.01000011</v>
      </c>
      <c r="H12" s="144">
        <v>447546402.85999984</v>
      </c>
      <c r="I12" s="144">
        <v>641152189.68000007</v>
      </c>
      <c r="J12" s="144">
        <v>755283460.30999994</v>
      </c>
      <c r="K12" s="144">
        <v>485570182.08999997</v>
      </c>
      <c r="L12" s="144">
        <v>657994546.26999974</v>
      </c>
      <c r="M12" s="144">
        <v>615595546.29999995</v>
      </c>
      <c r="N12" s="144">
        <v>660783983.01999998</v>
      </c>
      <c r="O12" s="144">
        <v>941409335.06000006</v>
      </c>
      <c r="P12" s="144">
        <v>1376933524.9599998</v>
      </c>
      <c r="Q12" s="144">
        <f t="shared" ref="Q12:Q42" si="0">SUM(E12:P12)</f>
        <v>8156707232.9400005</v>
      </c>
      <c r="R12" s="29"/>
      <c r="S12" s="28"/>
      <c r="T12" s="28"/>
      <c r="U12" s="28"/>
      <c r="V12" s="28"/>
      <c r="W12" s="28"/>
      <c r="X12" s="28"/>
      <c r="Y12" s="27"/>
      <c r="Z12" s="27"/>
      <c r="AA12" s="27"/>
      <c r="AB12" s="27"/>
      <c r="AC12" s="27"/>
      <c r="AD12" s="27"/>
      <c r="AE12" s="27"/>
      <c r="AF12" s="33"/>
      <c r="AG12" s="33"/>
      <c r="AH12" s="33"/>
      <c r="AI12" s="33"/>
      <c r="AJ12" s="33"/>
      <c r="AK12" s="33"/>
    </row>
    <row r="13" spans="1:37" x14ac:dyDescent="0.25">
      <c r="B13" s="20" t="s">
        <v>26</v>
      </c>
      <c r="C13" s="144">
        <v>13909586410</v>
      </c>
      <c r="D13" s="144">
        <v>14657946260.219999</v>
      </c>
      <c r="E13" s="144">
        <v>15584821.540000001</v>
      </c>
      <c r="F13" s="144">
        <v>109385184.11999997</v>
      </c>
      <c r="G13" s="144">
        <v>229881753.03000006</v>
      </c>
      <c r="H13" s="144">
        <v>125361724.83</v>
      </c>
      <c r="I13" s="144">
        <v>219000625.80000007</v>
      </c>
      <c r="J13" s="144">
        <v>227086920.69999999</v>
      </c>
      <c r="K13" s="144">
        <v>151356964.78</v>
      </c>
      <c r="L13" s="144">
        <v>152220318.79999995</v>
      </c>
      <c r="M13" s="144">
        <v>224753268.05000001</v>
      </c>
      <c r="N13" s="144">
        <v>164359868.22</v>
      </c>
      <c r="O13" s="144">
        <v>234693539.11999997</v>
      </c>
      <c r="P13" s="144">
        <v>564962462.84000015</v>
      </c>
      <c r="Q13" s="144">
        <f t="shared" si="0"/>
        <v>2418647451.8299999</v>
      </c>
      <c r="R13" s="29"/>
      <c r="S13" s="28"/>
      <c r="T13" s="28"/>
      <c r="U13" s="28"/>
      <c r="V13" s="28"/>
      <c r="W13" s="28"/>
      <c r="X13" s="28"/>
      <c r="Y13" s="27"/>
      <c r="Z13" s="27"/>
      <c r="AA13" s="27"/>
      <c r="AB13" s="27"/>
      <c r="AC13" s="27"/>
      <c r="AD13" s="27"/>
      <c r="AE13" s="27"/>
      <c r="AF13" s="33"/>
      <c r="AG13" s="33"/>
      <c r="AH13" s="33"/>
      <c r="AI13" s="33"/>
      <c r="AJ13" s="33"/>
      <c r="AK13" s="33"/>
    </row>
    <row r="14" spans="1:37" ht="30" x14ac:dyDescent="0.25">
      <c r="B14" s="20" t="s">
        <v>27</v>
      </c>
      <c r="C14" s="144">
        <v>6404302</v>
      </c>
      <c r="D14" s="144">
        <v>6086888.3499999996</v>
      </c>
      <c r="E14" s="151">
        <v>0</v>
      </c>
      <c r="F14" s="144">
        <v>27355.32</v>
      </c>
      <c r="G14" s="144">
        <v>115761.85</v>
      </c>
      <c r="H14" s="144">
        <v>113069.3</v>
      </c>
      <c r="I14" s="144">
        <v>820677.89999999991</v>
      </c>
      <c r="J14" s="144">
        <v>442349.11000000004</v>
      </c>
      <c r="K14" s="144">
        <v>124335.70000000001</v>
      </c>
      <c r="L14" s="144">
        <v>71814.33</v>
      </c>
      <c r="M14" s="144">
        <v>516175.34000000008</v>
      </c>
      <c r="N14" s="144">
        <v>208679.91999999998</v>
      </c>
      <c r="O14" s="144">
        <v>296511.11</v>
      </c>
      <c r="P14" s="144">
        <v>321808.21000000002</v>
      </c>
      <c r="Q14" s="144">
        <f t="shared" si="0"/>
        <v>3058538.09</v>
      </c>
      <c r="R14" s="29"/>
      <c r="S14" s="28"/>
      <c r="T14" s="28"/>
      <c r="U14" s="28"/>
      <c r="V14" s="28"/>
      <c r="W14" s="28"/>
      <c r="X14" s="28"/>
      <c r="Y14" s="27"/>
      <c r="Z14" s="27"/>
      <c r="AA14" s="27"/>
      <c r="AB14" s="27"/>
      <c r="AC14" s="27"/>
      <c r="AD14" s="27"/>
      <c r="AE14" s="27"/>
      <c r="AF14" s="33"/>
      <c r="AG14" s="33"/>
      <c r="AH14" s="33"/>
      <c r="AI14" s="33"/>
      <c r="AJ14" s="33"/>
      <c r="AK14" s="33"/>
    </row>
    <row r="15" spans="1:37" x14ac:dyDescent="0.25">
      <c r="B15" s="62" t="s">
        <v>28</v>
      </c>
      <c r="C15" s="148">
        <v>11740000</v>
      </c>
      <c r="D15" s="150">
        <v>0</v>
      </c>
      <c r="E15" s="149">
        <v>0</v>
      </c>
      <c r="F15" s="149">
        <v>0</v>
      </c>
      <c r="G15" s="149">
        <v>0</v>
      </c>
      <c r="H15" s="149">
        <v>0</v>
      </c>
      <c r="I15" s="149">
        <v>0</v>
      </c>
      <c r="J15" s="149">
        <v>0</v>
      </c>
      <c r="K15" s="149">
        <v>0</v>
      </c>
      <c r="L15" s="149">
        <v>0</v>
      </c>
      <c r="M15" s="149">
        <v>0</v>
      </c>
      <c r="N15" s="149">
        <v>0</v>
      </c>
      <c r="O15" s="149">
        <v>0</v>
      </c>
      <c r="P15" s="149">
        <v>0</v>
      </c>
      <c r="Q15" s="150">
        <f t="shared" si="0"/>
        <v>0</v>
      </c>
      <c r="R15" s="27"/>
      <c r="S15" s="27"/>
      <c r="T15" s="27"/>
      <c r="U15" s="27"/>
      <c r="V15" s="27"/>
      <c r="W15" s="27"/>
      <c r="X15" s="27"/>
      <c r="Y15" s="27"/>
      <c r="Z15" s="27"/>
      <c r="AA15" s="27"/>
      <c r="AB15" s="27"/>
      <c r="AC15" s="27"/>
      <c r="AD15" s="27"/>
      <c r="AE15" s="27"/>
      <c r="AF15" s="33"/>
      <c r="AG15" s="33"/>
      <c r="AH15" s="33"/>
      <c r="AI15" s="33"/>
      <c r="AJ15" s="33"/>
      <c r="AK15" s="33"/>
    </row>
    <row r="16" spans="1:37" x14ac:dyDescent="0.25">
      <c r="B16" s="62" t="s">
        <v>29</v>
      </c>
      <c r="C16" s="148">
        <v>8751400</v>
      </c>
      <c r="D16" s="150">
        <v>0</v>
      </c>
      <c r="E16" s="150">
        <v>0</v>
      </c>
      <c r="F16" s="150">
        <v>0</v>
      </c>
      <c r="G16" s="150">
        <v>0</v>
      </c>
      <c r="H16" s="150">
        <v>0</v>
      </c>
      <c r="I16" s="150">
        <v>0</v>
      </c>
      <c r="J16" s="150">
        <v>0</v>
      </c>
      <c r="K16" s="150">
        <v>0</v>
      </c>
      <c r="L16" s="150">
        <v>0</v>
      </c>
      <c r="M16" s="150">
        <v>0</v>
      </c>
      <c r="N16" s="150">
        <v>0</v>
      </c>
      <c r="O16" s="150">
        <v>0</v>
      </c>
      <c r="P16" s="150">
        <v>0</v>
      </c>
      <c r="Q16" s="150">
        <f t="shared" si="0"/>
        <v>0</v>
      </c>
      <c r="R16" s="29"/>
      <c r="S16" s="29"/>
      <c r="T16" s="29"/>
      <c r="U16" s="29"/>
      <c r="V16" s="29"/>
      <c r="W16" s="29"/>
      <c r="X16" s="29"/>
      <c r="Y16" s="27"/>
      <c r="Z16" s="27"/>
      <c r="AA16" s="27"/>
      <c r="AB16" s="27"/>
      <c r="AC16" s="27"/>
      <c r="AD16" s="27"/>
      <c r="AE16" s="27"/>
      <c r="AF16" s="33"/>
      <c r="AG16" s="33"/>
      <c r="AH16" s="33"/>
      <c r="AI16" s="33"/>
      <c r="AJ16" s="32"/>
      <c r="AK16" s="33"/>
    </row>
    <row r="17" spans="2:35" x14ac:dyDescent="0.25">
      <c r="B17" s="20" t="s">
        <v>30</v>
      </c>
      <c r="C17" s="152">
        <v>8751400</v>
      </c>
      <c r="D17" s="150">
        <v>0</v>
      </c>
      <c r="E17" s="151">
        <v>0</v>
      </c>
      <c r="F17" s="151">
        <v>0</v>
      </c>
      <c r="G17" s="151">
        <v>0</v>
      </c>
      <c r="H17" s="151">
        <v>0</v>
      </c>
      <c r="I17" s="151">
        <v>0</v>
      </c>
      <c r="J17" s="151">
        <v>0</v>
      </c>
      <c r="K17" s="151">
        <v>0</v>
      </c>
      <c r="L17" s="151">
        <v>0</v>
      </c>
      <c r="M17" s="151">
        <v>0</v>
      </c>
      <c r="N17" s="151">
        <v>0</v>
      </c>
      <c r="O17" s="151">
        <v>0</v>
      </c>
      <c r="P17" s="151">
        <v>0</v>
      </c>
      <c r="Q17" s="151">
        <f t="shared" si="0"/>
        <v>0</v>
      </c>
      <c r="R17" s="29"/>
      <c r="S17" s="29"/>
      <c r="T17" s="29"/>
      <c r="U17" s="29"/>
      <c r="V17" s="29"/>
      <c r="W17" s="29"/>
      <c r="X17" s="29"/>
      <c r="Y17" s="27"/>
      <c r="Z17" s="27"/>
      <c r="AA17" s="27"/>
      <c r="AB17" s="27"/>
      <c r="AC17" s="27"/>
      <c r="AD17" s="27"/>
      <c r="AE17" s="27"/>
      <c r="AF17" s="33"/>
      <c r="AG17" s="33"/>
      <c r="AH17" s="33"/>
      <c r="AI17" s="33"/>
    </row>
    <row r="18" spans="2:35" x14ac:dyDescent="0.25">
      <c r="B18" s="20" t="s">
        <v>33</v>
      </c>
      <c r="C18" s="152">
        <v>8751400</v>
      </c>
      <c r="D18" s="150">
        <v>0</v>
      </c>
      <c r="E18" s="151">
        <v>0</v>
      </c>
      <c r="F18" s="151">
        <v>0</v>
      </c>
      <c r="G18" s="151">
        <v>0</v>
      </c>
      <c r="H18" s="151">
        <v>0</v>
      </c>
      <c r="I18" s="151">
        <v>0</v>
      </c>
      <c r="J18" s="151">
        <v>0</v>
      </c>
      <c r="K18" s="151">
        <v>0</v>
      </c>
      <c r="L18" s="151">
        <v>0</v>
      </c>
      <c r="M18" s="151">
        <v>0</v>
      </c>
      <c r="N18" s="151">
        <v>0</v>
      </c>
      <c r="O18" s="151">
        <v>0</v>
      </c>
      <c r="P18" s="151">
        <v>0</v>
      </c>
      <c r="Q18" s="151">
        <f t="shared" si="0"/>
        <v>0</v>
      </c>
      <c r="R18" s="29"/>
      <c r="S18" s="29"/>
      <c r="T18" s="29"/>
      <c r="U18" s="29"/>
      <c r="V18" s="29"/>
      <c r="W18" s="29"/>
      <c r="X18" s="29"/>
      <c r="Y18" s="27"/>
      <c r="Z18" s="27"/>
      <c r="AA18" s="27"/>
      <c r="AB18" s="27"/>
      <c r="AC18" s="27"/>
      <c r="AD18" s="27"/>
      <c r="AE18" s="27"/>
      <c r="AF18" s="33"/>
      <c r="AG18" s="33"/>
      <c r="AH18" s="33"/>
      <c r="AI18" s="33"/>
    </row>
    <row r="19" spans="2:35" x14ac:dyDescent="0.25">
      <c r="B19" s="62" t="s">
        <v>34</v>
      </c>
      <c r="C19" s="148">
        <v>281664822</v>
      </c>
      <c r="D19" s="148">
        <v>270511488.46000004</v>
      </c>
      <c r="E19" s="150">
        <v>0</v>
      </c>
      <c r="F19" s="148">
        <v>4060504.5500000003</v>
      </c>
      <c r="G19" s="148">
        <v>14237373.52</v>
      </c>
      <c r="H19" s="148">
        <v>2242229.7999999998</v>
      </c>
      <c r="I19" s="148">
        <v>8945334.7300000004</v>
      </c>
      <c r="J19" s="148">
        <v>10179208.51</v>
      </c>
      <c r="K19" s="148">
        <v>8906404.379999999</v>
      </c>
      <c r="L19" s="148">
        <v>10760537.940000001</v>
      </c>
      <c r="M19" s="148">
        <v>12850064.800000001</v>
      </c>
      <c r="N19" s="148">
        <v>10476009.98</v>
      </c>
      <c r="O19" s="148">
        <v>11197143.869999999</v>
      </c>
      <c r="P19" s="148">
        <v>32138788.030000001</v>
      </c>
      <c r="Q19" s="148">
        <f t="shared" si="0"/>
        <v>125993600.11</v>
      </c>
      <c r="R19" s="32"/>
      <c r="S19" s="32"/>
      <c r="T19" s="32"/>
      <c r="U19" s="32"/>
      <c r="V19" s="32"/>
      <c r="W19" s="32"/>
      <c r="X19" s="32"/>
      <c r="Y19" s="27"/>
      <c r="Z19" s="27"/>
      <c r="AA19" s="27"/>
      <c r="AB19" s="27"/>
      <c r="AC19" s="27"/>
      <c r="AD19" s="27"/>
      <c r="AE19" s="27"/>
      <c r="AF19" s="33"/>
      <c r="AG19" s="33"/>
      <c r="AH19" s="33"/>
      <c r="AI19" s="33"/>
    </row>
    <row r="20" spans="2:35" x14ac:dyDescent="0.25">
      <c r="B20" s="20" t="s">
        <v>35</v>
      </c>
      <c r="C20" s="144">
        <v>107750035</v>
      </c>
      <c r="D20" s="144">
        <v>101931992.45</v>
      </c>
      <c r="E20" s="151">
        <v>0</v>
      </c>
      <c r="F20" s="144">
        <v>3539004.55</v>
      </c>
      <c r="G20" s="144">
        <v>4120451.3</v>
      </c>
      <c r="H20" s="144">
        <v>1972379.8</v>
      </c>
      <c r="I20" s="144">
        <v>3317876.9</v>
      </c>
      <c r="J20" s="144">
        <v>2953598.09</v>
      </c>
      <c r="K20" s="144">
        <v>2890479.79</v>
      </c>
      <c r="L20" s="144">
        <v>3827275.7</v>
      </c>
      <c r="M20" s="144">
        <v>6529909.7999999998</v>
      </c>
      <c r="N20" s="144">
        <v>4435962.8</v>
      </c>
      <c r="O20" s="144">
        <v>4055161.4899999998</v>
      </c>
      <c r="P20" s="144">
        <v>16489702.84</v>
      </c>
      <c r="Q20" s="144">
        <f t="shared" si="0"/>
        <v>54131803.060000002</v>
      </c>
      <c r="R20" s="32"/>
      <c r="S20" s="32"/>
      <c r="T20" s="32"/>
      <c r="U20" s="32"/>
      <c r="V20" s="32"/>
      <c r="W20" s="32"/>
      <c r="X20" s="32"/>
      <c r="Y20" s="27"/>
      <c r="Z20" s="27"/>
      <c r="AA20" s="27"/>
      <c r="AB20" s="27"/>
      <c r="AC20" s="27"/>
      <c r="AD20" s="27"/>
      <c r="AE20" s="27"/>
      <c r="AF20" s="33"/>
      <c r="AG20" s="33"/>
      <c r="AH20" s="33"/>
      <c r="AI20" s="33"/>
    </row>
    <row r="21" spans="2:35" x14ac:dyDescent="0.25">
      <c r="B21" s="20" t="s">
        <v>36</v>
      </c>
      <c r="C21" s="144">
        <v>97466043</v>
      </c>
      <c r="D21" s="144">
        <v>98057343</v>
      </c>
      <c r="E21" s="151">
        <v>0</v>
      </c>
      <c r="F21" s="144">
        <v>506000</v>
      </c>
      <c r="G21" s="144">
        <v>225000</v>
      </c>
      <c r="H21" s="144">
        <v>225000</v>
      </c>
      <c r="I21" s="144">
        <v>450000</v>
      </c>
      <c r="J21" s="144">
        <v>225000</v>
      </c>
      <c r="K21" s="144">
        <v>281000</v>
      </c>
      <c r="L21" s="144">
        <v>225000</v>
      </c>
      <c r="M21" s="144">
        <v>450000</v>
      </c>
      <c r="N21" s="151">
        <v>0</v>
      </c>
      <c r="O21" s="151">
        <v>0</v>
      </c>
      <c r="P21" s="144">
        <v>676000</v>
      </c>
      <c r="Q21" s="144">
        <f t="shared" si="0"/>
        <v>3263000</v>
      </c>
      <c r="R21" s="32"/>
      <c r="S21" s="32"/>
      <c r="T21" s="32"/>
      <c r="U21" s="32"/>
      <c r="V21" s="32"/>
      <c r="W21" s="32"/>
      <c r="X21" s="32"/>
      <c r="Y21" s="27"/>
      <c r="Z21" s="27"/>
      <c r="AA21" s="27"/>
      <c r="AB21" s="27"/>
      <c r="AC21" s="27"/>
      <c r="AD21" s="27"/>
      <c r="AE21" s="27"/>
      <c r="AF21" s="33"/>
      <c r="AG21" s="33"/>
      <c r="AH21" s="33"/>
      <c r="AI21" s="33"/>
    </row>
    <row r="22" spans="2:35" x14ac:dyDescent="0.25">
      <c r="B22" s="20" t="s">
        <v>37</v>
      </c>
      <c r="C22" s="144">
        <v>32958875.999999996</v>
      </c>
      <c r="D22" s="144">
        <v>27032285.009999998</v>
      </c>
      <c r="E22" s="151">
        <v>0</v>
      </c>
      <c r="F22" s="144">
        <v>15500</v>
      </c>
      <c r="G22" s="144">
        <v>2643610.9</v>
      </c>
      <c r="H22" s="144">
        <v>44850</v>
      </c>
      <c r="I22" s="144">
        <v>1553302.17</v>
      </c>
      <c r="J22" s="144">
        <v>3376454.76</v>
      </c>
      <c r="K22" s="144">
        <v>2110769.59</v>
      </c>
      <c r="L22" s="144">
        <v>3084107.24</v>
      </c>
      <c r="M22" s="144">
        <v>2246000</v>
      </c>
      <c r="N22" s="144">
        <v>2415892.1799999997</v>
      </c>
      <c r="O22" s="144">
        <v>3517828.38</v>
      </c>
      <c r="P22" s="144">
        <v>4100624.1899999995</v>
      </c>
      <c r="Q22" s="144">
        <f t="shared" si="0"/>
        <v>25108939.409999996</v>
      </c>
      <c r="R22" s="32"/>
      <c r="S22" s="32"/>
      <c r="T22" s="32"/>
      <c r="U22" s="32"/>
      <c r="V22" s="32"/>
      <c r="W22" s="32"/>
      <c r="X22" s="32"/>
      <c r="Y22" s="27"/>
      <c r="Z22" s="27"/>
      <c r="AA22" s="27"/>
      <c r="AB22" s="27"/>
      <c r="AC22" s="27"/>
      <c r="AD22" s="27"/>
      <c r="AE22" s="27"/>
      <c r="AF22" s="33"/>
      <c r="AG22" s="33"/>
      <c r="AH22" s="33"/>
      <c r="AI22" s="33"/>
    </row>
    <row r="23" spans="2:35" x14ac:dyDescent="0.25">
      <c r="B23" s="20" t="s">
        <v>38</v>
      </c>
      <c r="C23" s="144">
        <v>43489868</v>
      </c>
      <c r="D23" s="144">
        <v>43489868</v>
      </c>
      <c r="E23" s="151">
        <v>0</v>
      </c>
      <c r="F23" s="151">
        <v>0</v>
      </c>
      <c r="G23" s="144">
        <v>7248311.3200000003</v>
      </c>
      <c r="H23" s="151">
        <v>0</v>
      </c>
      <c r="I23" s="144">
        <v>3624155.66</v>
      </c>
      <c r="J23" s="144">
        <v>3624155.66</v>
      </c>
      <c r="K23" s="144">
        <v>3624155</v>
      </c>
      <c r="L23" s="144">
        <v>3624155</v>
      </c>
      <c r="M23" s="144">
        <v>3624155</v>
      </c>
      <c r="N23" s="144">
        <v>3624155</v>
      </c>
      <c r="O23" s="144">
        <v>3624154</v>
      </c>
      <c r="P23" s="144">
        <v>10872461</v>
      </c>
      <c r="Q23" s="144">
        <f t="shared" si="0"/>
        <v>43489857.640000001</v>
      </c>
      <c r="R23" s="32"/>
      <c r="S23" s="32"/>
      <c r="T23" s="32"/>
      <c r="U23" s="32"/>
      <c r="V23" s="32"/>
      <c r="W23" s="32"/>
      <c r="X23" s="32"/>
      <c r="Y23" s="27"/>
      <c r="Z23" s="27"/>
      <c r="AA23" s="27"/>
      <c r="AB23" s="27"/>
      <c r="AC23" s="27"/>
      <c r="AD23" s="27"/>
      <c r="AE23" s="27"/>
      <c r="AF23" s="33"/>
      <c r="AG23" s="33"/>
      <c r="AH23" s="33"/>
      <c r="AI23" s="33"/>
    </row>
    <row r="24" spans="2:35" x14ac:dyDescent="0.25">
      <c r="B24" s="62" t="s">
        <v>39</v>
      </c>
      <c r="C24" s="148">
        <v>13710305</v>
      </c>
      <c r="D24" s="148">
        <v>13855911</v>
      </c>
      <c r="E24" s="150">
        <v>0</v>
      </c>
      <c r="F24" s="150">
        <v>0</v>
      </c>
      <c r="G24" s="148">
        <v>6214390.7200000007</v>
      </c>
      <c r="H24" s="148">
        <v>300</v>
      </c>
      <c r="I24" s="148">
        <v>3912842.15</v>
      </c>
      <c r="J24" s="148">
        <v>6731809.6600000001</v>
      </c>
      <c r="K24" s="150">
        <v>0</v>
      </c>
      <c r="L24" s="148">
        <v>764651.87</v>
      </c>
      <c r="M24" s="148">
        <v>2885734.2</v>
      </c>
      <c r="N24" s="148">
        <v>755763.47</v>
      </c>
      <c r="O24" s="148">
        <v>1512309.36</v>
      </c>
      <c r="P24" s="148">
        <v>2347202.9699999997</v>
      </c>
      <c r="Q24" s="148">
        <f t="shared" si="0"/>
        <v>25125004.399999999</v>
      </c>
      <c r="R24" s="32"/>
      <c r="S24" s="32"/>
      <c r="T24" s="32"/>
      <c r="U24" s="32"/>
      <c r="V24" s="32"/>
      <c r="W24" s="32"/>
      <c r="X24" s="32"/>
      <c r="Y24" s="27"/>
      <c r="Z24" s="27"/>
      <c r="AA24" s="27"/>
      <c r="AB24" s="27"/>
      <c r="AC24" s="27"/>
      <c r="AD24" s="27"/>
      <c r="AE24" s="27"/>
      <c r="AF24" s="33"/>
      <c r="AG24" s="33"/>
      <c r="AH24" s="33"/>
      <c r="AI24" s="33"/>
    </row>
    <row r="25" spans="2:35" x14ac:dyDescent="0.25">
      <c r="B25" s="21" t="s">
        <v>40</v>
      </c>
      <c r="C25" s="147">
        <v>3263430696</v>
      </c>
      <c r="D25" s="147">
        <v>3744432415.8200011</v>
      </c>
      <c r="E25" s="147">
        <v>1016841.0000000001</v>
      </c>
      <c r="F25" s="147">
        <v>19656426.890000001</v>
      </c>
      <c r="G25" s="147">
        <v>37333076.259999998</v>
      </c>
      <c r="H25" s="147">
        <v>40900733.710000001</v>
      </c>
      <c r="I25" s="147">
        <v>101758967.38000001</v>
      </c>
      <c r="J25" s="147">
        <v>79588347.620000005</v>
      </c>
      <c r="K25" s="147">
        <v>78425085.019999996</v>
      </c>
      <c r="L25" s="147">
        <v>53293345.850000001</v>
      </c>
      <c r="M25" s="147">
        <v>68199595.719999999</v>
      </c>
      <c r="N25" s="147">
        <v>85458269.730000004</v>
      </c>
      <c r="O25" s="147">
        <v>118276881.84</v>
      </c>
      <c r="P25" s="147">
        <v>403939127.16999996</v>
      </c>
      <c r="Q25" s="147">
        <f t="shared" si="0"/>
        <v>1087846698.1900001</v>
      </c>
      <c r="R25" s="32"/>
      <c r="S25" s="32"/>
      <c r="T25" s="32"/>
      <c r="U25" s="32"/>
      <c r="V25" s="32"/>
      <c r="W25" s="32"/>
      <c r="X25" s="32"/>
      <c r="Y25" s="27"/>
      <c r="Z25" s="27"/>
      <c r="AA25" s="27"/>
      <c r="AB25" s="27"/>
      <c r="AC25" s="27"/>
      <c r="AD25" s="27"/>
      <c r="AE25" s="27"/>
      <c r="AF25" s="33"/>
      <c r="AG25" s="33"/>
      <c r="AH25" s="33"/>
      <c r="AI25" s="33"/>
    </row>
    <row r="26" spans="2:35" x14ac:dyDescent="0.25">
      <c r="B26" s="62" t="s">
        <v>41</v>
      </c>
      <c r="C26" s="148">
        <v>2485375584</v>
      </c>
      <c r="D26" s="148">
        <v>2709834074.5700006</v>
      </c>
      <c r="E26" s="150">
        <v>0</v>
      </c>
      <c r="F26" s="148">
        <v>11018382.560000001</v>
      </c>
      <c r="G26" s="148">
        <v>20972687.300000001</v>
      </c>
      <c r="H26" s="148">
        <v>31698999.879999999</v>
      </c>
      <c r="I26" s="148">
        <v>69115323.74000001</v>
      </c>
      <c r="J26" s="148">
        <v>35489589.18</v>
      </c>
      <c r="K26" s="148">
        <v>57038529.299999997</v>
      </c>
      <c r="L26" s="148">
        <v>15296936.270000003</v>
      </c>
      <c r="M26" s="148">
        <v>18227119.120000001</v>
      </c>
      <c r="N26" s="148">
        <v>26544763.68</v>
      </c>
      <c r="O26" s="148">
        <v>59756079.719999991</v>
      </c>
      <c r="P26" s="148">
        <v>161947430.49000001</v>
      </c>
      <c r="Q26" s="148">
        <f t="shared" si="0"/>
        <v>507105841.23999995</v>
      </c>
      <c r="R26" s="32"/>
      <c r="S26" s="32"/>
      <c r="T26" s="32"/>
      <c r="U26" s="32"/>
      <c r="V26" s="32"/>
      <c r="W26" s="32"/>
      <c r="X26" s="32"/>
      <c r="Y26" s="27"/>
      <c r="Z26" s="27"/>
      <c r="AA26" s="27"/>
      <c r="AB26" s="27"/>
      <c r="AC26" s="27"/>
      <c r="AD26" s="27"/>
      <c r="AE26" s="27"/>
      <c r="AF26" s="33"/>
      <c r="AG26" s="33"/>
      <c r="AH26" s="33"/>
      <c r="AI26" s="33"/>
    </row>
    <row r="27" spans="2:35" x14ac:dyDescent="0.25">
      <c r="B27" s="20" t="s">
        <v>42</v>
      </c>
      <c r="C27" s="144">
        <v>2466974262</v>
      </c>
      <c r="D27" s="144">
        <v>2702739919.5700006</v>
      </c>
      <c r="E27" s="151">
        <v>0</v>
      </c>
      <c r="F27" s="144">
        <v>11018382.560000001</v>
      </c>
      <c r="G27" s="144">
        <v>20972687.300000001</v>
      </c>
      <c r="H27" s="144">
        <v>31698999.879999999</v>
      </c>
      <c r="I27" s="144">
        <v>69115323.74000001</v>
      </c>
      <c r="J27" s="144">
        <v>35489589.18</v>
      </c>
      <c r="K27" s="144">
        <v>57038529.299999997</v>
      </c>
      <c r="L27" s="144">
        <v>15296936.270000003</v>
      </c>
      <c r="M27" s="144">
        <v>18227119.120000001</v>
      </c>
      <c r="N27" s="144">
        <v>26544763.68</v>
      </c>
      <c r="O27" s="144">
        <v>59756079.719999991</v>
      </c>
      <c r="P27" s="144">
        <v>161947430.49000001</v>
      </c>
      <c r="Q27" s="144">
        <f t="shared" si="0"/>
        <v>507105841.23999995</v>
      </c>
      <c r="R27" s="32"/>
      <c r="S27" s="32"/>
      <c r="T27" s="32"/>
      <c r="U27" s="32"/>
      <c r="V27" s="32"/>
      <c r="W27" s="32"/>
      <c r="X27" s="32"/>
      <c r="Y27" s="27"/>
      <c r="Z27" s="27"/>
      <c r="AA27" s="27"/>
      <c r="AB27" s="27"/>
      <c r="AC27" s="27"/>
      <c r="AD27" s="27"/>
      <c r="AE27" s="27"/>
      <c r="AF27" s="33"/>
      <c r="AG27" s="33"/>
      <c r="AH27" s="33"/>
      <c r="AI27" s="33"/>
    </row>
    <row r="28" spans="2:35" x14ac:dyDescent="0.25">
      <c r="B28" s="20" t="s">
        <v>43</v>
      </c>
      <c r="C28" s="144">
        <v>18401322</v>
      </c>
      <c r="D28" s="144">
        <v>7094155</v>
      </c>
      <c r="E28" s="151">
        <v>0</v>
      </c>
      <c r="F28" s="151">
        <v>0</v>
      </c>
      <c r="G28" s="151">
        <v>0</v>
      </c>
      <c r="H28" s="151">
        <v>0</v>
      </c>
      <c r="I28" s="151">
        <v>0</v>
      </c>
      <c r="J28" s="151">
        <v>0</v>
      </c>
      <c r="K28" s="151">
        <v>0</v>
      </c>
      <c r="L28" s="151">
        <v>0</v>
      </c>
      <c r="M28" s="151">
        <v>0</v>
      </c>
      <c r="N28" s="151">
        <v>0</v>
      </c>
      <c r="O28" s="151">
        <v>0</v>
      </c>
      <c r="P28" s="151">
        <v>0</v>
      </c>
      <c r="Q28" s="151">
        <f t="shared" si="0"/>
        <v>0</v>
      </c>
      <c r="R28" s="32"/>
      <c r="S28" s="32"/>
      <c r="T28" s="32"/>
      <c r="U28" s="32"/>
      <c r="V28" s="32"/>
      <c r="W28" s="32"/>
      <c r="X28" s="32"/>
      <c r="Y28" s="27"/>
      <c r="Z28" s="27"/>
      <c r="AA28" s="27"/>
      <c r="AB28" s="27"/>
      <c r="AC28" s="27"/>
      <c r="AD28" s="27"/>
      <c r="AE28" s="27"/>
      <c r="AF28" s="33"/>
      <c r="AG28" s="33"/>
      <c r="AH28" s="33"/>
      <c r="AI28" s="33"/>
    </row>
    <row r="29" spans="2:35" x14ac:dyDescent="0.25">
      <c r="B29" s="62" t="s">
        <v>44</v>
      </c>
      <c r="C29" s="148">
        <v>725226658</v>
      </c>
      <c r="D29" s="148">
        <v>994071296.06999993</v>
      </c>
      <c r="E29" s="148">
        <v>1016841.0000000001</v>
      </c>
      <c r="F29" s="148">
        <v>8638044.3300000019</v>
      </c>
      <c r="G29" s="148">
        <v>15703116.890000001</v>
      </c>
      <c r="H29" s="148">
        <v>9201733.8300000019</v>
      </c>
      <c r="I29" s="148">
        <v>32311222.859999999</v>
      </c>
      <c r="J29" s="148">
        <v>44069258.440000005</v>
      </c>
      <c r="K29" s="148">
        <v>20868586.300000001</v>
      </c>
      <c r="L29" s="148">
        <v>32136809.079999998</v>
      </c>
      <c r="M29" s="148">
        <v>44207304.199999996</v>
      </c>
      <c r="N29" s="148">
        <v>58012368.899999999</v>
      </c>
      <c r="O29" s="148">
        <v>53411901.689999998</v>
      </c>
      <c r="P29" s="148">
        <v>238487346.28999999</v>
      </c>
      <c r="Q29" s="148">
        <f t="shared" si="0"/>
        <v>558064533.80999994</v>
      </c>
      <c r="R29" s="32"/>
      <c r="S29" s="32"/>
      <c r="T29" s="32"/>
      <c r="U29" s="32"/>
      <c r="V29" s="32"/>
      <c r="W29" s="32"/>
      <c r="X29" s="32"/>
      <c r="Y29" s="27"/>
      <c r="Z29" s="27"/>
      <c r="AA29" s="27"/>
      <c r="AB29" s="27"/>
      <c r="AC29" s="27"/>
      <c r="AD29" s="27"/>
      <c r="AE29" s="27"/>
      <c r="AF29" s="33"/>
      <c r="AG29" s="33"/>
      <c r="AH29" s="33"/>
      <c r="AI29" s="33"/>
    </row>
    <row r="30" spans="2:35" x14ac:dyDescent="0.25">
      <c r="B30" s="20" t="s">
        <v>45</v>
      </c>
      <c r="C30" s="144">
        <v>166935733</v>
      </c>
      <c r="D30" s="144">
        <v>170165450.85999998</v>
      </c>
      <c r="E30" s="151">
        <v>0</v>
      </c>
      <c r="F30" s="151">
        <v>0</v>
      </c>
      <c r="G30" s="151">
        <v>0</v>
      </c>
      <c r="H30" s="151">
        <v>0</v>
      </c>
      <c r="I30" s="151">
        <v>0</v>
      </c>
      <c r="J30" s="144">
        <v>5035206.07</v>
      </c>
      <c r="K30" s="151">
        <v>0</v>
      </c>
      <c r="L30" s="144">
        <v>3202628.84</v>
      </c>
      <c r="M30" s="144">
        <v>3134654.43</v>
      </c>
      <c r="N30" s="144">
        <v>3523520.5</v>
      </c>
      <c r="O30" s="144">
        <v>2310357</v>
      </c>
      <c r="P30" s="144">
        <v>5796880.4800000004</v>
      </c>
      <c r="Q30" s="144">
        <f>SUM(E30:P30)</f>
        <v>23003247.32</v>
      </c>
      <c r="R30" s="32"/>
      <c r="S30" s="32"/>
      <c r="T30" s="32"/>
      <c r="U30" s="32"/>
      <c r="V30" s="32"/>
      <c r="W30" s="32"/>
      <c r="X30" s="32"/>
      <c r="Y30" s="27"/>
      <c r="Z30" s="27"/>
      <c r="AA30" s="27"/>
      <c r="AB30" s="27"/>
      <c r="AC30" s="27"/>
      <c r="AD30" s="27"/>
      <c r="AE30" s="27"/>
      <c r="AF30" s="33"/>
      <c r="AG30" s="33"/>
      <c r="AH30" s="33"/>
      <c r="AI30" s="33"/>
    </row>
    <row r="31" spans="2:35" x14ac:dyDescent="0.25">
      <c r="B31" s="20" t="s">
        <v>46</v>
      </c>
      <c r="C31" s="144">
        <v>503604111</v>
      </c>
      <c r="D31" s="144">
        <v>768798435.40999997</v>
      </c>
      <c r="E31" s="144">
        <v>1016841.0000000001</v>
      </c>
      <c r="F31" s="144">
        <v>8015004.3300000019</v>
      </c>
      <c r="G31" s="144">
        <v>15481766</v>
      </c>
      <c r="H31" s="144">
        <v>9067803.8300000019</v>
      </c>
      <c r="I31" s="144">
        <v>32288655.120000001</v>
      </c>
      <c r="J31" s="144">
        <v>39034052.370000005</v>
      </c>
      <c r="K31" s="144">
        <v>20851004.300000001</v>
      </c>
      <c r="L31" s="144">
        <v>28007532.239999998</v>
      </c>
      <c r="M31" s="144">
        <v>40462719.769999996</v>
      </c>
      <c r="N31" s="144">
        <v>52317692.119999997</v>
      </c>
      <c r="O31" s="144">
        <v>49426770.689999998</v>
      </c>
      <c r="P31" s="144">
        <v>231008407.27000001</v>
      </c>
      <c r="Q31" s="144">
        <f t="shared" si="0"/>
        <v>526978249.03999996</v>
      </c>
      <c r="R31" s="32"/>
      <c r="S31" s="32"/>
      <c r="T31" s="32"/>
      <c r="U31" s="32"/>
      <c r="V31" s="32"/>
      <c r="W31" s="32"/>
      <c r="X31" s="32"/>
      <c r="Y31" s="27"/>
      <c r="Z31" s="27"/>
      <c r="AA31" s="27"/>
      <c r="AB31" s="27"/>
      <c r="AC31" s="27"/>
      <c r="AD31" s="27"/>
      <c r="AE31" s="27"/>
      <c r="AF31" s="33"/>
      <c r="AG31" s="33"/>
      <c r="AH31" s="33"/>
      <c r="AI31" s="33"/>
    </row>
    <row r="32" spans="2:35" x14ac:dyDescent="0.25">
      <c r="B32" s="20" t="s">
        <v>47</v>
      </c>
      <c r="C32" s="144">
        <v>3626400</v>
      </c>
      <c r="D32" s="144">
        <v>2013399.9999999998</v>
      </c>
      <c r="E32" s="151">
        <v>0</v>
      </c>
      <c r="F32" s="151">
        <v>0</v>
      </c>
      <c r="G32" s="151">
        <v>0</v>
      </c>
      <c r="H32" s="144">
        <v>133930</v>
      </c>
      <c r="I32" s="151">
        <v>0</v>
      </c>
      <c r="J32" s="151">
        <v>0</v>
      </c>
      <c r="K32" s="144">
        <v>17582</v>
      </c>
      <c r="L32" s="151">
        <v>0</v>
      </c>
      <c r="M32" s="151">
        <v>0</v>
      </c>
      <c r="N32" s="151">
        <v>0</v>
      </c>
      <c r="O32" s="144">
        <v>33984</v>
      </c>
      <c r="P32" s="151">
        <v>0</v>
      </c>
      <c r="Q32" s="144">
        <f t="shared" si="0"/>
        <v>185496</v>
      </c>
      <c r="R32" s="32"/>
      <c r="S32" s="32"/>
      <c r="T32" s="32"/>
      <c r="U32" s="32"/>
      <c r="V32" s="32"/>
      <c r="W32" s="32"/>
      <c r="X32" s="32"/>
      <c r="Y32" s="27"/>
      <c r="Z32" s="27"/>
      <c r="AA32" s="27"/>
      <c r="AB32" s="27"/>
      <c r="AC32" s="27"/>
      <c r="AD32" s="27"/>
      <c r="AE32" s="27"/>
      <c r="AF32" s="33"/>
      <c r="AG32" s="33"/>
      <c r="AH32" s="33"/>
      <c r="AI32" s="33"/>
    </row>
    <row r="33" spans="1:35" x14ac:dyDescent="0.25">
      <c r="B33" s="20" t="s">
        <v>48</v>
      </c>
      <c r="C33" s="144">
        <v>60000</v>
      </c>
      <c r="D33" s="144">
        <v>55000</v>
      </c>
      <c r="E33" s="151">
        <v>0</v>
      </c>
      <c r="F33" s="151">
        <v>0</v>
      </c>
      <c r="G33" s="151">
        <v>0</v>
      </c>
      <c r="H33" s="151">
        <v>0</v>
      </c>
      <c r="I33" s="151">
        <v>0</v>
      </c>
      <c r="J33" s="151">
        <v>0</v>
      </c>
      <c r="K33" s="151">
        <v>0</v>
      </c>
      <c r="L33" s="151">
        <v>0</v>
      </c>
      <c r="M33" s="151">
        <v>0</v>
      </c>
      <c r="N33" s="151">
        <v>0</v>
      </c>
      <c r="O33" s="151">
        <v>0</v>
      </c>
      <c r="P33" s="151">
        <v>0</v>
      </c>
      <c r="Q33" s="151">
        <f t="shared" si="0"/>
        <v>0</v>
      </c>
      <c r="R33" s="32"/>
      <c r="S33" s="32"/>
      <c r="T33" s="32"/>
      <c r="U33" s="32"/>
      <c r="V33" s="32"/>
      <c r="W33" s="32"/>
      <c r="X33" s="32"/>
      <c r="Y33" s="27"/>
      <c r="Z33" s="27"/>
      <c r="AA33" s="27"/>
      <c r="AB33" s="27"/>
      <c r="AC33" s="27"/>
      <c r="AD33" s="27"/>
      <c r="AE33" s="27"/>
      <c r="AF33" s="33"/>
      <c r="AG33" s="33"/>
      <c r="AH33" s="33"/>
      <c r="AI33" s="33"/>
    </row>
    <row r="34" spans="1:35" x14ac:dyDescent="0.25">
      <c r="B34" s="20" t="s">
        <v>49</v>
      </c>
      <c r="C34" s="144">
        <v>51000414</v>
      </c>
      <c r="D34" s="144">
        <v>53039009.799999997</v>
      </c>
      <c r="E34" s="151">
        <v>0</v>
      </c>
      <c r="F34" s="144">
        <v>623040</v>
      </c>
      <c r="G34" s="144">
        <v>221350.89</v>
      </c>
      <c r="H34" s="151">
        <v>0</v>
      </c>
      <c r="I34" s="144">
        <v>22567.74</v>
      </c>
      <c r="J34" s="151">
        <v>0</v>
      </c>
      <c r="K34" s="151">
        <v>0</v>
      </c>
      <c r="L34" s="144">
        <v>926648</v>
      </c>
      <c r="M34" s="144">
        <v>609930</v>
      </c>
      <c r="N34" s="144">
        <v>2171156.2799999998</v>
      </c>
      <c r="O34" s="144">
        <v>1640790</v>
      </c>
      <c r="P34" s="144">
        <v>1682058.54</v>
      </c>
      <c r="Q34" s="144">
        <f t="shared" si="0"/>
        <v>7897541.4500000002</v>
      </c>
      <c r="R34" s="32"/>
      <c r="S34" s="32"/>
      <c r="T34" s="32"/>
      <c r="U34" s="32"/>
      <c r="V34" s="32"/>
      <c r="W34" s="32"/>
      <c r="X34" s="32"/>
      <c r="Y34" s="27"/>
      <c r="Z34" s="27"/>
      <c r="AA34" s="27"/>
      <c r="AB34" s="27"/>
      <c r="AC34" s="27"/>
      <c r="AD34" s="27"/>
      <c r="AE34" s="27"/>
      <c r="AF34" s="33"/>
      <c r="AG34" s="33"/>
      <c r="AH34" s="33"/>
      <c r="AI34" s="33"/>
    </row>
    <row r="35" spans="1:35" x14ac:dyDescent="0.25">
      <c r="B35" s="62" t="s">
        <v>50</v>
      </c>
      <c r="C35" s="148">
        <v>42587500</v>
      </c>
      <c r="D35" s="148">
        <v>27391260</v>
      </c>
      <c r="E35" s="150">
        <v>0</v>
      </c>
      <c r="F35" s="150">
        <v>0</v>
      </c>
      <c r="G35" s="150">
        <v>0</v>
      </c>
      <c r="H35" s="150">
        <v>0</v>
      </c>
      <c r="I35" s="148">
        <v>332420.78000000003</v>
      </c>
      <c r="J35" s="150">
        <v>0</v>
      </c>
      <c r="K35" s="150">
        <v>0</v>
      </c>
      <c r="L35" s="148">
        <v>5573838</v>
      </c>
      <c r="M35" s="148">
        <v>5629932.4000000004</v>
      </c>
      <c r="N35" s="150">
        <v>0</v>
      </c>
      <c r="O35" s="148">
        <v>5032436.43</v>
      </c>
      <c r="P35" s="150">
        <v>0</v>
      </c>
      <c r="Q35" s="148">
        <f t="shared" si="0"/>
        <v>16568627.609999999</v>
      </c>
      <c r="R35" s="32"/>
      <c r="S35" s="32"/>
      <c r="T35" s="32"/>
      <c r="U35" s="32"/>
      <c r="V35" s="32"/>
      <c r="W35" s="32"/>
      <c r="X35" s="32"/>
      <c r="Y35" s="27"/>
      <c r="Z35" s="27"/>
      <c r="AA35" s="27"/>
      <c r="AB35" s="27"/>
      <c r="AC35" s="27"/>
      <c r="AD35" s="27"/>
      <c r="AE35" s="27"/>
      <c r="AF35" s="33"/>
      <c r="AG35" s="33"/>
      <c r="AH35" s="33"/>
      <c r="AI35" s="33"/>
    </row>
    <row r="36" spans="1:35" s="9" customFormat="1" x14ac:dyDescent="0.25">
      <c r="A36"/>
      <c r="B36" s="20" t="s">
        <v>52</v>
      </c>
      <c r="C36" s="151">
        <v>0</v>
      </c>
      <c r="D36" s="144">
        <v>4803760</v>
      </c>
      <c r="E36" s="151">
        <v>0</v>
      </c>
      <c r="F36" s="151">
        <v>0</v>
      </c>
      <c r="G36" s="151">
        <v>0</v>
      </c>
      <c r="H36" s="151">
        <v>0</v>
      </c>
      <c r="I36" s="151">
        <v>0</v>
      </c>
      <c r="J36" s="151">
        <v>0</v>
      </c>
      <c r="K36" s="151">
        <v>0</v>
      </c>
      <c r="L36" s="144">
        <v>2024880</v>
      </c>
      <c r="M36" s="151">
        <v>0</v>
      </c>
      <c r="N36" s="151">
        <v>0</v>
      </c>
      <c r="O36" s="151">
        <v>0</v>
      </c>
      <c r="P36" s="151">
        <v>0</v>
      </c>
      <c r="Q36" s="144">
        <f t="shared" si="0"/>
        <v>2024880</v>
      </c>
      <c r="R36" s="32"/>
      <c r="S36" s="32"/>
      <c r="T36" s="32"/>
      <c r="U36" s="32"/>
      <c r="V36" s="32"/>
      <c r="W36" s="32"/>
      <c r="X36" s="32"/>
      <c r="Y36" s="27"/>
      <c r="Z36" s="27"/>
      <c r="AA36" s="27"/>
      <c r="AB36" s="27"/>
      <c r="AC36" s="27"/>
      <c r="AD36" s="27"/>
      <c r="AE36" s="27"/>
      <c r="AF36" s="33"/>
      <c r="AG36" s="33"/>
      <c r="AH36" s="33"/>
      <c r="AI36" s="33"/>
    </row>
    <row r="37" spans="1:35" x14ac:dyDescent="0.25">
      <c r="B37" s="20" t="s">
        <v>53</v>
      </c>
      <c r="C37" s="144">
        <v>42587500</v>
      </c>
      <c r="D37" s="144">
        <v>22587500</v>
      </c>
      <c r="E37" s="151">
        <v>0</v>
      </c>
      <c r="F37" s="151">
        <v>0</v>
      </c>
      <c r="G37" s="151">
        <v>0</v>
      </c>
      <c r="H37" s="151">
        <v>0</v>
      </c>
      <c r="I37" s="144">
        <v>332420.78000000003</v>
      </c>
      <c r="J37" s="151">
        <v>0</v>
      </c>
      <c r="K37" s="151">
        <v>0</v>
      </c>
      <c r="L37" s="144">
        <v>3548958</v>
      </c>
      <c r="M37" s="144">
        <v>5629932.4000000004</v>
      </c>
      <c r="N37" s="151">
        <v>0</v>
      </c>
      <c r="O37" s="144">
        <v>5032436.43</v>
      </c>
      <c r="P37" s="151">
        <v>0</v>
      </c>
      <c r="Q37" s="144">
        <f t="shared" si="0"/>
        <v>14543747.609999999</v>
      </c>
      <c r="R37" s="32"/>
      <c r="S37" s="32"/>
      <c r="T37" s="32"/>
      <c r="U37" s="32"/>
      <c r="V37" s="32"/>
      <c r="W37" s="32"/>
      <c r="X37" s="32"/>
      <c r="Y37" s="27"/>
      <c r="Z37" s="27"/>
      <c r="AA37" s="27"/>
      <c r="AB37" s="27"/>
      <c r="AC37" s="27"/>
      <c r="AD37" s="27"/>
      <c r="AE37" s="27"/>
      <c r="AF37" s="33"/>
      <c r="AG37" s="33"/>
      <c r="AH37" s="33"/>
      <c r="AI37" s="33"/>
    </row>
    <row r="38" spans="1:35" x14ac:dyDescent="0.25">
      <c r="B38" s="62" t="s">
        <v>54</v>
      </c>
      <c r="C38" s="148">
        <v>9454731</v>
      </c>
      <c r="D38" s="148">
        <v>12349562.18</v>
      </c>
      <c r="E38" s="150">
        <v>0</v>
      </c>
      <c r="F38" s="150">
        <v>0</v>
      </c>
      <c r="G38" s="148">
        <v>657272.06999999995</v>
      </c>
      <c r="H38" s="150">
        <v>0</v>
      </c>
      <c r="I38" s="150">
        <v>0</v>
      </c>
      <c r="J38" s="148">
        <v>29500</v>
      </c>
      <c r="K38" s="148">
        <v>517969.42000000004</v>
      </c>
      <c r="L38" s="148">
        <v>285762.5</v>
      </c>
      <c r="M38" s="148">
        <v>135240</v>
      </c>
      <c r="N38" s="148">
        <v>901137.15</v>
      </c>
      <c r="O38" s="148">
        <v>76464</v>
      </c>
      <c r="P38" s="148">
        <v>3504350.3899999997</v>
      </c>
      <c r="Q38" s="148">
        <f>SUM(E38:P38)</f>
        <v>6107695.5299999993</v>
      </c>
      <c r="R38" s="32"/>
      <c r="S38" s="32"/>
      <c r="T38" s="32"/>
      <c r="U38" s="32"/>
      <c r="V38" s="32"/>
      <c r="W38" s="32"/>
      <c r="X38" s="32"/>
      <c r="Y38" s="27"/>
      <c r="Z38" s="27"/>
      <c r="AA38" s="27"/>
      <c r="AB38" s="27"/>
      <c r="AC38" s="27"/>
      <c r="AD38" s="27"/>
      <c r="AE38" s="27"/>
      <c r="AF38" s="33"/>
      <c r="AG38" s="33"/>
      <c r="AH38" s="33"/>
      <c r="AI38" s="33"/>
    </row>
    <row r="39" spans="1:35" x14ac:dyDescent="0.25">
      <c r="B39" s="20" t="s">
        <v>55</v>
      </c>
      <c r="C39" s="144">
        <v>9454731</v>
      </c>
      <c r="D39" s="144">
        <v>12349562.18</v>
      </c>
      <c r="E39" s="151">
        <v>0</v>
      </c>
      <c r="F39" s="151">
        <v>0</v>
      </c>
      <c r="G39" s="144">
        <v>657272.06999999995</v>
      </c>
      <c r="H39" s="151">
        <v>0</v>
      </c>
      <c r="I39" s="151">
        <v>0</v>
      </c>
      <c r="J39" s="144">
        <v>29500</v>
      </c>
      <c r="K39" s="144">
        <v>517969.42000000004</v>
      </c>
      <c r="L39" s="144">
        <v>285762.5</v>
      </c>
      <c r="M39" s="144">
        <v>135240</v>
      </c>
      <c r="N39" s="144">
        <v>901137.15</v>
      </c>
      <c r="O39" s="144">
        <v>76464</v>
      </c>
      <c r="P39" s="144">
        <v>3504350.3899999997</v>
      </c>
      <c r="Q39" s="152">
        <f>SUM(E39:P39)</f>
        <v>6107695.5299999993</v>
      </c>
      <c r="R39" s="32"/>
      <c r="S39" s="32"/>
      <c r="T39" s="32"/>
      <c r="U39" s="32"/>
      <c r="V39" s="32"/>
      <c r="W39" s="32"/>
      <c r="X39" s="32"/>
      <c r="Y39" s="27"/>
      <c r="Z39" s="27"/>
      <c r="AA39" s="27"/>
      <c r="AB39" s="27"/>
      <c r="AC39" s="27"/>
      <c r="AD39" s="27"/>
      <c r="AE39" s="27"/>
      <c r="AF39" s="33"/>
      <c r="AG39" s="33"/>
      <c r="AH39" s="33"/>
      <c r="AI39" s="33"/>
    </row>
    <row r="40" spans="1:35" x14ac:dyDescent="0.25">
      <c r="B40" s="62" t="s">
        <v>61</v>
      </c>
      <c r="C40" s="148">
        <v>786223</v>
      </c>
      <c r="D40" s="148">
        <v>786223</v>
      </c>
      <c r="E40" s="150">
        <v>0</v>
      </c>
      <c r="F40" s="150">
        <v>0</v>
      </c>
      <c r="G40" s="150">
        <v>0</v>
      </c>
      <c r="H40" s="150">
        <v>0</v>
      </c>
      <c r="I40" s="150">
        <v>0</v>
      </c>
      <c r="J40" s="150">
        <v>0</v>
      </c>
      <c r="K40" s="150">
        <v>0</v>
      </c>
      <c r="L40" s="150">
        <v>0</v>
      </c>
      <c r="M40" s="150">
        <v>0</v>
      </c>
      <c r="N40" s="150">
        <v>0</v>
      </c>
      <c r="O40" s="150">
        <v>0</v>
      </c>
      <c r="P40" s="150">
        <v>0</v>
      </c>
      <c r="Q40" s="150">
        <f t="shared" si="0"/>
        <v>0</v>
      </c>
      <c r="R40" s="32"/>
      <c r="S40" s="32"/>
      <c r="T40" s="32"/>
      <c r="U40" s="32"/>
      <c r="V40" s="32"/>
      <c r="W40" s="32"/>
      <c r="X40" s="32"/>
      <c r="Y40" s="27"/>
      <c r="Z40" s="27"/>
      <c r="AA40" s="27"/>
      <c r="AB40" s="27"/>
      <c r="AC40" s="27"/>
      <c r="AD40" s="27"/>
      <c r="AE40" s="27"/>
      <c r="AF40" s="33"/>
      <c r="AG40" s="33"/>
      <c r="AH40" s="33"/>
      <c r="AI40" s="33"/>
    </row>
    <row r="41" spans="1:35" x14ac:dyDescent="0.25">
      <c r="B41" s="20" t="s">
        <v>62</v>
      </c>
      <c r="C41" s="144">
        <v>786223</v>
      </c>
      <c r="D41" s="144">
        <v>786223</v>
      </c>
      <c r="E41" s="151">
        <v>0</v>
      </c>
      <c r="F41" s="151">
        <v>0</v>
      </c>
      <c r="G41" s="151">
        <v>0</v>
      </c>
      <c r="H41" s="151">
        <v>0</v>
      </c>
      <c r="I41" s="151">
        <v>0</v>
      </c>
      <c r="J41" s="151">
        <v>0</v>
      </c>
      <c r="K41" s="151">
        <v>0</v>
      </c>
      <c r="L41" s="151">
        <v>0</v>
      </c>
      <c r="M41" s="151">
        <v>0</v>
      </c>
      <c r="N41" s="151">
        <v>0</v>
      </c>
      <c r="O41" s="151">
        <v>0</v>
      </c>
      <c r="P41" s="151">
        <v>0</v>
      </c>
      <c r="Q41" s="151">
        <f t="shared" si="0"/>
        <v>0</v>
      </c>
      <c r="R41" s="32"/>
      <c r="S41" s="32"/>
      <c r="T41" s="32"/>
      <c r="U41" s="32"/>
      <c r="V41" s="32"/>
      <c r="W41" s="32"/>
      <c r="X41" s="32"/>
      <c r="Y41" s="27"/>
      <c r="Z41" s="27"/>
      <c r="AA41" s="27"/>
      <c r="AB41" s="27"/>
      <c r="AC41" s="27"/>
      <c r="AD41" s="27"/>
      <c r="AE41" s="27"/>
      <c r="AF41" s="33"/>
      <c r="AG41" s="33"/>
      <c r="AH41" s="33"/>
      <c r="AI41" s="33"/>
    </row>
    <row r="42" spans="1:35" x14ac:dyDescent="0.25">
      <c r="B42" s="103" t="s">
        <v>63</v>
      </c>
      <c r="C42" s="153">
        <f t="shared" ref="C42:P42" si="1">C10+C25</f>
        <v>26240830314</v>
      </c>
      <c r="D42" s="153">
        <f t="shared" si="1"/>
        <v>27850981604.639996</v>
      </c>
      <c r="E42" s="154">
        <f t="shared" si="1"/>
        <v>397747200.12</v>
      </c>
      <c r="F42" s="154">
        <f t="shared" si="1"/>
        <v>737353692.67999995</v>
      </c>
      <c r="G42" s="154">
        <f t="shared" si="1"/>
        <v>876850658.39000022</v>
      </c>
      <c r="H42" s="154">
        <f t="shared" si="1"/>
        <v>616164460.49999976</v>
      </c>
      <c r="I42" s="154">
        <f t="shared" si="1"/>
        <v>975590637.6400001</v>
      </c>
      <c r="J42" s="154">
        <f t="shared" si="1"/>
        <v>1079312095.9099998</v>
      </c>
      <c r="K42" s="154">
        <f t="shared" si="1"/>
        <v>724382971.97000003</v>
      </c>
      <c r="L42" s="154">
        <f t="shared" si="1"/>
        <v>875105215.05999982</v>
      </c>
      <c r="M42" s="154">
        <f t="shared" si="1"/>
        <v>924800384.40999997</v>
      </c>
      <c r="N42" s="154">
        <f t="shared" si="1"/>
        <v>922042574.34000003</v>
      </c>
      <c r="O42" s="154">
        <f t="shared" si="1"/>
        <v>1307385720.3599997</v>
      </c>
      <c r="P42" s="154">
        <f t="shared" si="1"/>
        <v>2380642914.1799998</v>
      </c>
      <c r="Q42" s="154">
        <f t="shared" si="0"/>
        <v>11817378525.559999</v>
      </c>
      <c r="Y42" s="27"/>
      <c r="Z42" s="27"/>
      <c r="AA42" s="27"/>
      <c r="AB42" s="27"/>
      <c r="AC42" s="27"/>
      <c r="AD42" s="27"/>
      <c r="AE42" s="27"/>
      <c r="AF42" s="33"/>
      <c r="AG42" s="33"/>
      <c r="AH42" s="33"/>
      <c r="AI42" s="33"/>
    </row>
    <row r="43" spans="1:35" x14ac:dyDescent="0.25">
      <c r="B43" s="19"/>
      <c r="C43" s="155"/>
      <c r="D43" s="155"/>
      <c r="E43" s="155"/>
      <c r="F43" s="155"/>
      <c r="G43" s="155"/>
      <c r="H43" s="155"/>
      <c r="I43" s="155"/>
      <c r="J43" s="155"/>
      <c r="K43" s="155"/>
      <c r="L43" s="155"/>
      <c r="M43" s="155"/>
      <c r="N43" s="155"/>
      <c r="O43" s="155"/>
      <c r="P43" s="155"/>
      <c r="Q43" s="155"/>
      <c r="Y43" s="27"/>
      <c r="Z43" s="27"/>
      <c r="AA43" s="27"/>
      <c r="AB43" s="27"/>
      <c r="AC43" s="27"/>
      <c r="AD43" s="27"/>
      <c r="AE43" s="27"/>
    </row>
    <row r="44" spans="1:35" x14ac:dyDescent="0.25">
      <c r="B44" s="103" t="s">
        <v>64</v>
      </c>
      <c r="C44" s="156"/>
      <c r="D44" s="156"/>
      <c r="E44" s="157" t="str">
        <f t="shared" ref="E44:O44" si="2">+E9</f>
        <v>ENERO</v>
      </c>
      <c r="F44" s="157" t="str">
        <f t="shared" si="2"/>
        <v>FEBRERO</v>
      </c>
      <c r="G44" s="157" t="str">
        <f t="shared" si="2"/>
        <v>MARZO</v>
      </c>
      <c r="H44" s="157" t="str">
        <f t="shared" si="2"/>
        <v>ABRIL</v>
      </c>
      <c r="I44" s="157" t="str">
        <f t="shared" si="2"/>
        <v>MAYO</v>
      </c>
      <c r="J44" s="157" t="str">
        <f t="shared" si="2"/>
        <v>JUNIO</v>
      </c>
      <c r="K44" s="157" t="str">
        <f t="shared" si="2"/>
        <v>JULIO</v>
      </c>
      <c r="L44" s="157" t="str">
        <f t="shared" si="2"/>
        <v>AGOSTO</v>
      </c>
      <c r="M44" s="157" t="str">
        <f t="shared" si="2"/>
        <v>SEPTIEMBRE</v>
      </c>
      <c r="N44" s="157" t="str">
        <f t="shared" si="2"/>
        <v>OCTUBRE</v>
      </c>
      <c r="O44" s="157" t="str">
        <f t="shared" si="2"/>
        <v>NOVIEMBRE</v>
      </c>
      <c r="P44" s="157" t="s">
        <v>21</v>
      </c>
      <c r="Q44" s="158" t="s">
        <v>22</v>
      </c>
      <c r="R44" s="32"/>
      <c r="S44" s="32"/>
      <c r="T44" s="32"/>
      <c r="U44" s="32"/>
      <c r="V44" s="32"/>
      <c r="W44" s="32"/>
      <c r="X44" s="32"/>
      <c r="Z44" s="27"/>
      <c r="AA44" s="27"/>
      <c r="AB44" s="27"/>
      <c r="AC44" s="27"/>
      <c r="AD44" s="27"/>
      <c r="AE44" s="27"/>
    </row>
    <row r="45" spans="1:35" x14ac:dyDescent="0.25">
      <c r="B45" s="21" t="s">
        <v>65</v>
      </c>
      <c r="C45" s="147">
        <v>1036500000</v>
      </c>
      <c r="D45" s="147">
        <v>1046552300</v>
      </c>
      <c r="E45" s="178">
        <v>0</v>
      </c>
      <c r="F45" s="178">
        <v>0</v>
      </c>
      <c r="G45" s="178">
        <v>0</v>
      </c>
      <c r="H45" s="178">
        <v>0</v>
      </c>
      <c r="I45" s="178">
        <v>0</v>
      </c>
      <c r="J45" s="147">
        <v>9480516.2100000009</v>
      </c>
      <c r="K45" s="178">
        <v>0</v>
      </c>
      <c r="L45" s="178">
        <v>0</v>
      </c>
      <c r="M45" s="178">
        <v>0</v>
      </c>
      <c r="N45" s="178">
        <v>0</v>
      </c>
      <c r="O45" s="178">
        <v>0</v>
      </c>
      <c r="P45" s="147">
        <v>23978.89</v>
      </c>
      <c r="Q45" s="147">
        <f>SUM(E45:P45)</f>
        <v>9504495.1000000015</v>
      </c>
      <c r="R45" s="27"/>
      <c r="S45" s="32"/>
      <c r="T45" s="32"/>
      <c r="U45" s="32"/>
      <c r="V45" s="32"/>
      <c r="W45" s="32"/>
      <c r="X45" s="32"/>
      <c r="Y45" s="27"/>
      <c r="Z45" s="27"/>
      <c r="AA45" s="27"/>
      <c r="AB45" s="27"/>
      <c r="AC45" s="27"/>
      <c r="AD45" s="27"/>
      <c r="AE45" s="27"/>
      <c r="AF45" s="32"/>
      <c r="AG45" s="32"/>
      <c r="AH45" s="32"/>
      <c r="AI45" s="32"/>
    </row>
    <row r="46" spans="1:35" x14ac:dyDescent="0.25">
      <c r="B46" s="62" t="s">
        <v>66</v>
      </c>
      <c r="C46" s="148">
        <v>1000000000</v>
      </c>
      <c r="D46" s="148">
        <v>1000000000</v>
      </c>
      <c r="E46" s="150">
        <v>0</v>
      </c>
      <c r="F46" s="150">
        <v>0</v>
      </c>
      <c r="G46" s="150">
        <v>0</v>
      </c>
      <c r="H46" s="150">
        <v>0</v>
      </c>
      <c r="I46" s="150">
        <v>0</v>
      </c>
      <c r="J46" s="150">
        <v>0</v>
      </c>
      <c r="K46" s="150">
        <v>0</v>
      </c>
      <c r="L46" s="150">
        <v>0</v>
      </c>
      <c r="M46" s="150">
        <v>0</v>
      </c>
      <c r="N46" s="150">
        <v>0</v>
      </c>
      <c r="O46" s="150">
        <v>0</v>
      </c>
      <c r="P46" s="150">
        <v>0</v>
      </c>
      <c r="Q46" s="150">
        <f t="shared" ref="Q46:Q54" si="3">SUM(E46:P46)</f>
        <v>0</v>
      </c>
      <c r="R46" s="27"/>
      <c r="S46" s="32"/>
      <c r="T46" s="32"/>
      <c r="U46" s="32"/>
      <c r="V46" s="32"/>
      <c r="W46" s="32"/>
      <c r="X46" s="32"/>
      <c r="Y46" s="27"/>
      <c r="Z46" s="27"/>
      <c r="AA46" s="27"/>
      <c r="AB46" s="27"/>
      <c r="AC46" s="27"/>
      <c r="AD46" s="27"/>
      <c r="AE46" s="27"/>
      <c r="AF46" s="32"/>
      <c r="AG46" s="32"/>
      <c r="AH46" s="32"/>
      <c r="AI46" s="32"/>
    </row>
    <row r="47" spans="1:35" x14ac:dyDescent="0.25">
      <c r="B47" s="20" t="s">
        <v>70</v>
      </c>
      <c r="C47" s="144">
        <v>1000000000</v>
      </c>
      <c r="D47" s="144">
        <v>1000000000</v>
      </c>
      <c r="E47" s="151">
        <v>0</v>
      </c>
      <c r="F47" s="151">
        <v>0</v>
      </c>
      <c r="G47" s="151">
        <v>0</v>
      </c>
      <c r="H47" s="151">
        <v>0</v>
      </c>
      <c r="I47" s="151">
        <v>0</v>
      </c>
      <c r="J47" s="151">
        <v>0</v>
      </c>
      <c r="K47" s="151">
        <v>0</v>
      </c>
      <c r="L47" s="151">
        <v>0</v>
      </c>
      <c r="M47" s="151">
        <v>0</v>
      </c>
      <c r="N47" s="151">
        <v>0</v>
      </c>
      <c r="O47" s="151">
        <v>0</v>
      </c>
      <c r="P47" s="151">
        <v>0</v>
      </c>
      <c r="Q47" s="164">
        <f t="shared" si="3"/>
        <v>0</v>
      </c>
      <c r="R47" s="27"/>
      <c r="S47" s="32"/>
      <c r="T47" s="32"/>
      <c r="U47" s="32"/>
      <c r="V47" s="32"/>
      <c r="W47" s="32"/>
      <c r="X47" s="32"/>
      <c r="Y47" s="27"/>
      <c r="Z47" s="27"/>
      <c r="AA47" s="27"/>
      <c r="AB47" s="27"/>
      <c r="AC47" s="27"/>
      <c r="AD47" s="27"/>
      <c r="AE47" s="27"/>
      <c r="AF47" s="32"/>
      <c r="AG47" s="32"/>
      <c r="AH47" s="32"/>
      <c r="AI47" s="32"/>
    </row>
    <row r="48" spans="1:35" ht="30" x14ac:dyDescent="0.25">
      <c r="B48" s="20" t="s">
        <v>86</v>
      </c>
      <c r="C48" s="144">
        <v>1000000000</v>
      </c>
      <c r="D48" s="144">
        <v>1000000000</v>
      </c>
      <c r="E48" s="151">
        <v>0</v>
      </c>
      <c r="F48" s="151">
        <v>0</v>
      </c>
      <c r="G48" s="151">
        <v>0</v>
      </c>
      <c r="H48" s="151">
        <v>0</v>
      </c>
      <c r="I48" s="151">
        <v>0</v>
      </c>
      <c r="J48" s="151">
        <v>0</v>
      </c>
      <c r="K48" s="151">
        <v>0</v>
      </c>
      <c r="L48" s="151">
        <v>0</v>
      </c>
      <c r="M48" s="151">
        <v>0</v>
      </c>
      <c r="N48" s="151">
        <v>0</v>
      </c>
      <c r="O48" s="151">
        <v>0</v>
      </c>
      <c r="P48" s="151">
        <v>0</v>
      </c>
      <c r="Q48" s="164">
        <f t="shared" si="3"/>
        <v>0</v>
      </c>
      <c r="R48" s="27"/>
      <c r="S48" s="32"/>
      <c r="T48" s="32"/>
      <c r="U48" s="32"/>
      <c r="V48" s="32"/>
      <c r="W48" s="32"/>
      <c r="X48" s="32"/>
      <c r="Y48" s="27"/>
      <c r="Z48" s="27"/>
      <c r="AA48" s="27"/>
      <c r="AB48" s="27"/>
      <c r="AC48" s="27"/>
      <c r="AD48" s="27"/>
      <c r="AE48" s="27"/>
      <c r="AF48" s="32"/>
      <c r="AG48" s="32"/>
      <c r="AH48" s="32"/>
      <c r="AI48" s="32"/>
    </row>
    <row r="49" spans="2:35" ht="30" x14ac:dyDescent="0.25">
      <c r="B49" s="31" t="s">
        <v>87</v>
      </c>
      <c r="C49" s="144">
        <v>1000000000</v>
      </c>
      <c r="D49" s="144">
        <v>1000000000</v>
      </c>
      <c r="E49" s="151">
        <v>0</v>
      </c>
      <c r="F49" s="151">
        <v>0</v>
      </c>
      <c r="G49" s="151">
        <v>0</v>
      </c>
      <c r="H49" s="151">
        <v>0</v>
      </c>
      <c r="I49" s="151">
        <v>0</v>
      </c>
      <c r="J49" s="151">
        <v>0</v>
      </c>
      <c r="K49" s="151">
        <v>0</v>
      </c>
      <c r="L49" s="151">
        <v>0</v>
      </c>
      <c r="M49" s="151">
        <v>0</v>
      </c>
      <c r="N49" s="151">
        <v>0</v>
      </c>
      <c r="O49" s="151">
        <v>0</v>
      </c>
      <c r="P49" s="151">
        <v>0</v>
      </c>
      <c r="Q49" s="164">
        <f t="shared" si="3"/>
        <v>0</v>
      </c>
      <c r="R49" s="27"/>
      <c r="S49" s="32"/>
      <c r="T49" s="32"/>
      <c r="U49" s="32"/>
      <c r="V49" s="32"/>
      <c r="W49" s="32"/>
      <c r="X49" s="32"/>
      <c r="Y49" s="27"/>
      <c r="Z49" s="27"/>
      <c r="AA49" s="27"/>
      <c r="AB49" s="27"/>
      <c r="AC49" s="27"/>
      <c r="AD49" s="27"/>
      <c r="AE49" s="27"/>
      <c r="AF49" s="32"/>
      <c r="AG49" s="32"/>
      <c r="AH49" s="32"/>
      <c r="AI49" s="32"/>
    </row>
    <row r="50" spans="2:35" x14ac:dyDescent="0.25">
      <c r="B50" s="62" t="s">
        <v>73</v>
      </c>
      <c r="C50" s="152">
        <v>36500000</v>
      </c>
      <c r="D50" s="152">
        <v>46552300</v>
      </c>
      <c r="E50" s="164">
        <v>0</v>
      </c>
      <c r="F50" s="164">
        <v>0</v>
      </c>
      <c r="G50" s="164">
        <v>0</v>
      </c>
      <c r="H50" s="164">
        <v>0</v>
      </c>
      <c r="I50" s="164">
        <v>0</v>
      </c>
      <c r="J50" s="152">
        <v>9480516.2100000009</v>
      </c>
      <c r="K50" s="164">
        <v>0</v>
      </c>
      <c r="L50" s="164">
        <v>0</v>
      </c>
      <c r="M50" s="164">
        <v>0</v>
      </c>
      <c r="N50" s="164">
        <v>0</v>
      </c>
      <c r="O50" s="164">
        <v>0</v>
      </c>
      <c r="P50" s="152">
        <v>23978.89</v>
      </c>
      <c r="Q50" s="152">
        <f t="shared" si="3"/>
        <v>9504495.1000000015</v>
      </c>
      <c r="R50" s="27"/>
      <c r="S50" s="32"/>
      <c r="T50" s="32"/>
      <c r="U50" s="32"/>
      <c r="V50" s="32"/>
      <c r="W50" s="32"/>
      <c r="X50" s="32"/>
      <c r="Y50" s="27"/>
      <c r="Z50" s="27"/>
      <c r="AA50" s="27"/>
      <c r="AB50" s="27"/>
      <c r="AC50" s="27"/>
      <c r="AD50" s="27"/>
      <c r="AE50" s="27"/>
      <c r="AF50" s="32"/>
      <c r="AG50" s="32"/>
      <c r="AH50" s="32"/>
      <c r="AI50" s="32"/>
    </row>
    <row r="51" spans="2:35" x14ac:dyDescent="0.25">
      <c r="B51" s="20" t="s">
        <v>74</v>
      </c>
      <c r="C51" s="148">
        <v>36500000</v>
      </c>
      <c r="D51" s="148">
        <v>46552300</v>
      </c>
      <c r="E51" s="150">
        <v>0</v>
      </c>
      <c r="F51" s="150">
        <v>0</v>
      </c>
      <c r="G51" s="150">
        <v>0</v>
      </c>
      <c r="H51" s="150">
        <v>0</v>
      </c>
      <c r="I51" s="150">
        <v>0</v>
      </c>
      <c r="J51" s="148">
        <v>9480516.2100000009</v>
      </c>
      <c r="K51" s="150">
        <v>0</v>
      </c>
      <c r="L51" s="150">
        <v>0</v>
      </c>
      <c r="M51" s="150">
        <v>0</v>
      </c>
      <c r="N51" s="150">
        <v>0</v>
      </c>
      <c r="O51" s="150">
        <v>0</v>
      </c>
      <c r="P51" s="148">
        <v>23978.89</v>
      </c>
      <c r="Q51" s="148">
        <f t="shared" si="3"/>
        <v>9504495.1000000015</v>
      </c>
      <c r="R51" s="27"/>
      <c r="S51" s="32"/>
      <c r="T51" s="32"/>
      <c r="U51" s="32"/>
      <c r="V51" s="32"/>
      <c r="W51" s="32"/>
      <c r="X51" s="32"/>
      <c r="Y51" s="27"/>
      <c r="Z51" s="27"/>
      <c r="AA51" s="27"/>
      <c r="AB51" s="27"/>
      <c r="AC51" s="27"/>
      <c r="AD51" s="27"/>
      <c r="AE51" s="27"/>
      <c r="AF51" s="32"/>
      <c r="AG51" s="32"/>
      <c r="AH51" s="32"/>
      <c r="AI51" s="32"/>
    </row>
    <row r="52" spans="2:35" x14ac:dyDescent="0.25">
      <c r="B52" s="20" t="s">
        <v>75</v>
      </c>
      <c r="C52" s="152">
        <v>36500000</v>
      </c>
      <c r="D52" s="152">
        <v>46552300</v>
      </c>
      <c r="E52" s="164">
        <v>0</v>
      </c>
      <c r="F52" s="164">
        <v>0</v>
      </c>
      <c r="G52" s="164">
        <v>0</v>
      </c>
      <c r="H52" s="164">
        <v>0</v>
      </c>
      <c r="I52" s="164">
        <v>0</v>
      </c>
      <c r="J52" s="152">
        <v>9480516.2100000009</v>
      </c>
      <c r="K52" s="164">
        <v>0</v>
      </c>
      <c r="L52" s="164">
        <v>0</v>
      </c>
      <c r="M52" s="164">
        <v>0</v>
      </c>
      <c r="N52" s="164">
        <v>0</v>
      </c>
      <c r="O52" s="164">
        <v>0</v>
      </c>
      <c r="P52" s="152">
        <v>23978.89</v>
      </c>
      <c r="Q52" s="152">
        <f t="shared" si="3"/>
        <v>9504495.1000000015</v>
      </c>
      <c r="R52" s="27"/>
      <c r="S52" s="32"/>
      <c r="T52" s="32"/>
      <c r="U52" s="32"/>
      <c r="V52" s="32"/>
      <c r="W52" s="32"/>
      <c r="X52" s="32"/>
      <c r="Y52" s="27"/>
      <c r="Z52" s="27"/>
      <c r="AA52" s="27"/>
      <c r="AB52" s="27"/>
      <c r="AC52" s="27"/>
      <c r="AD52" s="27"/>
      <c r="AE52" s="27"/>
      <c r="AF52" s="32"/>
      <c r="AG52" s="32"/>
      <c r="AH52" s="32"/>
      <c r="AI52" s="32"/>
    </row>
    <row r="53" spans="2:35" s="10" customFormat="1" x14ac:dyDescent="0.25">
      <c r="B53" s="20" t="s">
        <v>76</v>
      </c>
      <c r="C53" s="150">
        <v>0</v>
      </c>
      <c r="D53" s="148">
        <v>52300</v>
      </c>
      <c r="E53" s="150">
        <v>0</v>
      </c>
      <c r="F53" s="150">
        <v>0</v>
      </c>
      <c r="G53" s="150">
        <v>0</v>
      </c>
      <c r="H53" s="150">
        <v>0</v>
      </c>
      <c r="I53" s="150">
        <v>0</v>
      </c>
      <c r="J53" s="150">
        <v>0</v>
      </c>
      <c r="K53" s="150">
        <v>0</v>
      </c>
      <c r="L53" s="150">
        <v>0</v>
      </c>
      <c r="M53" s="150">
        <v>0</v>
      </c>
      <c r="N53" s="150">
        <v>0</v>
      </c>
      <c r="O53" s="150">
        <v>0</v>
      </c>
      <c r="P53" s="148">
        <v>23978.89</v>
      </c>
      <c r="Q53" s="148">
        <f t="shared" si="3"/>
        <v>23978.89</v>
      </c>
      <c r="R53" s="27"/>
      <c r="S53" s="32"/>
      <c r="T53" s="32"/>
      <c r="U53" s="32"/>
      <c r="V53" s="32"/>
      <c r="W53" s="32"/>
      <c r="X53" s="32"/>
      <c r="Y53" s="27"/>
      <c r="Z53" s="27"/>
      <c r="AA53" s="27"/>
      <c r="AB53" s="27"/>
      <c r="AC53" s="27"/>
      <c r="AD53" s="27"/>
      <c r="AE53" s="27"/>
      <c r="AF53" s="32"/>
      <c r="AG53" s="32"/>
      <c r="AH53" s="32"/>
      <c r="AI53" s="32"/>
    </row>
    <row r="54" spans="2:35" ht="30" x14ac:dyDescent="0.25">
      <c r="B54" s="20" t="s">
        <v>88</v>
      </c>
      <c r="C54" s="152">
        <v>36500000</v>
      </c>
      <c r="D54" s="152">
        <v>46500000</v>
      </c>
      <c r="E54" s="164">
        <v>0</v>
      </c>
      <c r="F54" s="164">
        <v>0</v>
      </c>
      <c r="G54" s="164">
        <v>0</v>
      </c>
      <c r="H54" s="164">
        <v>0</v>
      </c>
      <c r="I54" s="164">
        <v>0</v>
      </c>
      <c r="J54" s="152">
        <v>9480516.2100000009</v>
      </c>
      <c r="K54" s="164">
        <v>0</v>
      </c>
      <c r="L54" s="164">
        <v>0</v>
      </c>
      <c r="M54" s="164">
        <v>0</v>
      </c>
      <c r="N54" s="164">
        <v>0</v>
      </c>
      <c r="O54" s="164">
        <v>0</v>
      </c>
      <c r="P54" s="164">
        <v>0</v>
      </c>
      <c r="Q54" s="152">
        <f t="shared" si="3"/>
        <v>9480516.2100000009</v>
      </c>
      <c r="R54" s="27"/>
      <c r="S54" s="32"/>
      <c r="T54" s="32"/>
      <c r="U54" s="32"/>
      <c r="V54" s="32"/>
      <c r="W54" s="32"/>
      <c r="X54" s="32"/>
      <c r="Y54" s="27"/>
      <c r="Z54" s="27"/>
      <c r="AA54" s="27"/>
      <c r="AB54" s="27"/>
      <c r="AC54" s="27"/>
      <c r="AD54" s="27"/>
      <c r="AE54" s="27"/>
      <c r="AF54" s="32"/>
      <c r="AG54" s="32"/>
      <c r="AH54" s="32"/>
      <c r="AI54" s="32"/>
    </row>
    <row r="55" spans="2:35" x14ac:dyDescent="0.25">
      <c r="B55" s="103" t="s">
        <v>81</v>
      </c>
      <c r="C55" s="153">
        <f t="shared" ref="C55:P55" si="4">C45</f>
        <v>1036500000</v>
      </c>
      <c r="D55" s="171">
        <f t="shared" si="4"/>
        <v>1046552300</v>
      </c>
      <c r="E55" s="172">
        <f t="shared" si="4"/>
        <v>0</v>
      </c>
      <c r="F55" s="172">
        <f t="shared" si="4"/>
        <v>0</v>
      </c>
      <c r="G55" s="172">
        <f t="shared" si="4"/>
        <v>0</v>
      </c>
      <c r="H55" s="172">
        <f t="shared" si="4"/>
        <v>0</v>
      </c>
      <c r="I55" s="172">
        <f t="shared" si="4"/>
        <v>0</v>
      </c>
      <c r="J55" s="173">
        <f t="shared" si="4"/>
        <v>9480516.2100000009</v>
      </c>
      <c r="K55" s="172">
        <f t="shared" si="4"/>
        <v>0</v>
      </c>
      <c r="L55" s="172">
        <f t="shared" si="4"/>
        <v>0</v>
      </c>
      <c r="M55" s="172">
        <f t="shared" si="4"/>
        <v>0</v>
      </c>
      <c r="N55" s="172">
        <f t="shared" si="4"/>
        <v>0</v>
      </c>
      <c r="O55" s="172">
        <f t="shared" si="4"/>
        <v>0</v>
      </c>
      <c r="P55" s="173">
        <f t="shared" si="4"/>
        <v>23978.89</v>
      </c>
      <c r="Q55" s="173">
        <f>SUM(E55:P55)</f>
        <v>9504495.1000000015</v>
      </c>
      <c r="R55" s="27"/>
      <c r="S55" s="32"/>
      <c r="T55" s="32"/>
      <c r="U55" s="32"/>
      <c r="V55" s="32"/>
      <c r="W55" s="32"/>
      <c r="X55" s="32"/>
      <c r="Y55" s="27"/>
      <c r="Z55" s="27"/>
      <c r="AA55" s="27"/>
      <c r="AB55" s="27"/>
      <c r="AC55" s="27"/>
      <c r="AD55" s="27"/>
      <c r="AE55" s="27"/>
    </row>
    <row r="56" spans="2:35" x14ac:dyDescent="0.25">
      <c r="B56" s="19"/>
      <c r="C56" s="151"/>
      <c r="D56" s="151"/>
      <c r="E56" s="155"/>
      <c r="F56" s="155"/>
      <c r="G56" s="155"/>
      <c r="H56" s="155"/>
      <c r="I56" s="155"/>
      <c r="J56" s="155"/>
      <c r="K56" s="155"/>
      <c r="L56" s="155"/>
      <c r="M56" s="155"/>
      <c r="N56" s="155"/>
      <c r="O56" s="155"/>
      <c r="P56" s="155"/>
      <c r="Q56" s="155"/>
      <c r="R56" s="32"/>
      <c r="S56" s="32"/>
      <c r="T56" s="32"/>
      <c r="U56" s="32"/>
      <c r="V56" s="32"/>
      <c r="W56" s="32"/>
      <c r="X56" s="32"/>
      <c r="Y56" s="27"/>
      <c r="Z56" s="27"/>
      <c r="AA56" s="27"/>
      <c r="AB56" s="27"/>
      <c r="AC56" s="27"/>
      <c r="AD56" s="27"/>
      <c r="AE56" s="27"/>
    </row>
    <row r="57" spans="2:35" x14ac:dyDescent="0.25">
      <c r="B57" s="103" t="s">
        <v>82</v>
      </c>
      <c r="C57" s="153">
        <f t="shared" ref="C57:Q57" si="5">C42+C55</f>
        <v>27277330314</v>
      </c>
      <c r="D57" s="153">
        <f t="shared" si="5"/>
        <v>28897533904.639996</v>
      </c>
      <c r="E57" s="154">
        <f t="shared" si="5"/>
        <v>397747200.12</v>
      </c>
      <c r="F57" s="154">
        <f t="shared" si="5"/>
        <v>737353692.67999995</v>
      </c>
      <c r="G57" s="154">
        <f t="shared" si="5"/>
        <v>876850658.39000022</v>
      </c>
      <c r="H57" s="154">
        <f t="shared" si="5"/>
        <v>616164460.49999976</v>
      </c>
      <c r="I57" s="154">
        <f t="shared" si="5"/>
        <v>975590637.6400001</v>
      </c>
      <c r="J57" s="154">
        <f t="shared" si="5"/>
        <v>1088792612.1199999</v>
      </c>
      <c r="K57" s="154">
        <f t="shared" si="5"/>
        <v>724382971.97000003</v>
      </c>
      <c r="L57" s="154">
        <f t="shared" si="5"/>
        <v>875105215.05999982</v>
      </c>
      <c r="M57" s="154">
        <f t="shared" si="5"/>
        <v>924800384.40999997</v>
      </c>
      <c r="N57" s="154">
        <f t="shared" si="5"/>
        <v>922042574.34000003</v>
      </c>
      <c r="O57" s="154">
        <f t="shared" si="5"/>
        <v>1307385720.3599997</v>
      </c>
      <c r="P57" s="154">
        <f t="shared" si="5"/>
        <v>2380666893.0699997</v>
      </c>
      <c r="Q57" s="154">
        <f t="shared" si="5"/>
        <v>11826883020.66</v>
      </c>
      <c r="R57" s="32"/>
      <c r="Y57" s="27"/>
      <c r="Z57" s="27"/>
      <c r="AA57" s="27"/>
      <c r="AB57" s="27"/>
      <c r="AC57" s="27"/>
      <c r="AD57" s="27"/>
      <c r="AE57" s="27"/>
    </row>
    <row r="58" spans="2:35" ht="30" customHeight="1" x14ac:dyDescent="0.25">
      <c r="B58" s="239" t="s">
        <v>89</v>
      </c>
      <c r="C58" s="239"/>
      <c r="D58" s="239"/>
      <c r="E58" s="239"/>
      <c r="F58" s="239"/>
      <c r="G58" s="239"/>
      <c r="H58" s="239"/>
      <c r="I58" s="239"/>
      <c r="J58" s="239"/>
      <c r="K58" s="239"/>
      <c r="L58" s="239"/>
      <c r="M58" s="239"/>
      <c r="N58" s="239"/>
      <c r="O58" s="239"/>
      <c r="P58" s="239"/>
      <c r="Q58" s="239"/>
      <c r="R58" s="36"/>
      <c r="S58" s="36"/>
      <c r="T58" s="36"/>
      <c r="U58" s="36"/>
      <c r="V58" s="36"/>
      <c r="W58" s="36"/>
      <c r="X58" s="36"/>
      <c r="Y58" s="36"/>
      <c r="Z58" s="27"/>
      <c r="AA58" s="27"/>
      <c r="AB58" s="27"/>
      <c r="AC58" s="27"/>
      <c r="AD58" s="27"/>
      <c r="AE58" s="27"/>
    </row>
    <row r="59" spans="2:35" x14ac:dyDescent="0.25">
      <c r="B59" s="40"/>
      <c r="C59" s="40"/>
      <c r="D59" s="40"/>
      <c r="E59" s="40"/>
      <c r="F59" s="40"/>
      <c r="G59" s="25"/>
      <c r="H59" s="25"/>
      <c r="I59" s="25"/>
      <c r="J59" s="25"/>
      <c r="K59" s="25"/>
      <c r="L59" s="25"/>
      <c r="M59" s="25"/>
      <c r="N59" s="25"/>
      <c r="O59" s="25"/>
      <c r="P59" s="25"/>
      <c r="Q59" s="41"/>
      <c r="R59" s="36"/>
      <c r="S59" s="36"/>
      <c r="T59" s="36"/>
      <c r="U59" s="36"/>
      <c r="V59" s="36"/>
      <c r="W59" s="36"/>
      <c r="X59" s="36"/>
      <c r="Y59" s="36"/>
      <c r="Z59" s="27"/>
      <c r="AA59" s="27"/>
      <c r="AB59" s="27"/>
      <c r="AC59" s="27"/>
      <c r="AD59" s="27"/>
      <c r="AE59" s="27"/>
    </row>
    <row r="60" spans="2:35" x14ac:dyDescent="0.25">
      <c r="B60" s="39"/>
      <c r="C60" s="42"/>
      <c r="D60" s="42"/>
      <c r="E60" s="53"/>
      <c r="F60" s="43"/>
      <c r="G60" s="6"/>
      <c r="H60" s="6"/>
      <c r="I60" s="6"/>
      <c r="J60" s="6"/>
      <c r="K60" s="6"/>
      <c r="L60" s="6"/>
      <c r="M60" s="6"/>
      <c r="N60" s="6"/>
      <c r="O60" s="6"/>
      <c r="P60" s="6"/>
      <c r="Q60" s="11"/>
      <c r="Z60" s="27"/>
      <c r="AA60" s="27"/>
      <c r="AB60" s="27"/>
      <c r="AC60" s="27"/>
      <c r="AD60" s="27"/>
      <c r="AE60" s="27"/>
    </row>
    <row r="61" spans="2:35" x14ac:dyDescent="0.25">
      <c r="B61" s="39"/>
      <c r="C61" s="42"/>
      <c r="D61" s="42"/>
      <c r="E61" s="44"/>
      <c r="F61" s="44"/>
      <c r="G61" s="34"/>
      <c r="H61" s="34"/>
      <c r="I61" s="34"/>
      <c r="J61" s="34"/>
      <c r="K61" s="34"/>
      <c r="L61" s="34"/>
      <c r="M61" s="34"/>
      <c r="N61" s="34"/>
      <c r="O61" s="34"/>
      <c r="P61" s="34"/>
      <c r="Q61" s="34"/>
      <c r="R61" s="34"/>
      <c r="Z61" s="27"/>
      <c r="AA61" s="27"/>
      <c r="AB61" s="27"/>
      <c r="AC61" s="27"/>
      <c r="AD61" s="27"/>
      <c r="AE61" s="27"/>
    </row>
    <row r="62" spans="2:35" x14ac:dyDescent="0.25">
      <c r="B62" s="5"/>
      <c r="C62" s="11"/>
      <c r="D62" s="11"/>
      <c r="E62" s="5"/>
      <c r="F62" s="5"/>
      <c r="G62" s="5"/>
      <c r="H62" s="5"/>
      <c r="I62" s="5"/>
      <c r="J62" s="5"/>
      <c r="K62" s="5"/>
      <c r="L62" s="5"/>
      <c r="M62" s="5"/>
      <c r="N62" s="5"/>
      <c r="O62" s="5"/>
      <c r="P62" s="5"/>
    </row>
  </sheetData>
  <mergeCells count="10">
    <mergeCell ref="B58:Q58"/>
    <mergeCell ref="B2:Q2"/>
    <mergeCell ref="B3:Q3"/>
    <mergeCell ref="B5:Q5"/>
    <mergeCell ref="B6:Q6"/>
    <mergeCell ref="B8:B9"/>
    <mergeCell ref="C8:C9"/>
    <mergeCell ref="D8:D9"/>
    <mergeCell ref="E8:Q8"/>
    <mergeCell ref="B4:Q4"/>
  </mergeCells>
  <pageMargins left="0.7" right="0.7" top="0.75" bottom="0.75" header="0.3" footer="0.3"/>
  <pageSetup orientation="portrait" horizontalDpi="4294967295" verticalDpi="4294967295" r:id="rId1"/>
  <ignoredErrors>
    <ignoredError sqref="Q45 Q55 Q46:Q54 Q10:Q41"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2:AK99"/>
  <sheetViews>
    <sheetView showGridLines="0" zoomScale="90" zoomScaleNormal="90" workbookViewId="0">
      <selection activeCell="C10" sqref="C10:Q74"/>
    </sheetView>
  </sheetViews>
  <sheetFormatPr defaultColWidth="11.42578125" defaultRowHeight="15" x14ac:dyDescent="0.25"/>
  <cols>
    <col min="1" max="1" width="7.7109375" customWidth="1"/>
    <col min="2" max="2" width="69.85546875" customWidth="1"/>
    <col min="3" max="3" width="15.85546875" style="3" customWidth="1"/>
    <col min="4" max="4" width="17.42578125" style="3" customWidth="1"/>
    <col min="5" max="5" width="14.42578125" customWidth="1"/>
    <col min="6" max="6" width="15" customWidth="1"/>
    <col min="7" max="7" width="15.140625" customWidth="1"/>
    <col min="8" max="9" width="14.140625" customWidth="1"/>
    <col min="10" max="10" width="14.28515625" customWidth="1"/>
    <col min="11" max="11" width="14.85546875" customWidth="1"/>
    <col min="12" max="16" width="14.42578125" customWidth="1"/>
    <col min="17" max="17" width="17.42578125" style="3" bestFit="1" customWidth="1"/>
    <col min="18" max="18" width="19.7109375" bestFit="1" customWidth="1"/>
    <col min="19" max="19" width="17.85546875" bestFit="1" customWidth="1"/>
    <col min="20" max="20" width="18.140625" bestFit="1" customWidth="1"/>
    <col min="21" max="22" width="18" bestFit="1" customWidth="1"/>
    <col min="23" max="23" width="17.85546875" bestFit="1" customWidth="1"/>
    <col min="24" max="25" width="18.85546875" bestFit="1" customWidth="1"/>
    <col min="26" max="26" width="17.85546875" bestFit="1" customWidth="1"/>
  </cols>
  <sheetData>
    <row r="2" spans="1:37" ht="28.5" x14ac:dyDescent="0.25">
      <c r="B2" s="226" t="s">
        <v>0</v>
      </c>
      <c r="C2" s="227"/>
      <c r="D2" s="227"/>
      <c r="E2" s="227"/>
      <c r="F2" s="227"/>
      <c r="G2" s="227"/>
      <c r="H2" s="227"/>
      <c r="I2" s="227"/>
      <c r="J2" s="227"/>
      <c r="K2" s="227"/>
      <c r="L2" s="227"/>
      <c r="M2" s="227"/>
      <c r="N2" s="227"/>
      <c r="O2" s="227"/>
      <c r="P2" s="227"/>
      <c r="Q2" s="227"/>
    </row>
    <row r="3" spans="1:37" ht="21" x14ac:dyDescent="0.25">
      <c r="A3" s="1"/>
      <c r="B3" s="228" t="s">
        <v>1</v>
      </c>
      <c r="C3" s="229"/>
      <c r="D3" s="229"/>
      <c r="E3" s="229"/>
      <c r="F3" s="229"/>
      <c r="G3" s="229"/>
      <c r="H3" s="229"/>
      <c r="I3" s="229"/>
      <c r="J3" s="229"/>
      <c r="K3" s="229"/>
      <c r="L3" s="229"/>
      <c r="M3" s="229"/>
      <c r="N3" s="229"/>
      <c r="O3" s="229"/>
      <c r="P3" s="229"/>
      <c r="Q3" s="229"/>
    </row>
    <row r="4" spans="1:37" ht="15.75" x14ac:dyDescent="0.25">
      <c r="A4" s="1"/>
      <c r="B4" s="230" t="s">
        <v>2</v>
      </c>
      <c r="C4" s="231"/>
      <c r="D4" s="231"/>
      <c r="E4" s="231"/>
      <c r="F4" s="231"/>
      <c r="G4" s="231"/>
      <c r="H4" s="231"/>
      <c r="I4" s="231"/>
      <c r="J4" s="231"/>
      <c r="K4" s="231"/>
      <c r="L4" s="231"/>
      <c r="M4" s="231"/>
      <c r="N4" s="231"/>
      <c r="O4" s="231"/>
      <c r="P4" s="231"/>
      <c r="Q4" s="231"/>
    </row>
    <row r="5" spans="1:37" ht="15.75" x14ac:dyDescent="0.25">
      <c r="A5" s="1"/>
      <c r="B5" s="230" t="s">
        <v>3</v>
      </c>
      <c r="C5" s="231"/>
      <c r="D5" s="231"/>
      <c r="E5" s="231"/>
      <c r="F5" s="231"/>
      <c r="G5" s="231"/>
      <c r="H5" s="231"/>
      <c r="I5" s="231"/>
      <c r="J5" s="231"/>
      <c r="K5" s="231"/>
      <c r="L5" s="231"/>
      <c r="M5" s="231"/>
      <c r="N5" s="231"/>
      <c r="O5" s="231"/>
      <c r="P5" s="231"/>
      <c r="Q5" s="231"/>
    </row>
    <row r="6" spans="1:37" x14ac:dyDescent="0.25">
      <c r="A6" s="1"/>
      <c r="B6" s="232"/>
      <c r="C6" s="233"/>
      <c r="D6" s="233"/>
      <c r="E6" s="233"/>
      <c r="F6" s="233"/>
      <c r="G6" s="233"/>
      <c r="H6" s="233"/>
      <c r="I6" s="233"/>
      <c r="J6" s="233"/>
      <c r="K6" s="233"/>
      <c r="L6" s="233"/>
      <c r="M6" s="233"/>
      <c r="N6" s="233"/>
      <c r="O6" s="233"/>
      <c r="P6" s="233"/>
      <c r="Q6" s="233"/>
    </row>
    <row r="7" spans="1:37" x14ac:dyDescent="0.25">
      <c r="A7" s="1"/>
      <c r="B7" s="2" t="s">
        <v>90</v>
      </c>
      <c r="C7" s="4"/>
      <c r="D7" s="4"/>
      <c r="Q7" s="23" t="s">
        <v>5</v>
      </c>
    </row>
    <row r="8" spans="1:37" s="7" customFormat="1" x14ac:dyDescent="0.25">
      <c r="B8" s="234" t="s">
        <v>6</v>
      </c>
      <c r="C8" s="235" t="s">
        <v>7</v>
      </c>
      <c r="D8" s="235" t="s">
        <v>8</v>
      </c>
      <c r="E8" s="237" t="s">
        <v>9</v>
      </c>
      <c r="F8" s="237"/>
      <c r="G8" s="237"/>
      <c r="H8" s="237"/>
      <c r="I8" s="237"/>
      <c r="J8" s="237"/>
      <c r="K8" s="237"/>
      <c r="L8" s="237"/>
      <c r="M8" s="237"/>
      <c r="N8" s="237"/>
      <c r="O8" s="237"/>
      <c r="P8" s="237"/>
      <c r="Q8" s="238"/>
      <c r="R8"/>
    </row>
    <row r="9" spans="1:37" s="7" customFormat="1" x14ac:dyDescent="0.25">
      <c r="B9" s="234"/>
      <c r="C9" s="236"/>
      <c r="D9" s="236"/>
      <c r="E9" s="45" t="s">
        <v>10</v>
      </c>
      <c r="F9" s="45" t="s">
        <v>11</v>
      </c>
      <c r="G9" s="45" t="s">
        <v>12</v>
      </c>
      <c r="H9" s="45" t="s">
        <v>13</v>
      </c>
      <c r="I9" s="45" t="s">
        <v>14</v>
      </c>
      <c r="J9" s="45" t="s">
        <v>15</v>
      </c>
      <c r="K9" s="45" t="s">
        <v>16</v>
      </c>
      <c r="L9" s="45" t="s">
        <v>17</v>
      </c>
      <c r="M9" s="45" t="s">
        <v>18</v>
      </c>
      <c r="N9" s="45" t="s">
        <v>19</v>
      </c>
      <c r="O9" s="45" t="s">
        <v>20</v>
      </c>
      <c r="P9" s="45" t="s">
        <v>21</v>
      </c>
      <c r="Q9" s="45" t="s">
        <v>22</v>
      </c>
      <c r="R9"/>
      <c r="S9" s="8"/>
    </row>
    <row r="10" spans="1:37" x14ac:dyDescent="0.25">
      <c r="B10" s="21" t="s">
        <v>23</v>
      </c>
      <c r="C10" s="147">
        <v>46534161763</v>
      </c>
      <c r="D10" s="147">
        <v>50268306100.189995</v>
      </c>
      <c r="E10" s="147">
        <v>2181362259.4000006</v>
      </c>
      <c r="F10" s="147">
        <v>2500844918.0000005</v>
      </c>
      <c r="G10" s="147">
        <v>2657885615.9699988</v>
      </c>
      <c r="H10" s="147">
        <v>2686938220.4600005</v>
      </c>
      <c r="I10" s="147">
        <v>2702294961.73</v>
      </c>
      <c r="J10" s="147">
        <v>2689504282.8400006</v>
      </c>
      <c r="K10" s="147">
        <v>2811220771.4499993</v>
      </c>
      <c r="L10" s="147">
        <v>2869775428.8700004</v>
      </c>
      <c r="M10" s="147">
        <v>2824368444.3700018</v>
      </c>
      <c r="N10" s="147">
        <v>2963669131.7499986</v>
      </c>
      <c r="O10" s="147">
        <v>4454348918.6300011</v>
      </c>
      <c r="P10" s="147">
        <v>4029064750.3299994</v>
      </c>
      <c r="Q10" s="147">
        <f>SUM(E10:P10)</f>
        <v>35371277703.800003</v>
      </c>
      <c r="R10" s="29"/>
      <c r="S10" s="28"/>
      <c r="T10" s="28"/>
      <c r="U10" s="28"/>
      <c r="V10" s="28"/>
      <c r="W10" s="28"/>
      <c r="X10" s="28"/>
      <c r="Y10" s="27"/>
      <c r="Z10" s="27"/>
      <c r="AA10" s="27"/>
      <c r="AB10" s="27"/>
      <c r="AC10" s="27"/>
      <c r="AD10" s="27"/>
      <c r="AE10" s="27"/>
      <c r="AF10" s="27"/>
      <c r="AG10" s="33"/>
      <c r="AH10" s="33"/>
      <c r="AI10" s="33"/>
      <c r="AJ10" s="32"/>
      <c r="AK10" s="33"/>
    </row>
    <row r="11" spans="1:37" x14ac:dyDescent="0.25">
      <c r="B11" s="62" t="s">
        <v>24</v>
      </c>
      <c r="C11" s="148">
        <v>45553093009</v>
      </c>
      <c r="D11" s="148">
        <v>49206363895.399994</v>
      </c>
      <c r="E11" s="148">
        <v>2180251015.1000004</v>
      </c>
      <c r="F11" s="148">
        <v>2487525849.4100003</v>
      </c>
      <c r="G11" s="148">
        <v>2641670856.1099992</v>
      </c>
      <c r="H11" s="148">
        <v>2679898452.3600006</v>
      </c>
      <c r="I11" s="148">
        <v>2684070607.3800001</v>
      </c>
      <c r="J11" s="148">
        <v>2676142776.2200007</v>
      </c>
      <c r="K11" s="148">
        <v>2804873080.3399992</v>
      </c>
      <c r="L11" s="148">
        <v>2849354622.0800004</v>
      </c>
      <c r="M11" s="148">
        <v>2813294265.5400014</v>
      </c>
      <c r="N11" s="148">
        <v>2953263901.6199985</v>
      </c>
      <c r="O11" s="148">
        <v>4433301890.4300013</v>
      </c>
      <c r="P11" s="148">
        <v>4017410836.5899997</v>
      </c>
      <c r="Q11" s="148">
        <f>SUM(E11:P11)</f>
        <v>35221058153.18</v>
      </c>
      <c r="R11" s="29"/>
      <c r="S11" s="28"/>
      <c r="T11" s="28"/>
      <c r="U11" s="28"/>
      <c r="V11" s="28"/>
      <c r="W11" s="28"/>
      <c r="X11" s="28"/>
      <c r="Y11" s="27"/>
      <c r="Z11" s="27"/>
      <c r="AA11" s="27"/>
      <c r="AB11" s="27"/>
      <c r="AC11" s="27"/>
      <c r="AD11" s="27"/>
      <c r="AE11" s="27"/>
      <c r="AF11" s="33"/>
      <c r="AG11" s="33"/>
      <c r="AH11" s="33"/>
      <c r="AI11" s="33"/>
      <c r="AJ11" s="33"/>
      <c r="AK11" s="33"/>
    </row>
    <row r="12" spans="1:37" x14ac:dyDescent="0.25">
      <c r="B12" s="20" t="s">
        <v>25</v>
      </c>
      <c r="C12" s="144">
        <v>35007906413</v>
      </c>
      <c r="D12" s="144">
        <v>38698687341.409996</v>
      </c>
      <c r="E12" s="144">
        <v>2126853603.8400002</v>
      </c>
      <c r="F12" s="144">
        <v>2349700593.5599999</v>
      </c>
      <c r="G12" s="144">
        <v>2346439397.9699993</v>
      </c>
      <c r="H12" s="144">
        <v>2347988619.1500006</v>
      </c>
      <c r="I12" s="144">
        <v>2372690041.5400004</v>
      </c>
      <c r="J12" s="144">
        <v>2363645586.6300006</v>
      </c>
      <c r="K12" s="144">
        <v>2149311533.8599997</v>
      </c>
      <c r="L12" s="144">
        <v>2329699243.2800002</v>
      </c>
      <c r="M12" s="144">
        <v>2400176930.1300011</v>
      </c>
      <c r="N12" s="144">
        <v>2334769096.73</v>
      </c>
      <c r="O12" s="144">
        <v>3943337566.0800018</v>
      </c>
      <c r="P12" s="144">
        <v>3073326721.8899999</v>
      </c>
      <c r="Q12" s="144">
        <f t="shared" ref="Q12:Q49" si="0">SUM(E12:P12)</f>
        <v>30137938934.660004</v>
      </c>
      <c r="R12" s="29"/>
      <c r="S12" s="28"/>
      <c r="T12" s="28"/>
      <c r="U12" s="28"/>
      <c r="V12" s="28"/>
      <c r="W12" s="28"/>
      <c r="X12" s="28"/>
      <c r="Y12" s="27"/>
      <c r="Z12" s="27"/>
      <c r="AA12" s="27"/>
      <c r="AB12" s="27"/>
      <c r="AC12" s="27"/>
      <c r="AD12" s="27"/>
      <c r="AE12" s="27"/>
      <c r="AF12" s="33"/>
      <c r="AG12" s="33"/>
      <c r="AH12" s="33"/>
      <c r="AI12" s="33"/>
      <c r="AJ12" s="33"/>
      <c r="AK12" s="33"/>
    </row>
    <row r="13" spans="1:37" x14ac:dyDescent="0.25">
      <c r="B13" s="20" t="s">
        <v>26</v>
      </c>
      <c r="C13" s="144">
        <v>10533130344</v>
      </c>
      <c r="D13" s="144">
        <v>10491102190.789999</v>
      </c>
      <c r="E13" s="144">
        <v>53397411.259999998</v>
      </c>
      <c r="F13" s="144">
        <v>137589177.05000001</v>
      </c>
      <c r="G13" s="144">
        <v>295122257.44000012</v>
      </c>
      <c r="H13" s="144">
        <v>331317799.13000017</v>
      </c>
      <c r="I13" s="144">
        <v>311274032.42999977</v>
      </c>
      <c r="J13" s="144">
        <v>312455910.47999984</v>
      </c>
      <c r="K13" s="144">
        <v>655531679.18999982</v>
      </c>
      <c r="L13" s="144">
        <v>519633798.76999974</v>
      </c>
      <c r="M13" s="144">
        <v>413059986.26000017</v>
      </c>
      <c r="N13" s="144">
        <v>618470022.66999888</v>
      </c>
      <c r="O13" s="144">
        <v>489895607.99000025</v>
      </c>
      <c r="P13" s="144">
        <v>941786183.23000014</v>
      </c>
      <c r="Q13" s="144">
        <f t="shared" si="0"/>
        <v>5079533865.8999987</v>
      </c>
      <c r="R13" s="29"/>
      <c r="S13" s="28"/>
      <c r="T13" s="28"/>
      <c r="U13" s="28"/>
      <c r="V13" s="28"/>
      <c r="W13" s="28"/>
      <c r="X13" s="28"/>
      <c r="Y13" s="27"/>
      <c r="Z13" s="27"/>
      <c r="AA13" s="27"/>
      <c r="AB13" s="27"/>
      <c r="AC13" s="27"/>
      <c r="AD13" s="27"/>
      <c r="AE13" s="27"/>
      <c r="AF13" s="33"/>
      <c r="AG13" s="33"/>
      <c r="AH13" s="33"/>
      <c r="AI13" s="33"/>
      <c r="AJ13" s="33"/>
      <c r="AK13" s="33"/>
    </row>
    <row r="14" spans="1:37" ht="30" x14ac:dyDescent="0.25">
      <c r="B14" s="20" t="s">
        <v>27</v>
      </c>
      <c r="C14" s="144">
        <v>12051252</v>
      </c>
      <c r="D14" s="144">
        <v>16574363.200000005</v>
      </c>
      <c r="E14" s="151">
        <v>0</v>
      </c>
      <c r="F14" s="144">
        <v>236078.8</v>
      </c>
      <c r="G14" s="144">
        <v>109200.69999999998</v>
      </c>
      <c r="H14" s="144">
        <v>592034.08000000007</v>
      </c>
      <c r="I14" s="144">
        <v>106533.41</v>
      </c>
      <c r="J14" s="144">
        <v>41279.11</v>
      </c>
      <c r="K14" s="144">
        <v>29867.29</v>
      </c>
      <c r="L14" s="144">
        <v>21580.03</v>
      </c>
      <c r="M14" s="144">
        <v>57349.15</v>
      </c>
      <c r="N14" s="144">
        <v>24782.22</v>
      </c>
      <c r="O14" s="144">
        <v>68716.36</v>
      </c>
      <c r="P14" s="144">
        <v>2297931.4700000002</v>
      </c>
      <c r="Q14" s="144">
        <f t="shared" si="0"/>
        <v>3585352.62</v>
      </c>
      <c r="R14" s="29"/>
      <c r="S14" s="28"/>
      <c r="T14" s="28"/>
      <c r="U14" s="28"/>
      <c r="V14" s="28"/>
      <c r="W14" s="28"/>
      <c r="X14" s="28"/>
      <c r="Y14" s="27"/>
      <c r="Z14" s="27"/>
      <c r="AA14" s="27"/>
      <c r="AB14" s="27"/>
      <c r="AC14" s="27"/>
      <c r="AD14" s="27"/>
      <c r="AE14" s="27"/>
      <c r="AF14" s="33"/>
      <c r="AG14" s="33"/>
      <c r="AH14" s="33"/>
      <c r="AI14" s="33"/>
      <c r="AJ14" s="33"/>
      <c r="AK14" s="33"/>
    </row>
    <row r="15" spans="1:37" x14ac:dyDescent="0.25">
      <c r="B15" s="20" t="s">
        <v>91</v>
      </c>
      <c r="C15" s="144">
        <v>5000</v>
      </c>
      <c r="D15" s="151">
        <v>0</v>
      </c>
      <c r="E15" s="151">
        <v>0</v>
      </c>
      <c r="F15" s="151">
        <v>0</v>
      </c>
      <c r="G15" s="151">
        <v>0</v>
      </c>
      <c r="H15" s="151">
        <v>0</v>
      </c>
      <c r="I15" s="151">
        <v>0</v>
      </c>
      <c r="J15" s="151">
        <v>0</v>
      </c>
      <c r="K15" s="151">
        <v>0</v>
      </c>
      <c r="L15" s="151">
        <v>0</v>
      </c>
      <c r="M15" s="151">
        <v>0</v>
      </c>
      <c r="N15" s="151">
        <v>0</v>
      </c>
      <c r="O15" s="151">
        <v>0</v>
      </c>
      <c r="P15" s="151">
        <v>0</v>
      </c>
      <c r="Q15" s="151">
        <f t="shared" si="0"/>
        <v>0</v>
      </c>
      <c r="R15" s="29"/>
      <c r="S15" s="28"/>
      <c r="T15" s="28"/>
      <c r="U15" s="28"/>
      <c r="V15" s="28"/>
      <c r="W15" s="28"/>
      <c r="X15" s="28"/>
      <c r="Y15" s="27"/>
      <c r="Z15" s="27"/>
      <c r="AA15" s="27"/>
      <c r="AB15" s="27"/>
      <c r="AC15" s="27"/>
      <c r="AD15" s="27"/>
      <c r="AE15" s="27"/>
      <c r="AF15" s="33"/>
      <c r="AG15" s="33"/>
      <c r="AH15" s="33"/>
      <c r="AI15" s="33"/>
      <c r="AJ15" s="33"/>
      <c r="AK15" s="33"/>
    </row>
    <row r="16" spans="1:37" x14ac:dyDescent="0.25">
      <c r="B16" s="62" t="s">
        <v>28</v>
      </c>
      <c r="C16" s="148">
        <v>137973816</v>
      </c>
      <c r="D16" s="148">
        <v>137997316</v>
      </c>
      <c r="E16" s="149">
        <v>0</v>
      </c>
      <c r="F16" s="149">
        <v>0</v>
      </c>
      <c r="G16" s="149">
        <v>0</v>
      </c>
      <c r="H16" s="149">
        <v>0</v>
      </c>
      <c r="I16" s="149">
        <v>0</v>
      </c>
      <c r="J16" s="149">
        <v>0</v>
      </c>
      <c r="K16" s="149">
        <v>0</v>
      </c>
      <c r="L16" s="149">
        <v>0</v>
      </c>
      <c r="M16" s="149">
        <v>0</v>
      </c>
      <c r="N16" s="149">
        <v>0</v>
      </c>
      <c r="O16" s="149">
        <v>0</v>
      </c>
      <c r="P16" s="149">
        <v>0</v>
      </c>
      <c r="Q16" s="150">
        <f t="shared" si="0"/>
        <v>0</v>
      </c>
      <c r="R16" s="27"/>
      <c r="S16" s="27"/>
      <c r="T16" s="27"/>
      <c r="U16" s="27"/>
      <c r="V16" s="27"/>
      <c r="W16" s="27"/>
      <c r="X16" s="27"/>
      <c r="Y16" s="27"/>
      <c r="Z16" s="27"/>
      <c r="AA16" s="27"/>
      <c r="AB16" s="27"/>
      <c r="AC16" s="27"/>
      <c r="AD16" s="27"/>
      <c r="AE16" s="27"/>
      <c r="AF16" s="33"/>
      <c r="AG16" s="33"/>
      <c r="AH16" s="33"/>
      <c r="AI16" s="33"/>
      <c r="AJ16" s="33"/>
      <c r="AK16" s="33"/>
    </row>
    <row r="17" spans="2:37" x14ac:dyDescent="0.25">
      <c r="B17" s="62" t="s">
        <v>29</v>
      </c>
      <c r="C17" s="148">
        <v>18658244</v>
      </c>
      <c r="D17" s="148">
        <v>18978993</v>
      </c>
      <c r="E17" s="150">
        <v>0</v>
      </c>
      <c r="F17" s="150">
        <v>0</v>
      </c>
      <c r="G17" s="148">
        <v>60000</v>
      </c>
      <c r="H17" s="148">
        <v>60000</v>
      </c>
      <c r="I17" s="148">
        <v>60000</v>
      </c>
      <c r="J17" s="148">
        <v>60000</v>
      </c>
      <c r="K17" s="148">
        <v>25076.84</v>
      </c>
      <c r="L17" s="148">
        <v>18946.45</v>
      </c>
      <c r="M17" s="148">
        <v>12725.11</v>
      </c>
      <c r="N17" s="148">
        <v>24000</v>
      </c>
      <c r="O17" s="150">
        <v>0</v>
      </c>
      <c r="P17" s="150">
        <v>0</v>
      </c>
      <c r="Q17" s="148">
        <f t="shared" si="0"/>
        <v>320748.40000000002</v>
      </c>
      <c r="R17" s="29"/>
      <c r="S17" s="29"/>
      <c r="T17" s="29"/>
      <c r="U17" s="29"/>
      <c r="V17" s="29"/>
      <c r="W17" s="29"/>
      <c r="X17" s="29"/>
      <c r="Y17" s="27"/>
      <c r="Z17" s="27"/>
      <c r="AA17" s="27"/>
      <c r="AB17" s="27"/>
      <c r="AC17" s="27"/>
      <c r="AD17" s="27"/>
      <c r="AE17" s="27"/>
      <c r="AF17" s="33"/>
      <c r="AG17" s="33"/>
      <c r="AH17" s="33"/>
      <c r="AI17" s="33"/>
      <c r="AJ17" s="32"/>
      <c r="AK17" s="33"/>
    </row>
    <row r="18" spans="2:37" x14ac:dyDescent="0.25">
      <c r="B18" s="20" t="s">
        <v>30</v>
      </c>
      <c r="C18" s="144">
        <v>18658244</v>
      </c>
      <c r="D18" s="144">
        <v>18978993</v>
      </c>
      <c r="E18" s="151">
        <v>0</v>
      </c>
      <c r="F18" s="151">
        <v>0</v>
      </c>
      <c r="G18" s="144">
        <v>60000</v>
      </c>
      <c r="H18" s="144">
        <v>60000</v>
      </c>
      <c r="I18" s="144">
        <v>60000</v>
      </c>
      <c r="J18" s="144">
        <v>60000</v>
      </c>
      <c r="K18" s="144">
        <v>25076.84</v>
      </c>
      <c r="L18" s="144">
        <v>18946.45</v>
      </c>
      <c r="M18" s="144">
        <v>12725.11</v>
      </c>
      <c r="N18" s="144">
        <v>24000</v>
      </c>
      <c r="O18" s="151">
        <v>0</v>
      </c>
      <c r="P18" s="151">
        <v>0</v>
      </c>
      <c r="Q18" s="144">
        <f t="shared" si="0"/>
        <v>320748.40000000002</v>
      </c>
      <c r="R18" s="29"/>
      <c r="S18" s="29"/>
      <c r="T18" s="29"/>
      <c r="U18" s="29"/>
      <c r="V18" s="29"/>
      <c r="W18" s="29"/>
      <c r="X18" s="29"/>
      <c r="Y18" s="27"/>
      <c r="Z18" s="27"/>
      <c r="AA18" s="27"/>
      <c r="AB18" s="27"/>
      <c r="AC18" s="27"/>
      <c r="AD18" s="27"/>
      <c r="AE18" s="27"/>
      <c r="AF18" s="33"/>
      <c r="AG18" s="33"/>
      <c r="AH18" s="33"/>
      <c r="AI18" s="33"/>
    </row>
    <row r="19" spans="2:37" x14ac:dyDescent="0.25">
      <c r="B19" s="20" t="s">
        <v>31</v>
      </c>
      <c r="C19" s="144">
        <v>1050360</v>
      </c>
      <c r="D19" s="144">
        <v>1371109</v>
      </c>
      <c r="E19" s="151">
        <v>0</v>
      </c>
      <c r="F19" s="151">
        <v>0</v>
      </c>
      <c r="G19" s="144">
        <v>60000</v>
      </c>
      <c r="H19" s="144">
        <v>60000</v>
      </c>
      <c r="I19" s="144">
        <v>60000</v>
      </c>
      <c r="J19" s="144">
        <v>60000</v>
      </c>
      <c r="K19" s="144">
        <v>25076.84</v>
      </c>
      <c r="L19" s="144">
        <v>18946.45</v>
      </c>
      <c r="M19" s="144">
        <v>12725.11</v>
      </c>
      <c r="N19" s="144">
        <v>24000</v>
      </c>
      <c r="O19" s="151">
        <v>0</v>
      </c>
      <c r="P19" s="151">
        <v>0</v>
      </c>
      <c r="Q19" s="144">
        <f t="shared" si="0"/>
        <v>320748.40000000002</v>
      </c>
      <c r="R19" s="29"/>
      <c r="S19" s="29"/>
      <c r="T19" s="29"/>
      <c r="U19" s="29"/>
      <c r="V19" s="29"/>
      <c r="W19" s="29"/>
      <c r="X19" s="29"/>
      <c r="Y19" s="27"/>
      <c r="Z19" s="27"/>
      <c r="AA19" s="27"/>
      <c r="AB19" s="27"/>
      <c r="AC19" s="27"/>
      <c r="AD19" s="27"/>
      <c r="AE19" s="27"/>
      <c r="AF19" s="33"/>
      <c r="AG19" s="33"/>
      <c r="AH19" s="33"/>
      <c r="AI19" s="33"/>
    </row>
    <row r="20" spans="2:37" x14ac:dyDescent="0.25">
      <c r="B20" s="20" t="s">
        <v>32</v>
      </c>
      <c r="C20" s="144">
        <v>15000000</v>
      </c>
      <c r="D20" s="144">
        <v>15000000</v>
      </c>
      <c r="E20" s="151">
        <v>0</v>
      </c>
      <c r="F20" s="151">
        <v>0</v>
      </c>
      <c r="G20" s="151">
        <v>0</v>
      </c>
      <c r="H20" s="151">
        <v>0</v>
      </c>
      <c r="I20" s="151">
        <v>0</v>
      </c>
      <c r="J20" s="151">
        <v>0</v>
      </c>
      <c r="K20" s="151">
        <v>0</v>
      </c>
      <c r="L20" s="151">
        <v>0</v>
      </c>
      <c r="M20" s="151">
        <v>0</v>
      </c>
      <c r="N20" s="151">
        <v>0</v>
      </c>
      <c r="O20" s="151">
        <v>0</v>
      </c>
      <c r="P20" s="151">
        <v>0</v>
      </c>
      <c r="Q20" s="151">
        <f t="shared" si="0"/>
        <v>0</v>
      </c>
      <c r="R20" s="29"/>
      <c r="S20" s="29"/>
      <c r="T20" s="29"/>
      <c r="U20" s="29"/>
      <c r="V20" s="29"/>
      <c r="W20" s="29"/>
      <c r="X20" s="29"/>
      <c r="Y20" s="27"/>
      <c r="Z20" s="27"/>
      <c r="AA20" s="27"/>
      <c r="AB20" s="27"/>
      <c r="AC20" s="27"/>
      <c r="AD20" s="27"/>
      <c r="AE20" s="27"/>
      <c r="AF20" s="33"/>
      <c r="AG20" s="33"/>
      <c r="AH20" s="33"/>
      <c r="AI20" s="33"/>
    </row>
    <row r="21" spans="2:37" x14ac:dyDescent="0.25">
      <c r="B21" s="20" t="s">
        <v>33</v>
      </c>
      <c r="C21" s="144">
        <v>2607884</v>
      </c>
      <c r="D21" s="144">
        <v>2607884</v>
      </c>
      <c r="E21" s="151">
        <v>0</v>
      </c>
      <c r="F21" s="151">
        <v>0</v>
      </c>
      <c r="G21" s="151">
        <v>0</v>
      </c>
      <c r="H21" s="151">
        <v>0</v>
      </c>
      <c r="I21" s="151">
        <v>0</v>
      </c>
      <c r="J21" s="151">
        <v>0</v>
      </c>
      <c r="K21" s="151">
        <v>0</v>
      </c>
      <c r="L21" s="151">
        <v>0</v>
      </c>
      <c r="M21" s="151">
        <v>0</v>
      </c>
      <c r="N21" s="151">
        <v>0</v>
      </c>
      <c r="O21" s="151">
        <v>0</v>
      </c>
      <c r="P21" s="151">
        <v>0</v>
      </c>
      <c r="Q21" s="151">
        <f t="shared" si="0"/>
        <v>0</v>
      </c>
      <c r="R21" s="29"/>
      <c r="S21" s="29"/>
      <c r="T21" s="29"/>
      <c r="U21" s="29"/>
      <c r="V21" s="29"/>
      <c r="W21" s="29"/>
      <c r="X21" s="29"/>
      <c r="Y21" s="27"/>
      <c r="Z21" s="27"/>
      <c r="AA21" s="27"/>
      <c r="AB21" s="27"/>
      <c r="AC21" s="27"/>
      <c r="AD21" s="27"/>
      <c r="AE21" s="27"/>
      <c r="AF21" s="33"/>
      <c r="AG21" s="33"/>
      <c r="AH21" s="33"/>
      <c r="AI21" s="33"/>
    </row>
    <row r="22" spans="2:37" x14ac:dyDescent="0.25">
      <c r="B22" s="62" t="s">
        <v>34</v>
      </c>
      <c r="C22" s="148">
        <v>809577338</v>
      </c>
      <c r="D22" s="148">
        <v>867249417.50999999</v>
      </c>
      <c r="E22" s="148">
        <v>1111244.3</v>
      </c>
      <c r="F22" s="148">
        <v>11792195.33</v>
      </c>
      <c r="G22" s="148">
        <v>14114960.470000001</v>
      </c>
      <c r="H22" s="148">
        <v>4279768.0999999996</v>
      </c>
      <c r="I22" s="148">
        <v>16248791.16</v>
      </c>
      <c r="J22" s="148">
        <v>13299651.620000001</v>
      </c>
      <c r="K22" s="148">
        <v>6317912.2999999998</v>
      </c>
      <c r="L22" s="148">
        <v>10574958.98</v>
      </c>
      <c r="M22" s="148">
        <v>10146412.09</v>
      </c>
      <c r="N22" s="148">
        <v>10375486.25</v>
      </c>
      <c r="O22" s="148">
        <v>18046388.199999999</v>
      </c>
      <c r="P22" s="148">
        <v>11246572.75</v>
      </c>
      <c r="Q22" s="148">
        <f t="shared" si="0"/>
        <v>127554341.55000001</v>
      </c>
      <c r="R22" s="32"/>
      <c r="S22" s="32"/>
      <c r="T22" s="32"/>
      <c r="U22" s="32"/>
      <c r="V22" s="32"/>
      <c r="W22" s="32"/>
      <c r="X22" s="32"/>
      <c r="Y22" s="27"/>
      <c r="Z22" s="27"/>
      <c r="AA22" s="27"/>
      <c r="AB22" s="27"/>
      <c r="AC22" s="27"/>
      <c r="AD22" s="27"/>
      <c r="AE22" s="27"/>
      <c r="AF22" s="33"/>
      <c r="AG22" s="33"/>
      <c r="AH22" s="33"/>
      <c r="AI22" s="33"/>
    </row>
    <row r="23" spans="2:37" x14ac:dyDescent="0.25">
      <c r="B23" s="20" t="s">
        <v>35</v>
      </c>
      <c r="C23" s="144">
        <v>516800562</v>
      </c>
      <c r="D23" s="144">
        <v>543744314.31999993</v>
      </c>
      <c r="E23" s="144">
        <v>882979.8</v>
      </c>
      <c r="F23" s="144">
        <v>5985146.5999999996</v>
      </c>
      <c r="G23" s="144">
        <v>7186262.9399999995</v>
      </c>
      <c r="H23" s="144">
        <v>2903344.6799999997</v>
      </c>
      <c r="I23" s="144">
        <v>5147506.3</v>
      </c>
      <c r="J23" s="144">
        <v>6238097.2999999998</v>
      </c>
      <c r="K23" s="144">
        <v>4942912.3</v>
      </c>
      <c r="L23" s="144">
        <v>4334454.83</v>
      </c>
      <c r="M23" s="144">
        <v>3996506.43</v>
      </c>
      <c r="N23" s="144">
        <v>3758648.75</v>
      </c>
      <c r="O23" s="144">
        <v>6883328.2000000002</v>
      </c>
      <c r="P23" s="144">
        <v>4758086.54</v>
      </c>
      <c r="Q23" s="144">
        <f t="shared" si="0"/>
        <v>57017274.670000002</v>
      </c>
      <c r="R23" s="32"/>
      <c r="S23" s="32"/>
      <c r="T23" s="32"/>
      <c r="U23" s="32"/>
      <c r="V23" s="32"/>
      <c r="W23" s="32"/>
      <c r="X23" s="32"/>
      <c r="Y23" s="27"/>
      <c r="Z23" s="27"/>
      <c r="AA23" s="27"/>
      <c r="AB23" s="27"/>
      <c r="AC23" s="27"/>
      <c r="AD23" s="27"/>
      <c r="AE23" s="27"/>
      <c r="AF23" s="33"/>
      <c r="AG23" s="33"/>
      <c r="AH23" s="33"/>
      <c r="AI23" s="33"/>
    </row>
    <row r="24" spans="2:37" x14ac:dyDescent="0.25">
      <c r="B24" s="20" t="s">
        <v>36</v>
      </c>
      <c r="C24" s="144">
        <v>120476029</v>
      </c>
      <c r="D24" s="144">
        <v>120964355</v>
      </c>
      <c r="E24" s="151">
        <v>0</v>
      </c>
      <c r="F24" s="144">
        <v>225000</v>
      </c>
      <c r="G24" s="144">
        <v>281000</v>
      </c>
      <c r="H24" s="144">
        <v>225000</v>
      </c>
      <c r="I24" s="144">
        <v>450000</v>
      </c>
      <c r="J24" s="144">
        <v>225000</v>
      </c>
      <c r="K24" s="144">
        <v>225000</v>
      </c>
      <c r="L24" s="144">
        <v>281000</v>
      </c>
      <c r="M24" s="144">
        <v>225000</v>
      </c>
      <c r="N24" s="144">
        <v>450000</v>
      </c>
      <c r="O24" s="144">
        <v>450000</v>
      </c>
      <c r="P24" s="144">
        <v>450000</v>
      </c>
      <c r="Q24" s="144">
        <f t="shared" si="0"/>
        <v>3487000</v>
      </c>
      <c r="R24" s="32"/>
      <c r="S24" s="32"/>
      <c r="T24" s="32"/>
      <c r="U24" s="32"/>
      <c r="V24" s="32"/>
      <c r="W24" s="32"/>
      <c r="X24" s="32"/>
      <c r="Y24" s="27"/>
      <c r="Z24" s="27"/>
      <c r="AA24" s="27"/>
      <c r="AB24" s="27"/>
      <c r="AC24" s="27"/>
      <c r="AD24" s="27"/>
      <c r="AE24" s="27"/>
      <c r="AF24" s="33"/>
      <c r="AG24" s="33"/>
      <c r="AH24" s="33"/>
      <c r="AI24" s="33"/>
    </row>
    <row r="25" spans="2:37" x14ac:dyDescent="0.25">
      <c r="B25" s="20" t="s">
        <v>37</v>
      </c>
      <c r="C25" s="144">
        <v>33870344</v>
      </c>
      <c r="D25" s="144">
        <v>35708855.189999998</v>
      </c>
      <c r="E25" s="144">
        <v>228264.5</v>
      </c>
      <c r="F25" s="144">
        <v>1957893.73</v>
      </c>
      <c r="G25" s="144">
        <v>3023541.8700000006</v>
      </c>
      <c r="H25" s="144">
        <v>1151423.42</v>
      </c>
      <c r="I25" s="144">
        <v>3402972.88</v>
      </c>
      <c r="J25" s="144">
        <v>3212398</v>
      </c>
      <c r="K25" s="144">
        <v>1150000</v>
      </c>
      <c r="L25" s="144">
        <v>2335349.15</v>
      </c>
      <c r="M25" s="144">
        <v>2300750</v>
      </c>
      <c r="N25" s="144">
        <v>2542682.5</v>
      </c>
      <c r="O25" s="144">
        <v>3464750</v>
      </c>
      <c r="P25" s="144">
        <v>2414330.21</v>
      </c>
      <c r="Q25" s="144">
        <f t="shared" si="0"/>
        <v>27184356.260000002</v>
      </c>
      <c r="R25" s="32"/>
      <c r="S25" s="32"/>
      <c r="T25" s="32"/>
      <c r="U25" s="32"/>
      <c r="V25" s="32"/>
      <c r="W25" s="32"/>
      <c r="X25" s="32"/>
      <c r="Y25" s="27"/>
      <c r="Z25" s="27"/>
      <c r="AA25" s="27"/>
      <c r="AB25" s="27"/>
      <c r="AC25" s="27"/>
      <c r="AD25" s="27"/>
      <c r="AE25" s="27"/>
      <c r="AF25" s="33"/>
      <c r="AG25" s="33"/>
      <c r="AH25" s="33"/>
      <c r="AI25" s="33"/>
    </row>
    <row r="26" spans="2:37" x14ac:dyDescent="0.25">
      <c r="B26" s="20" t="s">
        <v>38</v>
      </c>
      <c r="C26" s="144">
        <v>138430403</v>
      </c>
      <c r="D26" s="144">
        <v>166831893</v>
      </c>
      <c r="E26" s="151">
        <v>0</v>
      </c>
      <c r="F26" s="144">
        <v>3624155</v>
      </c>
      <c r="G26" s="144">
        <v>3624155.66</v>
      </c>
      <c r="H26" s="151">
        <v>0</v>
      </c>
      <c r="I26" s="144">
        <v>7248311.9800000004</v>
      </c>
      <c r="J26" s="144">
        <v>3624156.3200000003</v>
      </c>
      <c r="K26" s="151">
        <v>0</v>
      </c>
      <c r="L26" s="144">
        <v>3624155</v>
      </c>
      <c r="M26" s="144">
        <v>3624155.66</v>
      </c>
      <c r="N26" s="144">
        <v>3624155</v>
      </c>
      <c r="O26" s="144">
        <v>7248310</v>
      </c>
      <c r="P26" s="144">
        <v>3624156</v>
      </c>
      <c r="Q26" s="144">
        <f t="shared" si="0"/>
        <v>39865710.620000005</v>
      </c>
      <c r="R26" s="32"/>
      <c r="S26" s="32"/>
      <c r="T26" s="32"/>
      <c r="U26" s="32"/>
      <c r="V26" s="32"/>
      <c r="W26" s="32"/>
      <c r="X26" s="32"/>
      <c r="Y26" s="27"/>
      <c r="Z26" s="27"/>
      <c r="AA26" s="27"/>
      <c r="AB26" s="27"/>
      <c r="AC26" s="27"/>
      <c r="AD26" s="27"/>
      <c r="AE26" s="27"/>
      <c r="AF26" s="33"/>
      <c r="AG26" s="33"/>
      <c r="AH26" s="33"/>
      <c r="AI26" s="33"/>
    </row>
    <row r="27" spans="2:37" x14ac:dyDescent="0.25">
      <c r="B27" s="62" t="s">
        <v>39</v>
      </c>
      <c r="C27" s="148">
        <v>14859356</v>
      </c>
      <c r="D27" s="148">
        <v>37716478.280000001</v>
      </c>
      <c r="E27" s="150">
        <v>0</v>
      </c>
      <c r="F27" s="148">
        <v>1526873.26</v>
      </c>
      <c r="G27" s="148">
        <v>2039799.3899999997</v>
      </c>
      <c r="H27" s="148">
        <v>2700000</v>
      </c>
      <c r="I27" s="148">
        <v>1915563.19</v>
      </c>
      <c r="J27" s="148">
        <v>1855</v>
      </c>
      <c r="K27" s="148">
        <v>4701.9699999999993</v>
      </c>
      <c r="L27" s="148">
        <v>9826901.3599999994</v>
      </c>
      <c r="M27" s="148">
        <v>915041.63</v>
      </c>
      <c r="N27" s="148">
        <v>5743.8800000000047</v>
      </c>
      <c r="O27" s="148">
        <v>3000640</v>
      </c>
      <c r="P27" s="148">
        <v>407340.99</v>
      </c>
      <c r="Q27" s="148">
        <f t="shared" si="0"/>
        <v>22344460.669999994</v>
      </c>
      <c r="R27" s="32"/>
      <c r="S27" s="32"/>
      <c r="T27" s="32"/>
      <c r="U27" s="32"/>
      <c r="V27" s="32"/>
      <c r="W27" s="32"/>
      <c r="X27" s="32"/>
      <c r="Y27" s="27"/>
      <c r="Z27" s="27"/>
      <c r="AA27" s="27"/>
      <c r="AB27" s="27"/>
      <c r="AC27" s="27"/>
      <c r="AD27" s="27"/>
      <c r="AE27" s="27"/>
      <c r="AF27" s="33"/>
      <c r="AG27" s="33"/>
      <c r="AH27" s="33"/>
      <c r="AI27" s="33"/>
    </row>
    <row r="28" spans="2:37" x14ac:dyDescent="0.25">
      <c r="B28" s="21" t="s">
        <v>40</v>
      </c>
      <c r="C28" s="147">
        <v>4420091520</v>
      </c>
      <c r="D28" s="147">
        <v>5152831575.1000004</v>
      </c>
      <c r="E28" s="147">
        <v>935457.98</v>
      </c>
      <c r="F28" s="147">
        <v>80462704.790000007</v>
      </c>
      <c r="G28" s="147">
        <v>190662623.26999998</v>
      </c>
      <c r="H28" s="147">
        <v>85032295.25</v>
      </c>
      <c r="I28" s="147">
        <v>114722731.87</v>
      </c>
      <c r="J28" s="147">
        <v>127599412.95999998</v>
      </c>
      <c r="K28" s="147">
        <v>136081243.09999999</v>
      </c>
      <c r="L28" s="147">
        <v>146206925.17999998</v>
      </c>
      <c r="M28" s="147">
        <v>111287090.82999998</v>
      </c>
      <c r="N28" s="147">
        <v>158600637.06000003</v>
      </c>
      <c r="O28" s="147">
        <v>186942738.12000006</v>
      </c>
      <c r="P28" s="147">
        <v>302956177.82000005</v>
      </c>
      <c r="Q28" s="147">
        <f t="shared" si="0"/>
        <v>1641490038.23</v>
      </c>
      <c r="R28" s="32"/>
      <c r="S28" s="32"/>
      <c r="T28" s="32"/>
      <c r="U28" s="32"/>
      <c r="V28" s="32"/>
      <c r="W28" s="32"/>
      <c r="X28" s="32"/>
      <c r="Y28" s="27"/>
      <c r="Z28" s="27"/>
      <c r="AA28" s="27"/>
      <c r="AB28" s="27"/>
      <c r="AC28" s="27"/>
      <c r="AD28" s="27"/>
      <c r="AE28" s="27"/>
      <c r="AF28" s="33"/>
      <c r="AG28" s="33"/>
      <c r="AH28" s="33"/>
      <c r="AI28" s="33"/>
    </row>
    <row r="29" spans="2:37" x14ac:dyDescent="0.25">
      <c r="B29" s="62" t="s">
        <v>41</v>
      </c>
      <c r="C29" s="148">
        <v>2124762374</v>
      </c>
      <c r="D29" s="148">
        <v>2868302910.0299997</v>
      </c>
      <c r="E29" s="150">
        <v>0</v>
      </c>
      <c r="F29" s="148">
        <v>44693391.960000001</v>
      </c>
      <c r="G29" s="148">
        <v>155567212.78999999</v>
      </c>
      <c r="H29" s="148">
        <v>57155950.519999996</v>
      </c>
      <c r="I29" s="148">
        <v>66283282.109999999</v>
      </c>
      <c r="J29" s="148">
        <v>74300397.099999994</v>
      </c>
      <c r="K29" s="148">
        <v>62356623.960000001</v>
      </c>
      <c r="L29" s="148">
        <v>25514970.350000001</v>
      </c>
      <c r="M29" s="148">
        <v>55067053.359999999</v>
      </c>
      <c r="N29" s="148">
        <v>102469875.91000001</v>
      </c>
      <c r="O29" s="148">
        <v>12574984.640000001</v>
      </c>
      <c r="P29" s="148">
        <v>146847081.21000001</v>
      </c>
      <c r="Q29" s="148">
        <f t="shared" si="0"/>
        <v>802830823.90999997</v>
      </c>
      <c r="R29" s="32"/>
      <c r="S29" s="32"/>
      <c r="T29" s="32"/>
      <c r="U29" s="32"/>
      <c r="V29" s="32"/>
      <c r="W29" s="32"/>
      <c r="X29" s="32"/>
      <c r="Y29" s="27"/>
      <c r="Z29" s="27"/>
      <c r="AA29" s="27"/>
      <c r="AB29" s="27"/>
      <c r="AC29" s="27"/>
      <c r="AD29" s="27"/>
      <c r="AE29" s="27"/>
      <c r="AF29" s="33"/>
      <c r="AG29" s="33"/>
      <c r="AH29" s="33"/>
      <c r="AI29" s="33"/>
    </row>
    <row r="30" spans="2:37" x14ac:dyDescent="0.25">
      <c r="B30" s="20" t="s">
        <v>42</v>
      </c>
      <c r="C30" s="144">
        <v>2107968136</v>
      </c>
      <c r="D30" s="144">
        <v>2854644143.0299997</v>
      </c>
      <c r="E30" s="151">
        <v>0</v>
      </c>
      <c r="F30" s="144">
        <v>44693391.960000001</v>
      </c>
      <c r="G30" s="144">
        <v>155567212.78999999</v>
      </c>
      <c r="H30" s="144">
        <v>57155950.519999996</v>
      </c>
      <c r="I30" s="144">
        <v>66283282.109999999</v>
      </c>
      <c r="J30" s="144">
        <v>74300397.099999994</v>
      </c>
      <c r="K30" s="144">
        <v>62356623.960000001</v>
      </c>
      <c r="L30" s="144">
        <v>24859610.150000002</v>
      </c>
      <c r="M30" s="144">
        <v>55067053.359999999</v>
      </c>
      <c r="N30" s="144">
        <v>102469875.91000001</v>
      </c>
      <c r="O30" s="144">
        <v>12574984.640000001</v>
      </c>
      <c r="P30" s="144">
        <v>146027880.96000001</v>
      </c>
      <c r="Q30" s="144">
        <f t="shared" si="0"/>
        <v>801356263.45999992</v>
      </c>
      <c r="R30" s="32"/>
      <c r="S30" s="32"/>
      <c r="T30" s="32"/>
      <c r="U30" s="32"/>
      <c r="V30" s="32"/>
      <c r="W30" s="32"/>
      <c r="X30" s="32"/>
      <c r="Y30" s="27"/>
      <c r="Z30" s="27"/>
      <c r="AA30" s="27"/>
      <c r="AB30" s="27"/>
      <c r="AC30" s="27"/>
      <c r="AD30" s="27"/>
      <c r="AE30" s="27"/>
      <c r="AF30" s="33"/>
      <c r="AG30" s="33"/>
      <c r="AH30" s="33"/>
      <c r="AI30" s="33"/>
    </row>
    <row r="31" spans="2:37" x14ac:dyDescent="0.25">
      <c r="B31" s="20" t="s">
        <v>43</v>
      </c>
      <c r="C31" s="144">
        <v>16794238</v>
      </c>
      <c r="D31" s="144">
        <v>13658767</v>
      </c>
      <c r="E31" s="151">
        <v>0</v>
      </c>
      <c r="F31" s="151">
        <v>0</v>
      </c>
      <c r="G31" s="151">
        <v>0</v>
      </c>
      <c r="H31" s="151">
        <v>0</v>
      </c>
      <c r="I31" s="151">
        <v>0</v>
      </c>
      <c r="J31" s="151">
        <v>0</v>
      </c>
      <c r="K31" s="151">
        <v>0</v>
      </c>
      <c r="L31" s="144">
        <v>655360.19999999995</v>
      </c>
      <c r="M31" s="151">
        <v>0</v>
      </c>
      <c r="N31" s="151">
        <v>0</v>
      </c>
      <c r="O31" s="151">
        <v>0</v>
      </c>
      <c r="P31" s="144">
        <v>819200.25</v>
      </c>
      <c r="Q31" s="144">
        <f t="shared" si="0"/>
        <v>1474560.45</v>
      </c>
      <c r="R31" s="32"/>
      <c r="S31" s="32"/>
      <c r="T31" s="32"/>
      <c r="U31" s="32"/>
      <c r="V31" s="32"/>
      <c r="W31" s="32"/>
      <c r="X31" s="32"/>
      <c r="Y31" s="27"/>
      <c r="Z31" s="27"/>
      <c r="AA31" s="27"/>
      <c r="AB31" s="27"/>
      <c r="AC31" s="27"/>
      <c r="AD31" s="27"/>
      <c r="AE31" s="27"/>
      <c r="AF31" s="33"/>
      <c r="AG31" s="33"/>
      <c r="AH31" s="33"/>
      <c r="AI31" s="33"/>
    </row>
    <row r="32" spans="2:37" x14ac:dyDescent="0.25">
      <c r="B32" s="62" t="s">
        <v>44</v>
      </c>
      <c r="C32" s="148">
        <v>2003558881</v>
      </c>
      <c r="D32" s="148">
        <v>2051949370.5400004</v>
      </c>
      <c r="E32" s="148">
        <v>935457.98</v>
      </c>
      <c r="F32" s="148">
        <v>33119312.830000006</v>
      </c>
      <c r="G32" s="148">
        <v>26329785.449999996</v>
      </c>
      <c r="H32" s="148">
        <v>27632407.34</v>
      </c>
      <c r="I32" s="148">
        <v>47020191.199999996</v>
      </c>
      <c r="J32" s="148">
        <v>44631400.979999989</v>
      </c>
      <c r="K32" s="148">
        <v>72767573.609999999</v>
      </c>
      <c r="L32" s="148">
        <v>117766807.07999998</v>
      </c>
      <c r="M32" s="148">
        <v>47168375.029999986</v>
      </c>
      <c r="N32" s="148">
        <v>53694717.310000002</v>
      </c>
      <c r="O32" s="148">
        <v>170301459.74000004</v>
      </c>
      <c r="P32" s="148">
        <v>155116238.82000002</v>
      </c>
      <c r="Q32" s="148">
        <f t="shared" si="0"/>
        <v>796483727.37</v>
      </c>
      <c r="R32" s="32"/>
      <c r="S32" s="32"/>
      <c r="T32" s="32"/>
      <c r="U32" s="32"/>
      <c r="V32" s="32"/>
      <c r="W32" s="32"/>
      <c r="X32" s="32"/>
      <c r="Y32" s="27"/>
      <c r="Z32" s="27"/>
      <c r="AA32" s="27"/>
      <c r="AB32" s="27"/>
      <c r="AC32" s="27"/>
      <c r="AD32" s="27"/>
      <c r="AE32" s="27"/>
      <c r="AF32" s="33"/>
      <c r="AG32" s="33"/>
      <c r="AH32" s="33"/>
      <c r="AI32" s="33"/>
    </row>
    <row r="33" spans="1:35" x14ac:dyDescent="0.25">
      <c r="B33" s="20" t="s">
        <v>45</v>
      </c>
      <c r="C33" s="144">
        <v>187888557</v>
      </c>
      <c r="D33" s="144">
        <v>322580720.87</v>
      </c>
      <c r="E33" s="151">
        <v>0</v>
      </c>
      <c r="F33" s="144">
        <v>2269601.2999999998</v>
      </c>
      <c r="G33" s="144">
        <v>2579519.8899999997</v>
      </c>
      <c r="H33" s="144">
        <v>6069391.2300000004</v>
      </c>
      <c r="I33" s="144">
        <v>2709782.8200000003</v>
      </c>
      <c r="J33" s="144">
        <v>800960.94</v>
      </c>
      <c r="K33" s="144">
        <v>3635016.06</v>
      </c>
      <c r="L33" s="144">
        <v>5636400.6699999999</v>
      </c>
      <c r="M33" s="144">
        <v>172294</v>
      </c>
      <c r="N33" s="144">
        <v>8642033.4000000004</v>
      </c>
      <c r="O33" s="144">
        <v>24278650.27</v>
      </c>
      <c r="P33" s="144">
        <v>37431987.719999999</v>
      </c>
      <c r="Q33" s="144">
        <f>SUM(E33:P33)</f>
        <v>94225638.299999997</v>
      </c>
      <c r="R33" s="32"/>
      <c r="S33" s="32"/>
      <c r="T33" s="32"/>
      <c r="U33" s="32"/>
      <c r="V33" s="32"/>
      <c r="W33" s="32"/>
      <c r="X33" s="32"/>
      <c r="Y33" s="27"/>
      <c r="Z33" s="27"/>
      <c r="AA33" s="27"/>
      <c r="AB33" s="27"/>
      <c r="AC33" s="27"/>
      <c r="AD33" s="27"/>
      <c r="AE33" s="27"/>
      <c r="AF33" s="33"/>
      <c r="AG33" s="33"/>
      <c r="AH33" s="33"/>
      <c r="AI33" s="33"/>
    </row>
    <row r="34" spans="1:35" x14ac:dyDescent="0.25">
      <c r="B34" s="20" t="s">
        <v>46</v>
      </c>
      <c r="C34" s="144">
        <v>1762822863</v>
      </c>
      <c r="D34" s="144">
        <v>1656639878.2800002</v>
      </c>
      <c r="E34" s="144">
        <v>935457.98</v>
      </c>
      <c r="F34" s="144">
        <v>30849711.530000001</v>
      </c>
      <c r="G34" s="144">
        <v>23372665.559999995</v>
      </c>
      <c r="H34" s="144">
        <v>21122241.120000001</v>
      </c>
      <c r="I34" s="144">
        <v>43072154.549999997</v>
      </c>
      <c r="J34" s="144">
        <v>42376174.029999994</v>
      </c>
      <c r="K34" s="144">
        <v>68585627.549999997</v>
      </c>
      <c r="L34" s="144">
        <v>110742183.07999998</v>
      </c>
      <c r="M34" s="144">
        <v>46907576.599999987</v>
      </c>
      <c r="N34" s="144">
        <v>44913825.840000004</v>
      </c>
      <c r="O34" s="144">
        <v>145462982.54000002</v>
      </c>
      <c r="P34" s="144">
        <v>117400489.83000001</v>
      </c>
      <c r="Q34" s="144">
        <f t="shared" si="0"/>
        <v>695741090.20999992</v>
      </c>
      <c r="R34" s="32"/>
      <c r="S34" s="32"/>
      <c r="T34" s="32"/>
      <c r="U34" s="32"/>
      <c r="V34" s="32"/>
      <c r="W34" s="32"/>
      <c r="X34" s="32"/>
      <c r="Y34" s="27"/>
      <c r="Z34" s="27"/>
      <c r="AA34" s="27"/>
      <c r="AB34" s="27"/>
      <c r="AC34" s="27"/>
      <c r="AD34" s="27"/>
      <c r="AE34" s="27"/>
      <c r="AF34" s="33"/>
      <c r="AG34" s="33"/>
      <c r="AH34" s="33"/>
      <c r="AI34" s="33"/>
    </row>
    <row r="35" spans="1:35" x14ac:dyDescent="0.25">
      <c r="B35" s="20" t="s">
        <v>47</v>
      </c>
      <c r="C35" s="144">
        <v>2709000</v>
      </c>
      <c r="D35" s="144">
        <v>3888326</v>
      </c>
      <c r="E35" s="151">
        <v>0</v>
      </c>
      <c r="F35" s="151">
        <v>0</v>
      </c>
      <c r="G35" s="151">
        <v>0</v>
      </c>
      <c r="H35" s="151">
        <v>0</v>
      </c>
      <c r="I35" s="144">
        <v>219480</v>
      </c>
      <c r="J35" s="144">
        <v>614249</v>
      </c>
      <c r="K35" s="151">
        <v>0</v>
      </c>
      <c r="L35" s="144">
        <v>6844</v>
      </c>
      <c r="M35" s="144">
        <v>60184.43</v>
      </c>
      <c r="N35" s="151">
        <v>0</v>
      </c>
      <c r="O35" s="151">
        <v>0</v>
      </c>
      <c r="P35" s="144">
        <v>108143.77</v>
      </c>
      <c r="Q35" s="144">
        <f t="shared" si="0"/>
        <v>1008901.2000000001</v>
      </c>
      <c r="R35" s="32"/>
      <c r="S35" s="32"/>
      <c r="T35" s="32"/>
      <c r="U35" s="32"/>
      <c r="V35" s="32"/>
      <c r="W35" s="32"/>
      <c r="X35" s="32"/>
      <c r="Y35" s="27"/>
      <c r="Z35" s="27"/>
      <c r="AA35" s="27"/>
      <c r="AB35" s="27"/>
      <c r="AC35" s="27"/>
      <c r="AD35" s="27"/>
      <c r="AE35" s="27"/>
      <c r="AF35" s="33"/>
      <c r="AG35" s="33"/>
      <c r="AH35" s="33"/>
      <c r="AI35" s="33"/>
    </row>
    <row r="36" spans="1:35" x14ac:dyDescent="0.25">
      <c r="B36" s="20" t="s">
        <v>48</v>
      </c>
      <c r="C36" s="151">
        <v>0</v>
      </c>
      <c r="D36" s="144">
        <v>8322600</v>
      </c>
      <c r="E36" s="151">
        <v>0</v>
      </c>
      <c r="F36" s="151">
        <v>0</v>
      </c>
      <c r="G36" s="151">
        <v>0</v>
      </c>
      <c r="H36" s="151">
        <v>0</v>
      </c>
      <c r="I36" s="151">
        <v>0</v>
      </c>
      <c r="J36" s="151">
        <v>0</v>
      </c>
      <c r="K36" s="151">
        <v>0</v>
      </c>
      <c r="L36" s="151">
        <v>0</v>
      </c>
      <c r="M36" s="151">
        <v>0</v>
      </c>
      <c r="N36" s="151">
        <v>0</v>
      </c>
      <c r="O36" s="151">
        <v>0</v>
      </c>
      <c r="P36" s="151">
        <v>0</v>
      </c>
      <c r="Q36" s="151">
        <f t="shared" si="0"/>
        <v>0</v>
      </c>
      <c r="R36" s="32"/>
      <c r="S36" s="32"/>
      <c r="T36" s="32"/>
      <c r="U36" s="32"/>
      <c r="V36" s="32"/>
      <c r="W36" s="32"/>
      <c r="X36" s="32"/>
      <c r="Y36" s="27"/>
      <c r="Z36" s="27"/>
      <c r="AA36" s="27"/>
      <c r="AB36" s="27"/>
      <c r="AC36" s="27"/>
      <c r="AD36" s="27"/>
      <c r="AE36" s="27"/>
      <c r="AF36" s="33"/>
      <c r="AG36" s="33"/>
      <c r="AH36" s="33"/>
      <c r="AI36" s="33"/>
    </row>
    <row r="37" spans="1:35" x14ac:dyDescent="0.25">
      <c r="B37" s="20" t="s">
        <v>49</v>
      </c>
      <c r="C37" s="144">
        <v>50138461</v>
      </c>
      <c r="D37" s="144">
        <v>60517845.390000008</v>
      </c>
      <c r="E37" s="151">
        <v>0</v>
      </c>
      <c r="F37" s="151">
        <v>0</v>
      </c>
      <c r="G37" s="144">
        <v>377600</v>
      </c>
      <c r="H37" s="144">
        <v>440774.99</v>
      </c>
      <c r="I37" s="144">
        <v>1018773.83</v>
      </c>
      <c r="J37" s="144">
        <v>840017.00999999989</v>
      </c>
      <c r="K37" s="144">
        <v>546930</v>
      </c>
      <c r="L37" s="144">
        <v>1381379.33</v>
      </c>
      <c r="M37" s="144">
        <v>28320</v>
      </c>
      <c r="N37" s="144">
        <v>138858.07</v>
      </c>
      <c r="O37" s="144">
        <v>559826.92999999993</v>
      </c>
      <c r="P37" s="144">
        <v>175617.5</v>
      </c>
      <c r="Q37" s="144">
        <f t="shared" si="0"/>
        <v>5508097.6600000001</v>
      </c>
      <c r="R37" s="32"/>
      <c r="S37" s="32"/>
      <c r="T37" s="32"/>
      <c r="U37" s="32"/>
      <c r="V37" s="32"/>
      <c r="W37" s="32"/>
      <c r="X37" s="32"/>
      <c r="Y37" s="27"/>
      <c r="Z37" s="27"/>
      <c r="AA37" s="27"/>
      <c r="AB37" s="27"/>
      <c r="AC37" s="27"/>
      <c r="AD37" s="27"/>
      <c r="AE37" s="27"/>
      <c r="AF37" s="33"/>
      <c r="AG37" s="33"/>
      <c r="AH37" s="33"/>
      <c r="AI37" s="33"/>
    </row>
    <row r="38" spans="1:35" x14ac:dyDescent="0.25">
      <c r="B38" s="62" t="s">
        <v>50</v>
      </c>
      <c r="C38" s="148">
        <v>95694785</v>
      </c>
      <c r="D38" s="148">
        <v>28389885</v>
      </c>
      <c r="E38" s="150">
        <v>0</v>
      </c>
      <c r="F38" s="148">
        <v>2650000</v>
      </c>
      <c r="G38" s="148">
        <v>7930774.7300000004</v>
      </c>
      <c r="H38" s="150">
        <v>0</v>
      </c>
      <c r="I38" s="148">
        <v>750000</v>
      </c>
      <c r="J38" s="150">
        <v>0</v>
      </c>
      <c r="K38" s="150">
        <v>0</v>
      </c>
      <c r="L38" s="150">
        <v>0</v>
      </c>
      <c r="M38" s="148">
        <v>9025499.4800000004</v>
      </c>
      <c r="N38" s="148">
        <v>2256374.87</v>
      </c>
      <c r="O38" s="148">
        <v>1283979.19</v>
      </c>
      <c r="P38" s="148">
        <v>914741.79</v>
      </c>
      <c r="Q38" s="148">
        <f t="shared" si="0"/>
        <v>24811370.060000002</v>
      </c>
      <c r="R38" s="32"/>
      <c r="S38" s="32"/>
      <c r="T38" s="32"/>
      <c r="U38" s="32"/>
      <c r="V38" s="32"/>
      <c r="W38" s="32"/>
      <c r="X38" s="32"/>
      <c r="Y38" s="27"/>
      <c r="Z38" s="27"/>
      <c r="AA38" s="27"/>
      <c r="AB38" s="27"/>
      <c r="AC38" s="27"/>
      <c r="AD38" s="27"/>
      <c r="AE38" s="27"/>
      <c r="AF38" s="33"/>
      <c r="AG38" s="33"/>
      <c r="AH38" s="33"/>
      <c r="AI38" s="33"/>
    </row>
    <row r="39" spans="1:35" s="9" customFormat="1" x14ac:dyDescent="0.25">
      <c r="A39"/>
      <c r="B39" s="20" t="s">
        <v>52</v>
      </c>
      <c r="C39" s="151">
        <v>0</v>
      </c>
      <c r="D39" s="144">
        <v>2700100</v>
      </c>
      <c r="E39" s="151">
        <v>0</v>
      </c>
      <c r="F39" s="144">
        <v>2650000</v>
      </c>
      <c r="G39" s="151">
        <v>0</v>
      </c>
      <c r="H39" s="151">
        <v>0</v>
      </c>
      <c r="I39" s="151">
        <v>0</v>
      </c>
      <c r="J39" s="151">
        <v>0</v>
      </c>
      <c r="K39" s="151">
        <v>0</v>
      </c>
      <c r="L39" s="151">
        <v>0</v>
      </c>
      <c r="M39" s="151">
        <v>0</v>
      </c>
      <c r="N39" s="151">
        <v>0</v>
      </c>
      <c r="O39" s="151">
        <v>0</v>
      </c>
      <c r="P39" s="151">
        <v>0</v>
      </c>
      <c r="Q39" s="144">
        <f t="shared" si="0"/>
        <v>2650000</v>
      </c>
      <c r="R39" s="32"/>
      <c r="S39" s="32"/>
      <c r="T39" s="32"/>
      <c r="U39" s="32"/>
      <c r="V39" s="32"/>
      <c r="W39" s="32"/>
      <c r="X39" s="32"/>
      <c r="Y39" s="27"/>
      <c r="Z39" s="27"/>
      <c r="AA39" s="27"/>
      <c r="AB39" s="27"/>
      <c r="AC39" s="27"/>
      <c r="AD39" s="27"/>
      <c r="AE39" s="27"/>
      <c r="AF39" s="33"/>
      <c r="AG39" s="33"/>
      <c r="AH39" s="33"/>
      <c r="AI39" s="33"/>
    </row>
    <row r="40" spans="1:35" x14ac:dyDescent="0.25">
      <c r="B40" s="20" t="s">
        <v>53</v>
      </c>
      <c r="C40" s="144">
        <v>95694785</v>
      </c>
      <c r="D40" s="144">
        <v>25689785</v>
      </c>
      <c r="E40" s="151">
        <v>0</v>
      </c>
      <c r="F40" s="151">
        <v>0</v>
      </c>
      <c r="G40" s="144">
        <v>7930774.7300000004</v>
      </c>
      <c r="H40" s="151">
        <v>0</v>
      </c>
      <c r="I40" s="144">
        <v>750000</v>
      </c>
      <c r="J40" s="151">
        <v>0</v>
      </c>
      <c r="K40" s="151">
        <v>0</v>
      </c>
      <c r="L40" s="151">
        <v>0</v>
      </c>
      <c r="M40" s="144">
        <v>9025499.4800000004</v>
      </c>
      <c r="N40" s="144">
        <v>2256374.87</v>
      </c>
      <c r="O40" s="144">
        <v>1283979.19</v>
      </c>
      <c r="P40" s="144">
        <v>914741.79</v>
      </c>
      <c r="Q40" s="144">
        <f t="shared" si="0"/>
        <v>22161370.060000002</v>
      </c>
      <c r="R40" s="32"/>
      <c r="S40" s="32"/>
      <c r="T40" s="32"/>
      <c r="U40" s="32"/>
      <c r="V40" s="32"/>
      <c r="W40" s="32"/>
      <c r="X40" s="32"/>
      <c r="Y40" s="27"/>
      <c r="Z40" s="27"/>
      <c r="AA40" s="27"/>
      <c r="AB40" s="27"/>
      <c r="AC40" s="27"/>
      <c r="AD40" s="27"/>
      <c r="AE40" s="27"/>
      <c r="AF40" s="33"/>
      <c r="AG40" s="33"/>
      <c r="AH40" s="33"/>
      <c r="AI40" s="33"/>
    </row>
    <row r="41" spans="1:35" x14ac:dyDescent="0.25">
      <c r="B41" s="62" t="s">
        <v>54</v>
      </c>
      <c r="C41" s="148">
        <v>78809500</v>
      </c>
      <c r="D41" s="148">
        <v>86923429.530000001</v>
      </c>
      <c r="E41" s="150">
        <v>0</v>
      </c>
      <c r="F41" s="148">
        <v>-2.9103830456733704E-11</v>
      </c>
      <c r="G41" s="148">
        <v>834850.3</v>
      </c>
      <c r="H41" s="148">
        <v>243937.39</v>
      </c>
      <c r="I41" s="148">
        <v>669258.55999999994</v>
      </c>
      <c r="J41" s="148">
        <v>8667614.8800000008</v>
      </c>
      <c r="K41" s="148">
        <v>957045.53</v>
      </c>
      <c r="L41" s="148">
        <v>2925147.75</v>
      </c>
      <c r="M41" s="148">
        <v>26162.959999999999</v>
      </c>
      <c r="N41" s="148">
        <v>179668.97</v>
      </c>
      <c r="O41" s="148">
        <v>2782314.55</v>
      </c>
      <c r="P41" s="148">
        <v>78116</v>
      </c>
      <c r="Q41" s="148">
        <f>SUM(E41:P41)</f>
        <v>17364116.890000001</v>
      </c>
      <c r="R41" s="32"/>
      <c r="S41" s="32"/>
      <c r="T41" s="32"/>
      <c r="U41" s="32"/>
      <c r="V41" s="32"/>
      <c r="W41" s="32"/>
      <c r="X41" s="32"/>
      <c r="Y41" s="27"/>
      <c r="Z41" s="27"/>
      <c r="AA41" s="27"/>
      <c r="AB41" s="27"/>
      <c r="AC41" s="27"/>
      <c r="AD41" s="27"/>
      <c r="AE41" s="27"/>
      <c r="AF41" s="33"/>
      <c r="AG41" s="33"/>
      <c r="AH41" s="33"/>
      <c r="AI41" s="33"/>
    </row>
    <row r="42" spans="1:35" x14ac:dyDescent="0.25">
      <c r="B42" s="20" t="s">
        <v>92</v>
      </c>
      <c r="C42" s="144">
        <v>29005000</v>
      </c>
      <c r="D42" s="144">
        <v>36577476.950000003</v>
      </c>
      <c r="E42" s="151">
        <v>0</v>
      </c>
      <c r="F42" s="151">
        <v>0</v>
      </c>
      <c r="G42" s="151">
        <v>0</v>
      </c>
      <c r="H42" s="151">
        <v>0</v>
      </c>
      <c r="I42" s="151">
        <v>0</v>
      </c>
      <c r="J42" s="144">
        <v>8000000</v>
      </c>
      <c r="K42" s="151">
        <v>0</v>
      </c>
      <c r="L42" s="151">
        <v>0</v>
      </c>
      <c r="M42" s="151">
        <v>0</v>
      </c>
      <c r="N42" s="151">
        <v>0</v>
      </c>
      <c r="O42" s="144">
        <v>2184302.5</v>
      </c>
      <c r="P42" s="151">
        <v>0</v>
      </c>
      <c r="Q42" s="144">
        <f t="shared" si="0"/>
        <v>10184302.5</v>
      </c>
      <c r="R42" s="32"/>
      <c r="S42" s="32"/>
      <c r="T42" s="32"/>
      <c r="U42" s="32"/>
      <c r="V42" s="32"/>
      <c r="W42" s="32"/>
      <c r="X42" s="32"/>
      <c r="Y42" s="27"/>
      <c r="Z42" s="27"/>
      <c r="AA42" s="27"/>
      <c r="AB42" s="27"/>
      <c r="AC42" s="27"/>
      <c r="AD42" s="27"/>
      <c r="AE42" s="27"/>
      <c r="AF42" s="33"/>
      <c r="AG42" s="33"/>
      <c r="AH42" s="33"/>
      <c r="AI42" s="33"/>
    </row>
    <row r="43" spans="1:35" x14ac:dyDescent="0.25">
      <c r="B43" s="20" t="s">
        <v>55</v>
      </c>
      <c r="C43" s="144">
        <v>49804500</v>
      </c>
      <c r="D43" s="144">
        <v>50345952.579999998</v>
      </c>
      <c r="E43" s="151">
        <v>0</v>
      </c>
      <c r="F43" s="144">
        <v>-2.9103830456733704E-11</v>
      </c>
      <c r="G43" s="144">
        <v>834850.3</v>
      </c>
      <c r="H43" s="144">
        <v>243937.39</v>
      </c>
      <c r="I43" s="144">
        <v>669258.55999999994</v>
      </c>
      <c r="J43" s="144">
        <v>667614.88</v>
      </c>
      <c r="K43" s="144">
        <v>957045.53</v>
      </c>
      <c r="L43" s="144">
        <v>2925147.75</v>
      </c>
      <c r="M43" s="144">
        <v>26162.959999999999</v>
      </c>
      <c r="N43" s="144">
        <v>179668.97</v>
      </c>
      <c r="O43" s="144">
        <v>598012.05000000005</v>
      </c>
      <c r="P43" s="144">
        <v>78116</v>
      </c>
      <c r="Q43" s="152">
        <f>SUM(E43:P43)</f>
        <v>7179814.3899999997</v>
      </c>
      <c r="R43" s="32"/>
      <c r="S43" s="32"/>
      <c r="T43" s="32"/>
      <c r="U43" s="32"/>
      <c r="V43" s="32"/>
      <c r="W43" s="32"/>
      <c r="X43" s="32"/>
      <c r="Y43" s="27"/>
      <c r="Z43" s="27"/>
      <c r="AA43" s="27"/>
      <c r="AB43" s="27"/>
      <c r="AC43" s="27"/>
      <c r="AD43" s="27"/>
      <c r="AE43" s="27"/>
      <c r="AF43" s="33"/>
      <c r="AG43" s="33"/>
      <c r="AH43" s="33"/>
      <c r="AI43" s="33"/>
    </row>
    <row r="44" spans="1:35" x14ac:dyDescent="0.25">
      <c r="B44" s="62" t="s">
        <v>56</v>
      </c>
      <c r="C44" s="148">
        <v>17500000</v>
      </c>
      <c r="D44" s="148">
        <v>17500000</v>
      </c>
      <c r="E44" s="150">
        <v>0</v>
      </c>
      <c r="F44" s="150">
        <v>0</v>
      </c>
      <c r="G44" s="150">
        <v>0</v>
      </c>
      <c r="H44" s="150">
        <v>0</v>
      </c>
      <c r="I44" s="150">
        <v>0</v>
      </c>
      <c r="J44" s="150">
        <v>0</v>
      </c>
      <c r="K44" s="150">
        <v>0</v>
      </c>
      <c r="L44" s="150">
        <v>0</v>
      </c>
      <c r="M44" s="150">
        <v>0</v>
      </c>
      <c r="N44" s="150">
        <v>0</v>
      </c>
      <c r="O44" s="150">
        <v>0</v>
      </c>
      <c r="P44" s="150">
        <v>0</v>
      </c>
      <c r="Q44" s="150">
        <f t="shared" si="0"/>
        <v>0</v>
      </c>
      <c r="R44" s="32"/>
      <c r="S44" s="32"/>
      <c r="T44" s="32"/>
      <c r="U44" s="32"/>
      <c r="V44" s="32"/>
      <c r="W44" s="32"/>
      <c r="X44" s="32"/>
      <c r="Y44" s="27"/>
      <c r="Z44" s="27"/>
      <c r="AA44" s="27"/>
      <c r="AB44" s="27"/>
      <c r="AC44" s="27"/>
      <c r="AD44" s="27"/>
      <c r="AE44" s="27"/>
      <c r="AF44" s="33"/>
      <c r="AG44" s="33"/>
      <c r="AH44" s="33"/>
      <c r="AI44" s="33"/>
    </row>
    <row r="45" spans="1:35" x14ac:dyDescent="0.25">
      <c r="B45" s="20" t="s">
        <v>93</v>
      </c>
      <c r="C45" s="144">
        <v>17500000</v>
      </c>
      <c r="D45" s="144">
        <v>17500000</v>
      </c>
      <c r="E45" s="142">
        <v>0</v>
      </c>
      <c r="F45" s="142">
        <v>0</v>
      </c>
      <c r="G45" s="142">
        <v>0</v>
      </c>
      <c r="H45" s="142">
        <v>0</v>
      </c>
      <c r="I45" s="142">
        <v>0</v>
      </c>
      <c r="J45" s="142">
        <v>0</v>
      </c>
      <c r="K45" s="142">
        <v>0</v>
      </c>
      <c r="L45" s="142">
        <v>0</v>
      </c>
      <c r="M45" s="142">
        <v>0</v>
      </c>
      <c r="N45" s="142">
        <v>0</v>
      </c>
      <c r="O45" s="142">
        <v>0</v>
      </c>
      <c r="P45" s="142">
        <v>0</v>
      </c>
      <c r="Q45" s="151">
        <f t="shared" si="0"/>
        <v>0</v>
      </c>
      <c r="R45" s="32"/>
      <c r="S45" s="32"/>
      <c r="T45" s="32"/>
      <c r="U45" s="32"/>
      <c r="V45" s="32"/>
      <c r="W45" s="32"/>
      <c r="X45" s="32"/>
      <c r="Y45" s="27"/>
      <c r="Z45" s="27"/>
      <c r="AA45" s="27"/>
      <c r="AB45" s="27"/>
      <c r="AC45" s="27"/>
      <c r="AD45" s="27"/>
      <c r="AE45" s="27"/>
      <c r="AF45" s="33"/>
      <c r="AG45" s="33"/>
      <c r="AH45" s="33"/>
      <c r="AI45" s="33"/>
    </row>
    <row r="46" spans="1:35" x14ac:dyDescent="0.25">
      <c r="B46" s="62" t="s">
        <v>58</v>
      </c>
      <c r="C46" s="148">
        <v>98900000</v>
      </c>
      <c r="D46" s="148">
        <v>98900000</v>
      </c>
      <c r="E46" s="150">
        <v>0</v>
      </c>
      <c r="F46" s="150">
        <v>0</v>
      </c>
      <c r="G46" s="150">
        <v>0</v>
      </c>
      <c r="H46" s="150">
        <v>0</v>
      </c>
      <c r="I46" s="150">
        <v>0</v>
      </c>
      <c r="J46" s="150">
        <v>0</v>
      </c>
      <c r="K46" s="150">
        <v>0</v>
      </c>
      <c r="L46" s="150">
        <v>0</v>
      </c>
      <c r="M46" s="150">
        <v>0</v>
      </c>
      <c r="N46" s="150">
        <v>0</v>
      </c>
      <c r="O46" s="150">
        <v>0</v>
      </c>
      <c r="P46" s="150">
        <v>0</v>
      </c>
      <c r="Q46" s="151">
        <f t="shared" si="0"/>
        <v>0</v>
      </c>
      <c r="R46" s="32"/>
      <c r="S46" s="32"/>
      <c r="T46" s="32"/>
      <c r="U46" s="32"/>
      <c r="V46" s="32"/>
      <c r="W46" s="32"/>
      <c r="X46" s="32"/>
      <c r="Y46" s="27"/>
      <c r="Z46" s="27"/>
      <c r="AA46" s="27"/>
      <c r="AB46" s="27"/>
      <c r="AC46" s="27"/>
      <c r="AD46" s="27"/>
      <c r="AE46" s="27"/>
      <c r="AF46" s="33"/>
      <c r="AG46" s="33"/>
      <c r="AH46" s="33"/>
      <c r="AI46" s="33"/>
    </row>
    <row r="47" spans="1:35" x14ac:dyDescent="0.25">
      <c r="B47" s="20" t="s">
        <v>60</v>
      </c>
      <c r="C47" s="144">
        <v>98900000</v>
      </c>
      <c r="D47" s="144">
        <v>98900000</v>
      </c>
      <c r="E47" s="151">
        <v>0</v>
      </c>
      <c r="F47" s="151">
        <v>0</v>
      </c>
      <c r="G47" s="151">
        <v>0</v>
      </c>
      <c r="H47" s="151">
        <v>0</v>
      </c>
      <c r="I47" s="151">
        <v>0</v>
      </c>
      <c r="J47" s="151">
        <v>0</v>
      </c>
      <c r="K47" s="151">
        <v>0</v>
      </c>
      <c r="L47" s="151">
        <v>0</v>
      </c>
      <c r="M47" s="151">
        <v>0</v>
      </c>
      <c r="N47" s="151">
        <v>0</v>
      </c>
      <c r="O47" s="151">
        <v>0</v>
      </c>
      <c r="P47" s="151">
        <v>0</v>
      </c>
      <c r="Q47" s="151">
        <f t="shared" si="0"/>
        <v>0</v>
      </c>
      <c r="R47" s="32"/>
      <c r="S47" s="32"/>
      <c r="T47" s="32"/>
      <c r="U47" s="32"/>
      <c r="V47" s="32"/>
      <c r="W47" s="32"/>
      <c r="X47" s="32"/>
      <c r="Y47" s="27"/>
      <c r="Z47" s="27"/>
      <c r="AA47" s="27"/>
      <c r="AB47" s="27"/>
      <c r="AC47" s="27"/>
      <c r="AD47" s="27"/>
      <c r="AE47" s="27"/>
      <c r="AF47" s="33"/>
      <c r="AG47" s="33"/>
      <c r="AH47" s="33"/>
      <c r="AI47" s="33"/>
    </row>
    <row r="48" spans="1:35" x14ac:dyDescent="0.25">
      <c r="B48" s="62" t="s">
        <v>61</v>
      </c>
      <c r="C48" s="148">
        <v>865980</v>
      </c>
      <c r="D48" s="148">
        <v>865980</v>
      </c>
      <c r="E48" s="150">
        <v>0</v>
      </c>
      <c r="F48" s="150">
        <v>0</v>
      </c>
      <c r="G48" s="150">
        <v>0</v>
      </c>
      <c r="H48" s="150">
        <v>0</v>
      </c>
      <c r="I48" s="150">
        <v>0</v>
      </c>
      <c r="J48" s="150">
        <v>0</v>
      </c>
      <c r="K48" s="150">
        <v>0</v>
      </c>
      <c r="L48" s="150">
        <v>0</v>
      </c>
      <c r="M48" s="150">
        <v>0</v>
      </c>
      <c r="N48" s="150">
        <v>0</v>
      </c>
      <c r="O48" s="150">
        <v>0</v>
      </c>
      <c r="P48" s="150">
        <v>0</v>
      </c>
      <c r="Q48" s="151">
        <f t="shared" si="0"/>
        <v>0</v>
      </c>
      <c r="R48" s="32"/>
      <c r="S48" s="32"/>
      <c r="T48" s="32"/>
      <c r="U48" s="32"/>
      <c r="V48" s="32"/>
      <c r="W48" s="32"/>
      <c r="X48" s="32"/>
      <c r="Y48" s="27"/>
      <c r="Z48" s="27"/>
      <c r="AA48" s="27"/>
      <c r="AB48" s="27"/>
      <c r="AC48" s="27"/>
      <c r="AD48" s="27"/>
      <c r="AE48" s="27"/>
      <c r="AF48" s="33"/>
      <c r="AG48" s="33"/>
      <c r="AH48" s="33"/>
      <c r="AI48" s="33"/>
    </row>
    <row r="49" spans="2:35" x14ac:dyDescent="0.25">
      <c r="B49" s="20" t="s">
        <v>62</v>
      </c>
      <c r="C49" s="144">
        <v>865980</v>
      </c>
      <c r="D49" s="144">
        <v>865980</v>
      </c>
      <c r="E49" s="151">
        <v>0</v>
      </c>
      <c r="F49" s="151">
        <v>0</v>
      </c>
      <c r="G49" s="151">
        <v>0</v>
      </c>
      <c r="H49" s="151">
        <v>0</v>
      </c>
      <c r="I49" s="151">
        <v>0</v>
      </c>
      <c r="J49" s="151">
        <v>0</v>
      </c>
      <c r="K49" s="151">
        <v>0</v>
      </c>
      <c r="L49" s="151">
        <v>0</v>
      </c>
      <c r="M49" s="151">
        <v>0</v>
      </c>
      <c r="N49" s="151">
        <v>0</v>
      </c>
      <c r="O49" s="151">
        <v>0</v>
      </c>
      <c r="P49" s="151">
        <v>0</v>
      </c>
      <c r="Q49" s="151">
        <f t="shared" si="0"/>
        <v>0</v>
      </c>
      <c r="R49" s="32"/>
      <c r="S49" s="32"/>
      <c r="T49" s="32"/>
      <c r="U49" s="32"/>
      <c r="V49" s="32"/>
      <c r="W49" s="32"/>
      <c r="X49" s="32"/>
      <c r="Y49" s="27"/>
      <c r="Z49" s="27"/>
      <c r="AA49" s="27"/>
      <c r="AB49" s="27"/>
      <c r="AC49" s="27"/>
      <c r="AD49" s="27"/>
      <c r="AE49" s="27"/>
      <c r="AF49" s="33"/>
      <c r="AG49" s="33"/>
      <c r="AH49" s="33"/>
      <c r="AI49" s="33"/>
    </row>
    <row r="50" spans="2:35" x14ac:dyDescent="0.25">
      <c r="B50" s="103" t="s">
        <v>63</v>
      </c>
      <c r="C50" s="153">
        <f t="shared" ref="C50:Q50" si="1">C10+C28</f>
        <v>50954253283</v>
      </c>
      <c r="D50" s="153">
        <f t="shared" si="1"/>
        <v>55421137675.289993</v>
      </c>
      <c r="E50" s="154">
        <f t="shared" si="1"/>
        <v>2182297717.3800006</v>
      </c>
      <c r="F50" s="154">
        <f t="shared" si="1"/>
        <v>2581307622.7900004</v>
      </c>
      <c r="G50" s="154">
        <f t="shared" si="1"/>
        <v>2848548239.2399988</v>
      </c>
      <c r="H50" s="154">
        <f t="shared" si="1"/>
        <v>2771970515.7100005</v>
      </c>
      <c r="I50" s="154">
        <f t="shared" si="1"/>
        <v>2817017693.5999999</v>
      </c>
      <c r="J50" s="154">
        <f t="shared" si="1"/>
        <v>2817103695.8000007</v>
      </c>
      <c r="K50" s="154">
        <f t="shared" si="1"/>
        <v>2947302014.5499992</v>
      </c>
      <c r="L50" s="154">
        <f t="shared" si="1"/>
        <v>3015982354.0500002</v>
      </c>
      <c r="M50" s="154">
        <f t="shared" si="1"/>
        <v>2935655535.2000017</v>
      </c>
      <c r="N50" s="154">
        <f t="shared" si="1"/>
        <v>3122269768.8099985</v>
      </c>
      <c r="O50" s="154">
        <f t="shared" si="1"/>
        <v>4641291656.750001</v>
      </c>
      <c r="P50" s="154">
        <f t="shared" si="1"/>
        <v>4332020928.1499996</v>
      </c>
      <c r="Q50" s="154">
        <f t="shared" si="1"/>
        <v>37012767742.030006</v>
      </c>
      <c r="Y50" s="27"/>
      <c r="Z50" s="27"/>
      <c r="AA50" s="27"/>
      <c r="AB50" s="27"/>
      <c r="AC50" s="27"/>
      <c r="AD50" s="27"/>
      <c r="AE50" s="27"/>
      <c r="AF50" s="33"/>
      <c r="AG50" s="33"/>
      <c r="AH50" s="33"/>
      <c r="AI50" s="33"/>
    </row>
    <row r="51" spans="2:35" x14ac:dyDescent="0.25">
      <c r="B51" s="19"/>
      <c r="C51" s="155"/>
      <c r="D51" s="155"/>
      <c r="E51" s="155"/>
      <c r="F51" s="155"/>
      <c r="G51" s="155"/>
      <c r="H51" s="155"/>
      <c r="I51" s="155"/>
      <c r="J51" s="155"/>
      <c r="K51" s="155"/>
      <c r="L51" s="155"/>
      <c r="M51" s="155"/>
      <c r="N51" s="155"/>
      <c r="O51" s="155"/>
      <c r="P51" s="155"/>
      <c r="Q51" s="155"/>
      <c r="Y51" s="27"/>
      <c r="Z51" s="27"/>
      <c r="AA51" s="27"/>
      <c r="AB51" s="27"/>
      <c r="AC51" s="27"/>
      <c r="AD51" s="27"/>
      <c r="AE51" s="27"/>
    </row>
    <row r="52" spans="2:35" x14ac:dyDescent="0.25">
      <c r="B52" s="103" t="s">
        <v>64</v>
      </c>
      <c r="C52" s="156"/>
      <c r="D52" s="156"/>
      <c r="E52" s="157" t="str">
        <f t="shared" ref="E52:O52" si="2">+E9</f>
        <v>ENERO</v>
      </c>
      <c r="F52" s="157" t="str">
        <f t="shared" si="2"/>
        <v>FEBRERO</v>
      </c>
      <c r="G52" s="157" t="str">
        <f t="shared" si="2"/>
        <v>MARZO</v>
      </c>
      <c r="H52" s="157" t="str">
        <f t="shared" si="2"/>
        <v>ABRIL</v>
      </c>
      <c r="I52" s="157" t="str">
        <f t="shared" si="2"/>
        <v>MAYO</v>
      </c>
      <c r="J52" s="157" t="str">
        <f t="shared" si="2"/>
        <v>JUNIO</v>
      </c>
      <c r="K52" s="157" t="str">
        <f t="shared" si="2"/>
        <v>JULIO</v>
      </c>
      <c r="L52" s="157" t="str">
        <f t="shared" si="2"/>
        <v>AGOSTO</v>
      </c>
      <c r="M52" s="157" t="str">
        <f t="shared" si="2"/>
        <v>SEPTIEMBRE</v>
      </c>
      <c r="N52" s="157" t="str">
        <f t="shared" si="2"/>
        <v>OCTUBRE</v>
      </c>
      <c r="O52" s="157" t="str">
        <f t="shared" si="2"/>
        <v>NOVIEMBRE</v>
      </c>
      <c r="P52" s="157" t="s">
        <v>21</v>
      </c>
      <c r="Q52" s="158" t="s">
        <v>22</v>
      </c>
      <c r="R52" s="32"/>
      <c r="S52" s="32"/>
      <c r="T52" s="32"/>
      <c r="U52" s="32"/>
      <c r="V52" s="32"/>
      <c r="W52" s="32"/>
      <c r="X52" s="32"/>
      <c r="Z52" s="27"/>
      <c r="AA52" s="27"/>
      <c r="AB52" s="27"/>
      <c r="AC52" s="27"/>
      <c r="AD52" s="27"/>
      <c r="AE52" s="27"/>
    </row>
    <row r="53" spans="2:35" x14ac:dyDescent="0.25">
      <c r="B53" s="21" t="s">
        <v>65</v>
      </c>
      <c r="C53" s="187">
        <v>3283711902</v>
      </c>
      <c r="D53" s="159">
        <v>3312425429</v>
      </c>
      <c r="E53" s="160">
        <v>0</v>
      </c>
      <c r="F53" s="160">
        <v>0</v>
      </c>
      <c r="G53" s="159">
        <v>373736.47</v>
      </c>
      <c r="H53" s="159">
        <v>1508743.47</v>
      </c>
      <c r="I53" s="159">
        <v>373736.47</v>
      </c>
      <c r="J53" s="147">
        <v>17058180.579999998</v>
      </c>
      <c r="K53" s="147">
        <v>408659.63</v>
      </c>
      <c r="L53" s="147">
        <v>6914760.3399999999</v>
      </c>
      <c r="M53" s="147">
        <v>421011.36</v>
      </c>
      <c r="N53" s="147">
        <v>409736.47</v>
      </c>
      <c r="O53" s="178">
        <v>0</v>
      </c>
      <c r="P53" s="178">
        <v>0</v>
      </c>
      <c r="Q53" s="147">
        <f>SUM(E53:P53)</f>
        <v>27468564.789999995</v>
      </c>
      <c r="R53" s="27"/>
      <c r="S53" s="32"/>
      <c r="T53" s="32"/>
      <c r="U53" s="32"/>
      <c r="V53" s="32"/>
      <c r="W53" s="32"/>
      <c r="X53" s="32"/>
      <c r="Y53" s="27"/>
      <c r="Z53" s="27"/>
      <c r="AA53" s="27"/>
      <c r="AB53" s="27"/>
      <c r="AC53" s="27"/>
      <c r="AD53" s="27"/>
      <c r="AE53" s="27"/>
      <c r="AF53" s="32"/>
      <c r="AG53" s="32"/>
      <c r="AH53" s="32"/>
      <c r="AI53" s="32"/>
    </row>
    <row r="54" spans="2:35" x14ac:dyDescent="0.25">
      <c r="B54" s="62" t="s">
        <v>66</v>
      </c>
      <c r="C54" s="161">
        <v>1125403298</v>
      </c>
      <c r="D54" s="161">
        <v>1125403298</v>
      </c>
      <c r="E54" s="149">
        <v>0</v>
      </c>
      <c r="F54" s="149">
        <v>0</v>
      </c>
      <c r="G54" s="149">
        <v>0</v>
      </c>
      <c r="H54" s="149">
        <v>0</v>
      </c>
      <c r="I54" s="149">
        <v>0</v>
      </c>
      <c r="J54" s="150">
        <v>0</v>
      </c>
      <c r="K54" s="150">
        <v>0</v>
      </c>
      <c r="L54" s="150">
        <v>0</v>
      </c>
      <c r="M54" s="150">
        <v>0</v>
      </c>
      <c r="N54" s="150">
        <v>0</v>
      </c>
      <c r="O54" s="150">
        <v>0</v>
      </c>
      <c r="P54" s="150">
        <v>0</v>
      </c>
      <c r="Q54" s="150">
        <f t="shared" ref="Q54:Q72" si="3">SUM(E54:P54)</f>
        <v>0</v>
      </c>
      <c r="R54" s="27"/>
      <c r="S54" s="32"/>
      <c r="T54" s="32"/>
      <c r="U54" s="32"/>
      <c r="V54" s="32"/>
      <c r="W54" s="32"/>
      <c r="X54" s="32"/>
      <c r="Y54" s="27"/>
      <c r="Z54" s="27"/>
      <c r="AA54" s="27"/>
      <c r="AB54" s="27"/>
      <c r="AC54" s="27"/>
      <c r="AD54" s="27"/>
      <c r="AE54" s="27"/>
      <c r="AF54" s="32"/>
      <c r="AG54" s="32"/>
      <c r="AH54" s="32"/>
      <c r="AI54" s="32"/>
    </row>
    <row r="55" spans="2:35" x14ac:dyDescent="0.25">
      <c r="B55" s="20" t="s">
        <v>67</v>
      </c>
      <c r="C55" s="165">
        <v>125403298</v>
      </c>
      <c r="D55" s="165">
        <v>125403298</v>
      </c>
      <c r="E55" s="163">
        <v>0</v>
      </c>
      <c r="F55" s="163">
        <v>0</v>
      </c>
      <c r="G55" s="163">
        <v>0</v>
      </c>
      <c r="H55" s="163">
        <v>0</v>
      </c>
      <c r="I55" s="163">
        <v>0</v>
      </c>
      <c r="J55" s="151">
        <v>0</v>
      </c>
      <c r="K55" s="151">
        <v>0</v>
      </c>
      <c r="L55" s="151">
        <v>0</v>
      </c>
      <c r="M55" s="151">
        <v>0</v>
      </c>
      <c r="N55" s="151">
        <v>0</v>
      </c>
      <c r="O55" s="151">
        <v>0</v>
      </c>
      <c r="P55" s="151">
        <v>0</v>
      </c>
      <c r="Q55" s="164">
        <f t="shared" si="3"/>
        <v>0</v>
      </c>
      <c r="R55" s="27"/>
      <c r="S55" s="32"/>
      <c r="T55" s="32"/>
      <c r="U55" s="32"/>
      <c r="V55" s="32"/>
      <c r="W55" s="32"/>
      <c r="X55" s="32"/>
      <c r="Y55" s="27"/>
      <c r="Z55" s="27"/>
      <c r="AA55" s="27"/>
      <c r="AB55" s="27"/>
      <c r="AC55" s="27"/>
      <c r="AD55" s="27"/>
      <c r="AE55" s="27"/>
      <c r="AF55" s="32"/>
      <c r="AG55" s="32"/>
      <c r="AH55" s="32"/>
      <c r="AI55" s="32"/>
    </row>
    <row r="56" spans="2:35" x14ac:dyDescent="0.25">
      <c r="B56" s="31" t="s">
        <v>68</v>
      </c>
      <c r="C56" s="165">
        <v>125403298</v>
      </c>
      <c r="D56" s="165">
        <v>125403298</v>
      </c>
      <c r="E56" s="163">
        <v>0</v>
      </c>
      <c r="F56" s="163">
        <v>0</v>
      </c>
      <c r="G56" s="163">
        <v>0</v>
      </c>
      <c r="H56" s="163">
        <v>0</v>
      </c>
      <c r="I56" s="163">
        <v>0</v>
      </c>
      <c r="J56" s="151">
        <v>0</v>
      </c>
      <c r="K56" s="151">
        <v>0</v>
      </c>
      <c r="L56" s="151">
        <v>0</v>
      </c>
      <c r="M56" s="151">
        <v>0</v>
      </c>
      <c r="N56" s="151">
        <v>0</v>
      </c>
      <c r="O56" s="151">
        <v>0</v>
      </c>
      <c r="P56" s="151">
        <v>0</v>
      </c>
      <c r="Q56" s="164">
        <f t="shared" si="3"/>
        <v>0</v>
      </c>
      <c r="R56" s="27"/>
      <c r="S56" s="32"/>
      <c r="T56" s="32"/>
      <c r="U56" s="32"/>
      <c r="V56" s="32"/>
      <c r="W56" s="32"/>
      <c r="X56" s="32"/>
      <c r="Y56" s="27"/>
      <c r="Z56" s="27"/>
      <c r="AA56" s="27"/>
      <c r="AB56" s="27"/>
      <c r="AC56" s="27"/>
      <c r="AD56" s="27"/>
      <c r="AE56" s="27"/>
      <c r="AF56" s="32"/>
      <c r="AG56" s="32"/>
      <c r="AH56" s="32"/>
      <c r="AI56" s="32"/>
    </row>
    <row r="57" spans="2:35" x14ac:dyDescent="0.25">
      <c r="B57" s="31" t="s">
        <v>69</v>
      </c>
      <c r="C57" s="165">
        <v>125403298</v>
      </c>
      <c r="D57" s="165">
        <v>125403298</v>
      </c>
      <c r="E57" s="163">
        <v>0</v>
      </c>
      <c r="F57" s="163">
        <v>0</v>
      </c>
      <c r="G57" s="163">
        <v>0</v>
      </c>
      <c r="H57" s="163">
        <v>0</v>
      </c>
      <c r="I57" s="163">
        <v>0</v>
      </c>
      <c r="J57" s="151">
        <v>0</v>
      </c>
      <c r="K57" s="151">
        <v>0</v>
      </c>
      <c r="L57" s="151">
        <v>0</v>
      </c>
      <c r="M57" s="151">
        <v>0</v>
      </c>
      <c r="N57" s="151">
        <v>0</v>
      </c>
      <c r="O57" s="151">
        <v>0</v>
      </c>
      <c r="P57" s="151">
        <v>0</v>
      </c>
      <c r="Q57" s="164">
        <f t="shared" si="3"/>
        <v>0</v>
      </c>
      <c r="R57" s="27"/>
      <c r="S57" s="32"/>
      <c r="T57" s="32"/>
      <c r="U57" s="32"/>
      <c r="V57" s="32"/>
      <c r="W57" s="32"/>
      <c r="X57" s="32"/>
      <c r="Y57" s="27"/>
      <c r="Z57" s="27"/>
      <c r="AA57" s="27"/>
      <c r="AB57" s="27"/>
      <c r="AC57" s="27"/>
      <c r="AD57" s="27"/>
      <c r="AE57" s="27"/>
      <c r="AF57" s="32"/>
      <c r="AG57" s="32"/>
      <c r="AH57" s="32"/>
      <c r="AI57" s="32"/>
    </row>
    <row r="58" spans="2:35" x14ac:dyDescent="0.25">
      <c r="B58" s="20" t="s">
        <v>70</v>
      </c>
      <c r="C58" s="165">
        <v>1000000000</v>
      </c>
      <c r="D58" s="165">
        <v>1000000000</v>
      </c>
      <c r="E58" s="166">
        <v>0</v>
      </c>
      <c r="F58" s="166">
        <v>0</v>
      </c>
      <c r="G58" s="166">
        <v>0</v>
      </c>
      <c r="H58" s="166">
        <v>0</v>
      </c>
      <c r="I58" s="166">
        <v>0</v>
      </c>
      <c r="J58" s="164">
        <v>0</v>
      </c>
      <c r="K58" s="164">
        <v>0</v>
      </c>
      <c r="L58" s="164">
        <v>0</v>
      </c>
      <c r="M58" s="164">
        <v>0</v>
      </c>
      <c r="N58" s="164">
        <v>0</v>
      </c>
      <c r="O58" s="164">
        <v>0</v>
      </c>
      <c r="P58" s="164">
        <v>0</v>
      </c>
      <c r="Q58" s="164">
        <f t="shared" si="3"/>
        <v>0</v>
      </c>
      <c r="R58" s="27"/>
      <c r="S58" s="32"/>
      <c r="T58" s="32"/>
      <c r="U58" s="32"/>
      <c r="V58" s="32"/>
      <c r="W58" s="32"/>
      <c r="X58" s="32"/>
      <c r="Y58" s="27"/>
      <c r="Z58" s="27"/>
      <c r="AA58" s="27"/>
      <c r="AB58" s="27"/>
      <c r="AC58" s="27"/>
      <c r="AD58" s="27"/>
      <c r="AE58" s="27"/>
      <c r="AF58" s="32"/>
      <c r="AG58" s="32"/>
      <c r="AH58" s="32"/>
      <c r="AI58" s="32"/>
    </row>
    <row r="59" spans="2:35" ht="30" x14ac:dyDescent="0.25">
      <c r="B59" s="20" t="s">
        <v>86</v>
      </c>
      <c r="C59" s="165">
        <v>1000000000</v>
      </c>
      <c r="D59" s="165">
        <v>1000000000</v>
      </c>
      <c r="E59" s="166">
        <v>0</v>
      </c>
      <c r="F59" s="166">
        <v>0</v>
      </c>
      <c r="G59" s="166">
        <v>0</v>
      </c>
      <c r="H59" s="166">
        <v>0</v>
      </c>
      <c r="I59" s="166">
        <v>0</v>
      </c>
      <c r="J59" s="164">
        <v>0</v>
      </c>
      <c r="K59" s="164">
        <v>0</v>
      </c>
      <c r="L59" s="164">
        <v>0</v>
      </c>
      <c r="M59" s="164">
        <v>0</v>
      </c>
      <c r="N59" s="164">
        <v>0</v>
      </c>
      <c r="O59" s="164">
        <v>0</v>
      </c>
      <c r="P59" s="164">
        <v>0</v>
      </c>
      <c r="Q59" s="164">
        <f t="shared" si="3"/>
        <v>0</v>
      </c>
      <c r="R59" s="27"/>
      <c r="S59" s="32"/>
      <c r="T59" s="32"/>
      <c r="U59" s="32"/>
      <c r="V59" s="32"/>
      <c r="W59" s="32"/>
      <c r="X59" s="32"/>
      <c r="Y59" s="27"/>
      <c r="Z59" s="27"/>
      <c r="AA59" s="27"/>
      <c r="AB59" s="27"/>
      <c r="AC59" s="27"/>
      <c r="AD59" s="27"/>
      <c r="AE59" s="27"/>
      <c r="AF59" s="32"/>
      <c r="AG59" s="32"/>
      <c r="AH59" s="32"/>
      <c r="AI59" s="32"/>
    </row>
    <row r="60" spans="2:35" ht="30" x14ac:dyDescent="0.25">
      <c r="B60" s="20" t="s">
        <v>87</v>
      </c>
      <c r="C60" s="165">
        <v>1000000000</v>
      </c>
      <c r="D60" s="165">
        <v>1000000000</v>
      </c>
      <c r="E60" s="166">
        <v>0</v>
      </c>
      <c r="F60" s="166">
        <v>0</v>
      </c>
      <c r="G60" s="166">
        <v>0</v>
      </c>
      <c r="H60" s="166">
        <v>0</v>
      </c>
      <c r="I60" s="166">
        <v>0</v>
      </c>
      <c r="J60" s="164">
        <v>0</v>
      </c>
      <c r="K60" s="164">
        <v>0</v>
      </c>
      <c r="L60" s="164">
        <v>0</v>
      </c>
      <c r="M60" s="164">
        <v>0</v>
      </c>
      <c r="N60" s="164">
        <v>0</v>
      </c>
      <c r="O60" s="164">
        <v>0</v>
      </c>
      <c r="P60" s="164">
        <v>0</v>
      </c>
      <c r="Q60" s="164">
        <f t="shared" si="3"/>
        <v>0</v>
      </c>
      <c r="R60" s="27"/>
      <c r="S60" s="32"/>
      <c r="T60" s="32"/>
      <c r="U60" s="32"/>
      <c r="V60" s="32"/>
      <c r="W60" s="32"/>
      <c r="X60" s="32"/>
      <c r="Y60" s="27"/>
      <c r="Z60" s="27"/>
      <c r="AA60" s="27"/>
      <c r="AB60" s="27"/>
      <c r="AC60" s="27"/>
      <c r="AD60" s="27"/>
      <c r="AE60" s="27"/>
      <c r="AF60" s="32"/>
      <c r="AG60" s="32"/>
      <c r="AH60" s="32"/>
      <c r="AI60" s="32"/>
    </row>
    <row r="61" spans="2:35" s="10" customFormat="1" x14ac:dyDescent="0.25">
      <c r="B61" s="62" t="s">
        <v>73</v>
      </c>
      <c r="C61" s="161">
        <v>2158308604</v>
      </c>
      <c r="D61" s="161">
        <v>2163837686</v>
      </c>
      <c r="E61" s="149">
        <v>0</v>
      </c>
      <c r="F61" s="149">
        <v>0</v>
      </c>
      <c r="G61" s="161">
        <v>373736.47</v>
      </c>
      <c r="H61" s="161">
        <v>1508743.47</v>
      </c>
      <c r="I61" s="161">
        <v>373736.47</v>
      </c>
      <c r="J61" s="161">
        <v>373736.47</v>
      </c>
      <c r="K61" s="161">
        <v>408659.63</v>
      </c>
      <c r="L61" s="161">
        <v>414788</v>
      </c>
      <c r="M61" s="161">
        <v>421011.36</v>
      </c>
      <c r="N61" s="161">
        <v>409736.47</v>
      </c>
      <c r="O61" s="149">
        <v>0</v>
      </c>
      <c r="P61" s="149">
        <v>0</v>
      </c>
      <c r="Q61" s="148">
        <f t="shared" si="3"/>
        <v>4284148.34</v>
      </c>
      <c r="R61" s="27"/>
      <c r="S61" s="32"/>
      <c r="T61" s="32"/>
      <c r="U61" s="32"/>
      <c r="V61" s="32"/>
      <c r="W61" s="32"/>
      <c r="X61" s="32"/>
      <c r="Y61" s="27"/>
      <c r="Z61" s="27"/>
      <c r="AA61" s="27"/>
      <c r="AB61" s="27"/>
      <c r="AC61" s="27"/>
      <c r="AD61" s="27"/>
      <c r="AE61" s="27"/>
      <c r="AF61" s="32"/>
      <c r="AG61" s="32"/>
      <c r="AH61" s="32"/>
      <c r="AI61" s="32"/>
    </row>
    <row r="62" spans="2:35" x14ac:dyDescent="0.25">
      <c r="B62" s="20" t="s">
        <v>74</v>
      </c>
      <c r="C62" s="165">
        <v>2109308603.9999998</v>
      </c>
      <c r="D62" s="165">
        <v>2114837685.9999998</v>
      </c>
      <c r="E62" s="166">
        <v>0</v>
      </c>
      <c r="F62" s="166">
        <v>0</v>
      </c>
      <c r="G62" s="165">
        <v>373736.47</v>
      </c>
      <c r="H62" s="165">
        <v>1508743.47</v>
      </c>
      <c r="I62" s="165">
        <v>373736.47</v>
      </c>
      <c r="J62" s="152">
        <v>373736.47</v>
      </c>
      <c r="K62" s="152">
        <v>408659.63</v>
      </c>
      <c r="L62" s="152">
        <v>414788</v>
      </c>
      <c r="M62" s="152">
        <v>421011.36</v>
      </c>
      <c r="N62" s="152">
        <v>409736.47</v>
      </c>
      <c r="O62" s="164">
        <v>0</v>
      </c>
      <c r="P62" s="164">
        <v>0</v>
      </c>
      <c r="Q62" s="152">
        <f t="shared" si="3"/>
        <v>4284148.34</v>
      </c>
      <c r="R62" s="27"/>
      <c r="S62" s="32"/>
      <c r="T62" s="32"/>
      <c r="U62" s="32"/>
      <c r="V62" s="32"/>
      <c r="W62" s="32"/>
      <c r="X62" s="32"/>
      <c r="Y62" s="27"/>
      <c r="Z62" s="27"/>
      <c r="AA62" s="27"/>
      <c r="AB62" s="27"/>
      <c r="AC62" s="27"/>
      <c r="AD62" s="27"/>
      <c r="AE62" s="27"/>
      <c r="AF62" s="32"/>
      <c r="AG62" s="32"/>
      <c r="AH62" s="32"/>
      <c r="AI62" s="32"/>
    </row>
    <row r="63" spans="2:35" x14ac:dyDescent="0.25">
      <c r="B63" s="20" t="s">
        <v>75</v>
      </c>
      <c r="C63" s="165">
        <v>2094308603.9999998</v>
      </c>
      <c r="D63" s="165">
        <v>2094308603.9999998</v>
      </c>
      <c r="E63" s="166">
        <v>0</v>
      </c>
      <c r="F63" s="166">
        <v>0</v>
      </c>
      <c r="G63" s="166">
        <v>0</v>
      </c>
      <c r="H63" s="165">
        <v>1135007</v>
      </c>
      <c r="I63" s="166">
        <v>0</v>
      </c>
      <c r="J63" s="166">
        <v>0</v>
      </c>
      <c r="K63" s="166">
        <v>0</v>
      </c>
      <c r="L63" s="166">
        <v>0</v>
      </c>
      <c r="M63" s="166">
        <v>0</v>
      </c>
      <c r="N63" s="166">
        <v>0</v>
      </c>
      <c r="O63" s="166">
        <v>0</v>
      </c>
      <c r="P63" s="166">
        <v>0</v>
      </c>
      <c r="Q63" s="152">
        <f t="shared" si="3"/>
        <v>1135007</v>
      </c>
      <c r="Y63" s="27"/>
      <c r="Z63" s="27"/>
      <c r="AA63" s="27"/>
      <c r="AB63" s="27"/>
      <c r="AC63" s="27"/>
      <c r="AD63" s="27"/>
      <c r="AE63" s="27"/>
      <c r="AF63" s="32"/>
      <c r="AG63" s="32"/>
      <c r="AH63" s="32"/>
      <c r="AI63" s="32"/>
    </row>
    <row r="64" spans="2:35" x14ac:dyDescent="0.25">
      <c r="B64" s="20" t="s">
        <v>76</v>
      </c>
      <c r="C64" s="165">
        <v>2094308603.9999998</v>
      </c>
      <c r="D64" s="165">
        <v>2094308603.9999998</v>
      </c>
      <c r="E64" s="167">
        <v>0</v>
      </c>
      <c r="F64" s="169">
        <v>0</v>
      </c>
      <c r="G64" s="169">
        <v>0</v>
      </c>
      <c r="H64" s="169">
        <v>0</v>
      </c>
      <c r="I64" s="169">
        <v>0</v>
      </c>
      <c r="J64" s="168">
        <v>0</v>
      </c>
      <c r="K64" s="168">
        <v>0</v>
      </c>
      <c r="L64" s="168">
        <v>0</v>
      </c>
      <c r="M64" s="168">
        <v>0</v>
      </c>
      <c r="N64" s="168">
        <v>0</v>
      </c>
      <c r="O64" s="168">
        <v>0</v>
      </c>
      <c r="P64" s="168">
        <v>0</v>
      </c>
      <c r="Q64" s="164">
        <f t="shared" si="3"/>
        <v>0</v>
      </c>
      <c r="R64" s="27"/>
      <c r="S64" s="32"/>
      <c r="T64" s="32"/>
      <c r="U64" s="32"/>
      <c r="V64" s="32"/>
      <c r="W64" s="32"/>
      <c r="X64" s="32"/>
      <c r="Y64" s="27"/>
      <c r="Z64" s="27"/>
      <c r="AA64" s="27"/>
      <c r="AB64" s="27"/>
      <c r="AC64" s="27"/>
      <c r="AD64" s="27"/>
      <c r="AE64" s="27"/>
      <c r="AF64" s="32"/>
      <c r="AG64" s="32"/>
      <c r="AH64" s="32"/>
      <c r="AI64" s="32"/>
    </row>
    <row r="65" spans="1:35" ht="30" x14ac:dyDescent="0.25">
      <c r="B65" s="20" t="s">
        <v>88</v>
      </c>
      <c r="C65" s="166">
        <v>0</v>
      </c>
      <c r="D65" s="165">
        <v>2373677</v>
      </c>
      <c r="E65" s="169">
        <v>0</v>
      </c>
      <c r="F65" s="169">
        <v>0</v>
      </c>
      <c r="G65" s="169">
        <v>0</v>
      </c>
      <c r="H65" s="165">
        <v>1135007</v>
      </c>
      <c r="I65" s="169">
        <v>0</v>
      </c>
      <c r="J65" s="169">
        <v>0</v>
      </c>
      <c r="K65" s="169">
        <v>0</v>
      </c>
      <c r="L65" s="169">
        <v>0</v>
      </c>
      <c r="M65" s="169">
        <v>0</v>
      </c>
      <c r="N65" s="169">
        <v>0</v>
      </c>
      <c r="O65" s="169">
        <v>0</v>
      </c>
      <c r="P65" s="169">
        <v>0</v>
      </c>
      <c r="Q65" s="152">
        <f t="shared" si="3"/>
        <v>1135007</v>
      </c>
      <c r="R65" s="27"/>
      <c r="S65" s="32"/>
      <c r="T65" s="32"/>
      <c r="U65" s="32"/>
      <c r="V65" s="32"/>
      <c r="W65" s="32"/>
      <c r="X65" s="32"/>
      <c r="Y65" s="27"/>
      <c r="Z65" s="27"/>
      <c r="AA65" s="27"/>
      <c r="AB65" s="27"/>
      <c r="AC65" s="27"/>
      <c r="AD65" s="27"/>
      <c r="AE65" s="27"/>
      <c r="AF65" s="32"/>
      <c r="AG65" s="32"/>
      <c r="AH65" s="32"/>
      <c r="AI65" s="32"/>
    </row>
    <row r="66" spans="1:35" x14ac:dyDescent="0.25">
      <c r="B66" s="20" t="s">
        <v>79</v>
      </c>
      <c r="C66" s="166">
        <v>0</v>
      </c>
      <c r="D66" s="165">
        <v>2373677</v>
      </c>
      <c r="E66" s="166">
        <v>0</v>
      </c>
      <c r="F66" s="166">
        <v>0</v>
      </c>
      <c r="G66" s="165">
        <v>373736.47</v>
      </c>
      <c r="H66" s="165">
        <v>373736.47</v>
      </c>
      <c r="I66" s="165">
        <v>373736.47</v>
      </c>
      <c r="J66" s="165">
        <v>373736.47</v>
      </c>
      <c r="K66" s="165">
        <v>408659.63</v>
      </c>
      <c r="L66" s="165">
        <v>414788</v>
      </c>
      <c r="M66" s="165">
        <v>421011.36</v>
      </c>
      <c r="N66" s="165">
        <v>409736.47</v>
      </c>
      <c r="O66" s="166">
        <v>0</v>
      </c>
      <c r="P66" s="166">
        <v>0</v>
      </c>
      <c r="Q66" s="143">
        <f t="shared" si="3"/>
        <v>3149141.34</v>
      </c>
      <c r="R66" s="27"/>
      <c r="S66" s="32"/>
      <c r="T66" s="32"/>
      <c r="U66" s="32"/>
      <c r="V66" s="32"/>
      <c r="W66" s="32"/>
      <c r="X66" s="32"/>
      <c r="Y66" s="27"/>
      <c r="Z66" s="27"/>
      <c r="AA66" s="27"/>
      <c r="AB66" s="27"/>
      <c r="AC66" s="27"/>
      <c r="AD66" s="27"/>
      <c r="AE66" s="27"/>
      <c r="AF66" s="32"/>
      <c r="AG66" s="32"/>
      <c r="AH66" s="32"/>
      <c r="AI66" s="32"/>
    </row>
    <row r="67" spans="1:35" x14ac:dyDescent="0.25">
      <c r="B67" s="20" t="s">
        <v>80</v>
      </c>
      <c r="C67" s="165">
        <v>15000000</v>
      </c>
      <c r="D67" s="165">
        <v>18155405</v>
      </c>
      <c r="E67" s="166">
        <v>0</v>
      </c>
      <c r="F67" s="166">
        <v>0</v>
      </c>
      <c r="G67" s="165">
        <v>373736.47</v>
      </c>
      <c r="H67" s="165">
        <v>373736.47</v>
      </c>
      <c r="I67" s="165">
        <v>373736.47</v>
      </c>
      <c r="J67" s="165">
        <v>373736.47</v>
      </c>
      <c r="K67" s="165">
        <v>408659.63</v>
      </c>
      <c r="L67" s="165">
        <v>414788</v>
      </c>
      <c r="M67" s="165">
        <v>421011.36</v>
      </c>
      <c r="N67" s="165">
        <v>409736.47</v>
      </c>
      <c r="O67" s="166">
        <v>0</v>
      </c>
      <c r="P67" s="166">
        <v>0</v>
      </c>
      <c r="Q67" s="143">
        <f t="shared" si="3"/>
        <v>3149141.34</v>
      </c>
      <c r="R67" s="27"/>
      <c r="S67" s="32"/>
      <c r="T67" s="32"/>
      <c r="U67" s="32"/>
      <c r="V67" s="32"/>
      <c r="W67" s="32"/>
      <c r="X67" s="32"/>
      <c r="Y67" s="27"/>
      <c r="Z67" s="27"/>
      <c r="AA67" s="27"/>
      <c r="AB67" s="27"/>
      <c r="AC67" s="27"/>
      <c r="AD67" s="27"/>
      <c r="AE67" s="27"/>
      <c r="AF67" s="32"/>
      <c r="AG67" s="32"/>
      <c r="AH67" s="32"/>
      <c r="AI67" s="32"/>
    </row>
    <row r="68" spans="1:35" x14ac:dyDescent="0.25">
      <c r="B68" s="20" t="s">
        <v>94</v>
      </c>
      <c r="C68" s="165">
        <v>49000000</v>
      </c>
      <c r="D68" s="165">
        <v>49000000</v>
      </c>
      <c r="E68" s="167">
        <v>0</v>
      </c>
      <c r="F68" s="169">
        <v>0</v>
      </c>
      <c r="G68" s="169">
        <v>0</v>
      </c>
      <c r="H68" s="169">
        <v>0</v>
      </c>
      <c r="I68" s="169">
        <v>0</v>
      </c>
      <c r="J68" s="145">
        <v>0</v>
      </c>
      <c r="K68" s="168">
        <v>0</v>
      </c>
      <c r="L68" s="168">
        <v>0</v>
      </c>
      <c r="M68" s="168">
        <v>0</v>
      </c>
      <c r="N68" s="168">
        <v>0</v>
      </c>
      <c r="O68" s="168">
        <v>0</v>
      </c>
      <c r="P68" s="168">
        <v>0</v>
      </c>
      <c r="Q68" s="164">
        <f t="shared" si="3"/>
        <v>0</v>
      </c>
      <c r="R68" s="27"/>
      <c r="S68" s="32"/>
      <c r="T68" s="32"/>
      <c r="U68" s="32"/>
      <c r="V68" s="32"/>
      <c r="W68" s="32"/>
      <c r="X68" s="32"/>
      <c r="Y68" s="27"/>
      <c r="Z68" s="27"/>
      <c r="AA68" s="27"/>
      <c r="AB68" s="27"/>
      <c r="AC68" s="27"/>
      <c r="AD68" s="27"/>
      <c r="AE68" s="27"/>
      <c r="AF68" s="32"/>
      <c r="AG68" s="32"/>
      <c r="AH68" s="32"/>
      <c r="AI68" s="32"/>
    </row>
    <row r="69" spans="1:35" x14ac:dyDescent="0.25">
      <c r="B69" s="20" t="s">
        <v>95</v>
      </c>
      <c r="C69" s="165">
        <v>49000000</v>
      </c>
      <c r="D69" s="165">
        <v>49000000</v>
      </c>
      <c r="E69" s="167">
        <v>0</v>
      </c>
      <c r="F69" s="169">
        <v>0</v>
      </c>
      <c r="G69" s="169">
        <v>0</v>
      </c>
      <c r="H69" s="169">
        <v>0</v>
      </c>
      <c r="I69" s="169">
        <v>0</v>
      </c>
      <c r="J69" s="145">
        <v>0</v>
      </c>
      <c r="K69" s="168">
        <v>0</v>
      </c>
      <c r="L69" s="168">
        <v>0</v>
      </c>
      <c r="M69" s="168">
        <v>0</v>
      </c>
      <c r="N69" s="168">
        <v>0</v>
      </c>
      <c r="O69" s="168">
        <v>0</v>
      </c>
      <c r="P69" s="168">
        <v>0</v>
      </c>
      <c r="Q69" s="164">
        <f t="shared" si="3"/>
        <v>0</v>
      </c>
      <c r="R69" s="27"/>
      <c r="S69" s="32"/>
      <c r="T69" s="32"/>
      <c r="U69" s="32"/>
      <c r="V69" s="32"/>
      <c r="W69" s="32"/>
      <c r="X69" s="32"/>
      <c r="Y69" s="27"/>
      <c r="Z69" s="27"/>
      <c r="AA69" s="27"/>
      <c r="AB69" s="27"/>
      <c r="AC69" s="27"/>
      <c r="AD69" s="27"/>
      <c r="AE69" s="27"/>
      <c r="AF69" s="32"/>
      <c r="AG69" s="32"/>
      <c r="AH69" s="32"/>
      <c r="AI69" s="32"/>
    </row>
    <row r="70" spans="1:35" x14ac:dyDescent="0.25">
      <c r="B70" s="20" t="s">
        <v>96</v>
      </c>
      <c r="C70" s="165">
        <v>49000000</v>
      </c>
      <c r="D70" s="165">
        <v>49000000</v>
      </c>
      <c r="E70" s="167">
        <v>0</v>
      </c>
      <c r="F70" s="169">
        <v>0</v>
      </c>
      <c r="G70" s="169">
        <v>0</v>
      </c>
      <c r="H70" s="169">
        <v>0</v>
      </c>
      <c r="I70" s="169">
        <v>0</v>
      </c>
      <c r="J70" s="145">
        <v>0</v>
      </c>
      <c r="K70" s="168">
        <v>0</v>
      </c>
      <c r="L70" s="168">
        <v>0</v>
      </c>
      <c r="M70" s="168">
        <v>0</v>
      </c>
      <c r="N70" s="168">
        <v>0</v>
      </c>
      <c r="O70" s="168">
        <v>0</v>
      </c>
      <c r="P70" s="168">
        <v>0</v>
      </c>
      <c r="Q70" s="164">
        <f t="shared" si="3"/>
        <v>0</v>
      </c>
      <c r="R70" s="27"/>
      <c r="S70" s="32"/>
      <c r="T70" s="32"/>
      <c r="U70" s="32"/>
      <c r="V70" s="32"/>
      <c r="W70" s="32"/>
      <c r="X70" s="32"/>
      <c r="Y70" s="27"/>
      <c r="Z70" s="27"/>
      <c r="AA70" s="27"/>
      <c r="AB70" s="27"/>
      <c r="AC70" s="27"/>
      <c r="AD70" s="27"/>
      <c r="AE70" s="27"/>
      <c r="AF70" s="32"/>
      <c r="AG70" s="32"/>
      <c r="AH70" s="32"/>
      <c r="AI70" s="32"/>
    </row>
    <row r="71" spans="1:35" s="10" customFormat="1" x14ac:dyDescent="0.25">
      <c r="A71"/>
      <c r="B71" s="62" t="s">
        <v>97</v>
      </c>
      <c r="C71" s="149">
        <v>0</v>
      </c>
      <c r="D71" s="161">
        <v>23184445</v>
      </c>
      <c r="E71" s="149">
        <v>0</v>
      </c>
      <c r="F71" s="149">
        <v>0</v>
      </c>
      <c r="G71" s="149">
        <v>0</v>
      </c>
      <c r="H71" s="149">
        <v>0</v>
      </c>
      <c r="I71" s="149">
        <v>0</v>
      </c>
      <c r="J71" s="148">
        <v>16684444.110000001</v>
      </c>
      <c r="K71" s="150">
        <v>0</v>
      </c>
      <c r="L71" s="148">
        <v>6499972.3399999999</v>
      </c>
      <c r="M71" s="150">
        <v>0</v>
      </c>
      <c r="N71" s="150">
        <v>0</v>
      </c>
      <c r="O71" s="150">
        <v>0</v>
      </c>
      <c r="P71" s="150">
        <v>0</v>
      </c>
      <c r="Q71" s="148">
        <f t="shared" si="3"/>
        <v>23184416.450000003</v>
      </c>
      <c r="R71" s="30"/>
      <c r="S71" s="37"/>
      <c r="T71" s="37"/>
      <c r="U71" s="37"/>
      <c r="V71" s="37"/>
      <c r="W71" s="37"/>
      <c r="X71" s="37"/>
      <c r="Y71" s="30"/>
      <c r="Z71" s="30"/>
      <c r="AA71" s="30"/>
      <c r="AB71" s="30"/>
      <c r="AC71" s="30"/>
      <c r="AD71" s="30"/>
      <c r="AE71" s="30"/>
      <c r="AF71" s="37"/>
      <c r="AG71" s="37"/>
      <c r="AH71" s="37"/>
      <c r="AI71" s="37"/>
    </row>
    <row r="72" spans="1:35" x14ac:dyDescent="0.25">
      <c r="B72" s="103" t="s">
        <v>81</v>
      </c>
      <c r="C72" s="153">
        <f t="shared" ref="C72:P72" si="4">C53</f>
        <v>3283711902</v>
      </c>
      <c r="D72" s="171">
        <f t="shared" si="4"/>
        <v>3312425429</v>
      </c>
      <c r="E72" s="172">
        <f t="shared" si="4"/>
        <v>0</v>
      </c>
      <c r="F72" s="172">
        <f t="shared" si="4"/>
        <v>0</v>
      </c>
      <c r="G72" s="173">
        <f t="shared" si="4"/>
        <v>373736.47</v>
      </c>
      <c r="H72" s="173">
        <f t="shared" si="4"/>
        <v>1508743.47</v>
      </c>
      <c r="I72" s="173">
        <f t="shared" si="4"/>
        <v>373736.47</v>
      </c>
      <c r="J72" s="173">
        <f t="shared" si="4"/>
        <v>17058180.579999998</v>
      </c>
      <c r="K72" s="173">
        <f t="shared" si="4"/>
        <v>408659.63</v>
      </c>
      <c r="L72" s="173">
        <f t="shared" si="4"/>
        <v>6914760.3399999999</v>
      </c>
      <c r="M72" s="173">
        <f t="shared" si="4"/>
        <v>421011.36</v>
      </c>
      <c r="N72" s="173">
        <f t="shared" si="4"/>
        <v>409736.47</v>
      </c>
      <c r="O72" s="172">
        <f t="shared" si="4"/>
        <v>0</v>
      </c>
      <c r="P72" s="172">
        <f t="shared" si="4"/>
        <v>0</v>
      </c>
      <c r="Q72" s="173">
        <f t="shared" si="3"/>
        <v>27468564.789999995</v>
      </c>
      <c r="R72" s="27"/>
      <c r="S72" s="32"/>
      <c r="T72" s="32"/>
      <c r="U72" s="32"/>
      <c r="V72" s="32"/>
      <c r="W72" s="32"/>
      <c r="X72" s="32"/>
      <c r="Y72" s="27"/>
      <c r="Z72" s="27"/>
      <c r="AA72" s="27"/>
      <c r="AB72" s="27"/>
      <c r="AC72" s="27"/>
      <c r="AD72" s="27"/>
      <c r="AE72" s="27"/>
    </row>
    <row r="73" spans="1:35" x14ac:dyDescent="0.25">
      <c r="B73" s="19"/>
      <c r="C73" s="151"/>
      <c r="D73" s="151"/>
      <c r="E73" s="155"/>
      <c r="F73" s="155"/>
      <c r="G73" s="155"/>
      <c r="H73" s="155"/>
      <c r="I73" s="155"/>
      <c r="J73" s="155"/>
      <c r="K73" s="155"/>
      <c r="L73" s="155"/>
      <c r="M73" s="155"/>
      <c r="N73" s="155"/>
      <c r="O73" s="155"/>
      <c r="P73" s="155"/>
      <c r="Q73" s="155"/>
      <c r="R73" s="32"/>
      <c r="S73" s="32"/>
      <c r="T73" s="32"/>
      <c r="U73" s="32"/>
      <c r="V73" s="32"/>
      <c r="W73" s="32"/>
      <c r="X73" s="32"/>
      <c r="Y73" s="27"/>
      <c r="Z73" s="27"/>
      <c r="AA73" s="27"/>
      <c r="AB73" s="27"/>
      <c r="AC73" s="27"/>
      <c r="AD73" s="27"/>
      <c r="AE73" s="27"/>
    </row>
    <row r="74" spans="1:35" x14ac:dyDescent="0.25">
      <c r="B74" s="103" t="s">
        <v>82</v>
      </c>
      <c r="C74" s="153">
        <f t="shared" ref="C74:Q74" si="5">C50+C72</f>
        <v>54237965185</v>
      </c>
      <c r="D74" s="153">
        <f t="shared" si="5"/>
        <v>58733563104.289993</v>
      </c>
      <c r="E74" s="154">
        <f t="shared" si="5"/>
        <v>2182297717.3800006</v>
      </c>
      <c r="F74" s="154">
        <f t="shared" si="5"/>
        <v>2581307622.7900004</v>
      </c>
      <c r="G74" s="154">
        <f t="shared" si="5"/>
        <v>2848921975.7099986</v>
      </c>
      <c r="H74" s="154">
        <f t="shared" si="5"/>
        <v>2773479259.1800003</v>
      </c>
      <c r="I74" s="154">
        <f t="shared" si="5"/>
        <v>2817391430.0699997</v>
      </c>
      <c r="J74" s="154">
        <f t="shared" si="5"/>
        <v>2834161876.3800006</v>
      </c>
      <c r="K74" s="154">
        <f t="shared" si="5"/>
        <v>2947710674.1799994</v>
      </c>
      <c r="L74" s="154">
        <f t="shared" si="5"/>
        <v>3022897114.3900003</v>
      </c>
      <c r="M74" s="154">
        <f t="shared" si="5"/>
        <v>2936076546.5600019</v>
      </c>
      <c r="N74" s="154">
        <f t="shared" si="5"/>
        <v>3122679505.2799983</v>
      </c>
      <c r="O74" s="154">
        <f t="shared" si="5"/>
        <v>4641291656.750001</v>
      </c>
      <c r="P74" s="154">
        <f t="shared" si="5"/>
        <v>4332020928.1499996</v>
      </c>
      <c r="Q74" s="154">
        <f t="shared" si="5"/>
        <v>37040236306.820007</v>
      </c>
      <c r="R74" s="32"/>
      <c r="Y74" s="27"/>
      <c r="Z74" s="27"/>
      <c r="AA74" s="27"/>
      <c r="AB74" s="27"/>
      <c r="AC74" s="27"/>
      <c r="AD74" s="27"/>
      <c r="AE74" s="27"/>
    </row>
    <row r="75" spans="1:35" x14ac:dyDescent="0.25">
      <c r="B75" s="67" t="s">
        <v>98</v>
      </c>
      <c r="C75" s="42"/>
      <c r="D75" s="42"/>
      <c r="E75" s="44"/>
      <c r="F75" s="44"/>
      <c r="G75" s="34"/>
      <c r="H75" s="34"/>
      <c r="I75" s="34"/>
      <c r="J75" s="34"/>
      <c r="K75" s="34"/>
      <c r="L75" s="34"/>
      <c r="M75" s="34"/>
      <c r="N75" s="34"/>
      <c r="O75" s="34"/>
      <c r="P75" s="34"/>
      <c r="Q75" s="34"/>
      <c r="R75" s="34"/>
      <c r="Z75" s="27"/>
      <c r="AA75" s="27"/>
      <c r="AB75" s="27"/>
      <c r="AC75" s="27"/>
      <c r="AD75" s="27"/>
      <c r="AE75" s="27"/>
    </row>
    <row r="76" spans="1:35" x14ac:dyDescent="0.25">
      <c r="B76" s="67" t="s">
        <v>99</v>
      </c>
      <c r="C76" s="11"/>
      <c r="D76" s="11"/>
      <c r="E76" s="5"/>
      <c r="F76" s="5"/>
      <c r="G76" s="5"/>
      <c r="H76" s="5"/>
      <c r="I76" s="5"/>
      <c r="J76" s="5"/>
      <c r="K76" s="5"/>
      <c r="L76" s="5"/>
      <c r="M76" s="5"/>
      <c r="N76" s="5"/>
      <c r="O76" s="5"/>
      <c r="P76" s="5"/>
    </row>
    <row r="98" spans="5:16" x14ac:dyDescent="0.25">
      <c r="E98" s="3"/>
      <c r="F98" s="3"/>
      <c r="G98" s="3"/>
      <c r="H98" s="3"/>
      <c r="I98" s="3"/>
      <c r="J98" s="3"/>
      <c r="K98" s="3"/>
      <c r="L98" s="3"/>
      <c r="M98" s="3"/>
      <c r="N98" s="3"/>
      <c r="O98" s="3"/>
      <c r="P98" s="3"/>
    </row>
    <row r="99" spans="5:16" x14ac:dyDescent="0.25">
      <c r="E99" s="3"/>
      <c r="F99" s="3"/>
      <c r="G99" s="3"/>
      <c r="H99" s="3"/>
      <c r="I99" s="3"/>
      <c r="J99" s="3"/>
      <c r="K99" s="3"/>
      <c r="L99" s="3"/>
      <c r="M99" s="3"/>
      <c r="N99" s="3"/>
      <c r="O99" s="3"/>
      <c r="P99" s="3"/>
    </row>
  </sheetData>
  <mergeCells count="9">
    <mergeCell ref="B2:Q2"/>
    <mergeCell ref="B3:Q3"/>
    <mergeCell ref="B5:Q5"/>
    <mergeCell ref="B6:Q6"/>
    <mergeCell ref="B8:B9"/>
    <mergeCell ref="C8:C9"/>
    <mergeCell ref="D8:D9"/>
    <mergeCell ref="E8:Q8"/>
    <mergeCell ref="B4:Q4"/>
  </mergeCells>
  <pageMargins left="0.7" right="0.7" top="0.75" bottom="0.75" header="0.3" footer="0.3"/>
  <pageSetup orientation="portrait" horizontalDpi="4294967295" verticalDpi="4294967295" r:id="rId1"/>
  <ignoredErrors>
    <ignoredError sqref="Q72 Q53:Q67 Q10:Q49 Q68:Q71"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AT106"/>
  <sheetViews>
    <sheetView showGridLines="0" topLeftCell="R1" zoomScale="80" zoomScaleNormal="80" workbookViewId="0">
      <selection activeCell="AQ51" sqref="AQ51:AQ73"/>
    </sheetView>
  </sheetViews>
  <sheetFormatPr defaultColWidth="11.42578125" defaultRowHeight="15" x14ac:dyDescent="0.25"/>
  <cols>
    <col min="1" max="1" width="7.7109375" customWidth="1"/>
    <col min="2" max="2" width="60.42578125" customWidth="1"/>
    <col min="3" max="3" width="19.140625" style="3" customWidth="1"/>
    <col min="4" max="4" width="20.7109375" style="3" customWidth="1"/>
    <col min="5" max="5" width="12.28515625" customWidth="1"/>
    <col min="6" max="6" width="10.7109375" customWidth="1"/>
    <col min="7" max="7" width="11.28515625" customWidth="1"/>
    <col min="8" max="8" width="13" customWidth="1"/>
    <col min="9" max="9" width="11.140625" customWidth="1"/>
    <col min="10" max="12" width="11.28515625" customWidth="1"/>
    <col min="13" max="13" width="12.85546875" customWidth="1"/>
    <col min="14" max="14" width="11.28515625" customWidth="1"/>
    <col min="15" max="16" width="12.85546875" customWidth="1"/>
    <col min="17" max="17" width="13.7109375" style="3" customWidth="1"/>
    <col min="18" max="18" width="10.28515625" customWidth="1"/>
    <col min="19" max="19" width="11" customWidth="1"/>
    <col min="20" max="20" width="9.7109375" customWidth="1"/>
    <col min="21" max="21" width="9" customWidth="1"/>
    <col min="22" max="22" width="9.42578125" customWidth="1"/>
    <col min="23" max="23" width="8.42578125" customWidth="1"/>
    <col min="24" max="24" width="9.42578125" customWidth="1"/>
    <col min="25" max="25" width="9.85546875" customWidth="1"/>
    <col min="26" max="26" width="12" customWidth="1"/>
    <col min="27" max="27" width="11.140625" customWidth="1"/>
    <col min="28" max="28" width="12.42578125" customWidth="1"/>
    <col min="29" max="29" width="12.140625" customWidth="1"/>
    <col min="30" max="30" width="14" customWidth="1"/>
    <col min="31" max="40" width="11.42578125" customWidth="1"/>
    <col min="41" max="41" width="12.28515625" customWidth="1"/>
    <col min="42" max="42" width="13" customWidth="1"/>
    <col min="43" max="43" width="18.7109375" customWidth="1"/>
  </cols>
  <sheetData>
    <row r="2" spans="1:46" ht="28.5" x14ac:dyDescent="0.25">
      <c r="B2" s="242" t="s">
        <v>0</v>
      </c>
      <c r="C2" s="243"/>
      <c r="D2" s="243"/>
      <c r="E2" s="243"/>
      <c r="F2" s="243"/>
      <c r="G2" s="243"/>
      <c r="H2" s="243"/>
      <c r="I2" s="243"/>
      <c r="J2" s="243"/>
      <c r="K2" s="243"/>
      <c r="L2" s="243"/>
      <c r="M2" s="243"/>
      <c r="N2" s="243"/>
      <c r="O2" s="243"/>
      <c r="P2" s="243"/>
      <c r="Q2" s="243"/>
      <c r="R2" s="243"/>
      <c r="S2" s="243"/>
      <c r="T2" s="243"/>
      <c r="U2" s="243"/>
      <c r="V2" s="243"/>
      <c r="W2" s="243"/>
      <c r="X2" s="243"/>
      <c r="Y2" s="243"/>
      <c r="Z2" s="243"/>
      <c r="AA2" s="243"/>
      <c r="AB2" s="243"/>
      <c r="AC2" s="243"/>
      <c r="AD2" s="243"/>
      <c r="AE2" s="243"/>
      <c r="AF2" s="243"/>
      <c r="AG2" s="243"/>
      <c r="AH2" s="243"/>
      <c r="AI2" s="243"/>
      <c r="AJ2" s="243"/>
      <c r="AK2" s="243"/>
      <c r="AL2" s="243"/>
      <c r="AM2" s="243"/>
      <c r="AN2" s="243"/>
      <c r="AO2" s="243"/>
      <c r="AP2" s="243"/>
      <c r="AQ2" s="243"/>
    </row>
    <row r="3" spans="1:46" ht="21" x14ac:dyDescent="0.25">
      <c r="A3" s="1"/>
      <c r="B3" s="228" t="s">
        <v>1</v>
      </c>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row>
    <row r="4" spans="1:46" ht="15.75" x14ac:dyDescent="0.25">
      <c r="A4" s="1"/>
      <c r="B4" s="230" t="s">
        <v>2</v>
      </c>
      <c r="C4" s="231"/>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c r="AH4" s="231"/>
      <c r="AI4" s="231"/>
      <c r="AJ4" s="231"/>
      <c r="AK4" s="231"/>
      <c r="AL4" s="231"/>
      <c r="AM4" s="231"/>
      <c r="AN4" s="231"/>
      <c r="AO4" s="231"/>
      <c r="AP4" s="231"/>
      <c r="AQ4" s="231"/>
    </row>
    <row r="5" spans="1:46" ht="15.75" x14ac:dyDescent="0.25">
      <c r="A5" s="1"/>
      <c r="B5" s="230" t="s">
        <v>3</v>
      </c>
      <c r="C5" s="231"/>
      <c r="D5" s="231"/>
      <c r="E5" s="231"/>
      <c r="F5" s="231"/>
      <c r="G5" s="231"/>
      <c r="H5" s="231"/>
      <c r="I5" s="231"/>
      <c r="J5" s="231"/>
      <c r="K5" s="231"/>
      <c r="L5" s="231"/>
      <c r="M5" s="231"/>
      <c r="N5" s="231"/>
      <c r="O5" s="231"/>
      <c r="P5" s="231"/>
      <c r="Q5" s="231"/>
      <c r="R5" s="231"/>
      <c r="S5" s="231"/>
      <c r="T5" s="231"/>
      <c r="U5" s="231"/>
      <c r="V5" s="231"/>
      <c r="W5" s="231"/>
      <c r="X5" s="231"/>
      <c r="Y5" s="231"/>
      <c r="Z5" s="231"/>
      <c r="AA5" s="231"/>
      <c r="AB5" s="231"/>
      <c r="AC5" s="231"/>
      <c r="AD5" s="231"/>
      <c r="AE5" s="231"/>
      <c r="AF5" s="231"/>
      <c r="AG5" s="231"/>
      <c r="AH5" s="231"/>
      <c r="AI5" s="231"/>
      <c r="AJ5" s="231"/>
      <c r="AK5" s="231"/>
      <c r="AL5" s="231"/>
      <c r="AM5" s="231"/>
      <c r="AN5" s="231"/>
      <c r="AO5" s="231"/>
      <c r="AP5" s="231"/>
      <c r="AQ5" s="231"/>
    </row>
    <row r="6" spans="1:46" x14ac:dyDescent="0.25">
      <c r="A6" s="1"/>
      <c r="B6" s="232"/>
      <c r="C6" s="233"/>
      <c r="D6" s="233"/>
      <c r="E6" s="233"/>
      <c r="F6" s="233"/>
      <c r="G6" s="233"/>
      <c r="H6" s="233"/>
      <c r="I6" s="233"/>
      <c r="J6" s="233"/>
      <c r="K6" s="233"/>
      <c r="L6" s="233"/>
      <c r="M6" s="233"/>
      <c r="N6" s="233"/>
      <c r="O6" s="233"/>
      <c r="P6" s="233"/>
      <c r="Q6" s="233"/>
    </row>
    <row r="7" spans="1:46" x14ac:dyDescent="0.25">
      <c r="A7" s="1"/>
      <c r="B7" s="2" t="s">
        <v>100</v>
      </c>
      <c r="C7" s="4"/>
      <c r="D7" s="4"/>
      <c r="Q7"/>
      <c r="AQ7" s="23" t="s">
        <v>5</v>
      </c>
    </row>
    <row r="8" spans="1:46" s="7" customFormat="1" ht="19.5" customHeight="1" x14ac:dyDescent="0.25">
      <c r="B8" s="248" t="s">
        <v>6</v>
      </c>
      <c r="C8" s="249" t="s">
        <v>7</v>
      </c>
      <c r="D8" s="249" t="s">
        <v>8</v>
      </c>
      <c r="E8" s="237" t="s">
        <v>101</v>
      </c>
      <c r="F8" s="237"/>
      <c r="G8" s="237"/>
      <c r="H8" s="237"/>
      <c r="I8" s="237"/>
      <c r="J8" s="237"/>
      <c r="K8" s="237"/>
      <c r="L8" s="237"/>
      <c r="M8" s="237"/>
      <c r="N8" s="237"/>
      <c r="O8" s="237"/>
      <c r="P8" s="237"/>
      <c r="Q8" s="238"/>
      <c r="R8" s="244" t="s">
        <v>102</v>
      </c>
      <c r="S8" s="244"/>
      <c r="T8" s="244"/>
      <c r="U8" s="244"/>
      <c r="V8" s="244"/>
      <c r="W8" s="244"/>
      <c r="X8" s="244"/>
      <c r="Y8" s="244"/>
      <c r="Z8" s="244"/>
      <c r="AA8" s="244"/>
      <c r="AB8" s="244"/>
      <c r="AC8" s="244"/>
      <c r="AD8" s="245"/>
      <c r="AE8" s="246" t="s">
        <v>103</v>
      </c>
      <c r="AF8" s="246"/>
      <c r="AG8" s="246"/>
      <c r="AH8" s="246"/>
      <c r="AI8" s="246"/>
      <c r="AJ8" s="246"/>
      <c r="AK8" s="246"/>
      <c r="AL8" s="246"/>
      <c r="AM8" s="246"/>
      <c r="AN8" s="246"/>
      <c r="AO8" s="246"/>
      <c r="AP8" s="246"/>
      <c r="AQ8" s="247"/>
    </row>
    <row r="9" spans="1:46" s="7" customFormat="1" ht="19.5" customHeight="1" x14ac:dyDescent="0.25">
      <c r="B9" s="221"/>
      <c r="C9" s="250"/>
      <c r="D9" s="250"/>
      <c r="E9" s="13" t="s">
        <v>10</v>
      </c>
      <c r="F9" s="13" t="s">
        <v>11</v>
      </c>
      <c r="G9" s="13" t="s">
        <v>12</v>
      </c>
      <c r="H9" s="13" t="s">
        <v>13</v>
      </c>
      <c r="I9" s="13" t="s">
        <v>14</v>
      </c>
      <c r="J9" s="13" t="s">
        <v>15</v>
      </c>
      <c r="K9" s="13" t="s">
        <v>16</v>
      </c>
      <c r="L9" s="13" t="s">
        <v>17</v>
      </c>
      <c r="M9" s="13" t="s">
        <v>18</v>
      </c>
      <c r="N9" s="13" t="s">
        <v>19</v>
      </c>
      <c r="O9" s="13" t="s">
        <v>20</v>
      </c>
      <c r="P9" s="13" t="s">
        <v>21</v>
      </c>
      <c r="Q9" s="13" t="s">
        <v>22</v>
      </c>
      <c r="R9" s="65" t="s">
        <v>10</v>
      </c>
      <c r="S9" s="65" t="s">
        <v>11</v>
      </c>
      <c r="T9" s="65" t="s">
        <v>12</v>
      </c>
      <c r="U9" s="65" t="s">
        <v>13</v>
      </c>
      <c r="V9" s="65" t="s">
        <v>14</v>
      </c>
      <c r="W9" s="65" t="s">
        <v>15</v>
      </c>
      <c r="X9" s="65" t="s">
        <v>16</v>
      </c>
      <c r="Y9" s="63" t="s">
        <v>17</v>
      </c>
      <c r="Z9" s="63" t="s">
        <v>18</v>
      </c>
      <c r="AA9" s="63" t="s">
        <v>19</v>
      </c>
      <c r="AB9" s="63" t="s">
        <v>20</v>
      </c>
      <c r="AC9" s="63" t="s">
        <v>21</v>
      </c>
      <c r="AD9" s="65" t="s">
        <v>22</v>
      </c>
      <c r="AE9" s="61" t="s">
        <v>10</v>
      </c>
      <c r="AF9" s="61" t="s">
        <v>11</v>
      </c>
      <c r="AG9" s="61" t="s">
        <v>12</v>
      </c>
      <c r="AH9" s="61" t="s">
        <v>13</v>
      </c>
      <c r="AI9" s="61" t="s">
        <v>14</v>
      </c>
      <c r="AJ9" s="61" t="s">
        <v>15</v>
      </c>
      <c r="AK9" s="61" t="s">
        <v>16</v>
      </c>
      <c r="AL9" s="61" t="s">
        <v>17</v>
      </c>
      <c r="AM9" s="61" t="s">
        <v>18</v>
      </c>
      <c r="AN9" s="61" t="s">
        <v>19</v>
      </c>
      <c r="AO9" s="61" t="s">
        <v>20</v>
      </c>
      <c r="AP9" s="61" t="s">
        <v>21</v>
      </c>
      <c r="AQ9" s="61" t="s">
        <v>22</v>
      </c>
    </row>
    <row r="10" spans="1:46" x14ac:dyDescent="0.25">
      <c r="B10" s="21" t="s">
        <v>23</v>
      </c>
      <c r="C10" s="147">
        <v>68973568161</v>
      </c>
      <c r="D10" s="147">
        <v>74190044868.749985</v>
      </c>
      <c r="E10" s="147">
        <v>2274084690.1599998</v>
      </c>
      <c r="F10" s="147">
        <v>2839810247.9100008</v>
      </c>
      <c r="G10" s="147">
        <v>3488017845.7199998</v>
      </c>
      <c r="H10" s="147">
        <v>3123774194.0299988</v>
      </c>
      <c r="I10" s="147">
        <v>3152617484.1900001</v>
      </c>
      <c r="J10" s="147">
        <v>3292055292.9000006</v>
      </c>
      <c r="K10" s="147">
        <v>2902738460.8299999</v>
      </c>
      <c r="L10" s="147">
        <v>3408083977.500001</v>
      </c>
      <c r="M10" s="147">
        <v>3448533485.5</v>
      </c>
      <c r="N10" s="147">
        <v>3719691797.1399994</v>
      </c>
      <c r="O10" s="147">
        <v>3836553917.8699999</v>
      </c>
      <c r="P10" s="147">
        <v>7043948278.3400021</v>
      </c>
      <c r="Q10" s="147">
        <f>SUM(E10:P10)</f>
        <v>42529909672.090004</v>
      </c>
      <c r="R10" s="178">
        <v>0</v>
      </c>
      <c r="S10" s="178">
        <v>0</v>
      </c>
      <c r="T10" s="178">
        <v>0</v>
      </c>
      <c r="U10" s="178">
        <v>0</v>
      </c>
      <c r="V10" s="178">
        <v>0</v>
      </c>
      <c r="W10" s="178">
        <v>0</v>
      </c>
      <c r="X10" s="178">
        <v>0</v>
      </c>
      <c r="Y10" s="178">
        <v>0</v>
      </c>
      <c r="Z10" s="147">
        <v>27415501.579999998</v>
      </c>
      <c r="AA10" s="147">
        <v>330360</v>
      </c>
      <c r="AB10" s="147">
        <v>14128593.67</v>
      </c>
      <c r="AC10" s="147">
        <v>8364416.5800000001</v>
      </c>
      <c r="AD10" s="147">
        <v>50238871.829999998</v>
      </c>
      <c r="AE10" s="147">
        <f t="shared" ref="AE10:AE42" si="0">E10+R10</f>
        <v>2274084690.1599998</v>
      </c>
      <c r="AF10" s="147">
        <f t="shared" ref="AF10:AF42" si="1">F10+S10</f>
        <v>2839810247.9100008</v>
      </c>
      <c r="AG10" s="147">
        <f t="shared" ref="AG10:AG42" si="2">G10+T10</f>
        <v>3488017845.7199998</v>
      </c>
      <c r="AH10" s="147">
        <f t="shared" ref="AH10:AH42" si="3">H10+U10</f>
        <v>3123774194.0299988</v>
      </c>
      <c r="AI10" s="147">
        <f t="shared" ref="AI10:AI42" si="4">I10+V10</f>
        <v>3152617484.1900001</v>
      </c>
      <c r="AJ10" s="147">
        <f t="shared" ref="AJ10:AJ42" si="5">J10+W10</f>
        <v>3292055292.9000006</v>
      </c>
      <c r="AK10" s="147">
        <f t="shared" ref="AK10:AK42" si="6">K10+X10</f>
        <v>2902738460.8299999</v>
      </c>
      <c r="AL10" s="147">
        <f t="shared" ref="AL10:AL42" si="7">L10+Y10</f>
        <v>3408083977.500001</v>
      </c>
      <c r="AM10" s="147">
        <f t="shared" ref="AM10:AM42" si="8">M10+Z10</f>
        <v>3475948987.0799999</v>
      </c>
      <c r="AN10" s="147">
        <f t="shared" ref="AN10:AN42" si="9">N10+AA10</f>
        <v>3720022157.1399994</v>
      </c>
      <c r="AO10" s="147">
        <f t="shared" ref="AO10:AO42" si="10">O10+AB10</f>
        <v>3850682511.54</v>
      </c>
      <c r="AP10" s="147">
        <f t="shared" ref="AP10:AP42" si="11">P10+AC10</f>
        <v>7052312694.920002</v>
      </c>
      <c r="AQ10" s="147">
        <f t="shared" ref="AQ10:AQ42" si="12">Q10+AD10</f>
        <v>42580148543.920006</v>
      </c>
    </row>
    <row r="11" spans="1:46" x14ac:dyDescent="0.25">
      <c r="B11" s="62" t="s">
        <v>24</v>
      </c>
      <c r="C11" s="148">
        <v>66360825683.999992</v>
      </c>
      <c r="D11" s="148">
        <v>71580307518.62999</v>
      </c>
      <c r="E11" s="148">
        <v>2273102100.3600001</v>
      </c>
      <c r="F11" s="148">
        <v>2827256518.5600009</v>
      </c>
      <c r="G11" s="148">
        <v>3466871388.4099998</v>
      </c>
      <c r="H11" s="148">
        <v>3116342038.9799995</v>
      </c>
      <c r="I11" s="148">
        <v>3131898098.52</v>
      </c>
      <c r="J11" s="148">
        <v>3276223414.6400003</v>
      </c>
      <c r="K11" s="148">
        <v>2900560791.0799999</v>
      </c>
      <c r="L11" s="148">
        <v>3393771256.8600011</v>
      </c>
      <c r="M11" s="148">
        <v>3437644050.8200002</v>
      </c>
      <c r="N11" s="148">
        <v>3701628140.1799994</v>
      </c>
      <c r="O11" s="148">
        <v>3819286610.3800001</v>
      </c>
      <c r="P11" s="148">
        <v>6990768476.3100014</v>
      </c>
      <c r="Q11" s="148">
        <f t="shared" ref="Q11:Q48" si="13">SUM(E11:P11)</f>
        <v>42335352885.100006</v>
      </c>
      <c r="R11" s="150">
        <v>0</v>
      </c>
      <c r="S11" s="150">
        <v>0</v>
      </c>
      <c r="T11" s="150">
        <v>0</v>
      </c>
      <c r="U11" s="150">
        <v>0</v>
      </c>
      <c r="V11" s="150">
        <f>(+V13)/1000000</f>
        <v>0</v>
      </c>
      <c r="W11" s="150">
        <f>(+W13)/1000000</f>
        <v>0</v>
      </c>
      <c r="X11" s="150">
        <f>(+X13)/1000000</f>
        <v>0</v>
      </c>
      <c r="Y11" s="150">
        <f>(+Y13)/1000000</f>
        <v>0</v>
      </c>
      <c r="Z11" s="148">
        <v>27415501.579999998</v>
      </c>
      <c r="AA11" s="148">
        <v>330360</v>
      </c>
      <c r="AB11" s="148">
        <v>14128593.67</v>
      </c>
      <c r="AC11" s="148">
        <v>8364416.5800000001</v>
      </c>
      <c r="AD11" s="148">
        <v>50238871.829999998</v>
      </c>
      <c r="AE11" s="148">
        <f t="shared" si="0"/>
        <v>2273102100.3600001</v>
      </c>
      <c r="AF11" s="148">
        <f t="shared" si="1"/>
        <v>2827256518.5600009</v>
      </c>
      <c r="AG11" s="148">
        <f t="shared" si="2"/>
        <v>3466871388.4099998</v>
      </c>
      <c r="AH11" s="148">
        <f t="shared" si="3"/>
        <v>3116342038.9799995</v>
      </c>
      <c r="AI11" s="148">
        <f t="shared" si="4"/>
        <v>3131898098.52</v>
      </c>
      <c r="AJ11" s="148">
        <f t="shared" si="5"/>
        <v>3276223414.6400003</v>
      </c>
      <c r="AK11" s="148">
        <f t="shared" si="6"/>
        <v>2900560791.0799999</v>
      </c>
      <c r="AL11" s="148">
        <f t="shared" si="7"/>
        <v>3393771256.8600011</v>
      </c>
      <c r="AM11" s="148">
        <f t="shared" si="8"/>
        <v>3465059552.4000001</v>
      </c>
      <c r="AN11" s="148">
        <f t="shared" si="9"/>
        <v>3701958500.1799994</v>
      </c>
      <c r="AO11" s="148">
        <f t="shared" si="10"/>
        <v>3833415204.0500002</v>
      </c>
      <c r="AP11" s="148">
        <f t="shared" si="11"/>
        <v>6999132892.8900013</v>
      </c>
      <c r="AQ11" s="148">
        <f t="shared" si="12"/>
        <v>42385591756.930008</v>
      </c>
    </row>
    <row r="12" spans="1:46" x14ac:dyDescent="0.25">
      <c r="B12" s="20" t="s">
        <v>25</v>
      </c>
      <c r="C12" s="144">
        <v>50096240874</v>
      </c>
      <c r="D12" s="144">
        <v>53856672335.68</v>
      </c>
      <c r="E12" s="144">
        <v>2228009388.54</v>
      </c>
      <c r="F12" s="144">
        <v>2450547770.500001</v>
      </c>
      <c r="G12" s="144">
        <v>2890631458.8099999</v>
      </c>
      <c r="H12" s="144">
        <v>2650134903.999999</v>
      </c>
      <c r="I12" s="144">
        <v>2628609712.6500001</v>
      </c>
      <c r="J12" s="144">
        <v>2653017583.0099998</v>
      </c>
      <c r="K12" s="144">
        <v>2548818332.0600004</v>
      </c>
      <c r="L12" s="144">
        <v>3045541567.7400012</v>
      </c>
      <c r="M12" s="144">
        <v>2951818538.1500001</v>
      </c>
      <c r="N12" s="144">
        <v>3063742092.9099994</v>
      </c>
      <c r="O12" s="144">
        <v>3102991455.54</v>
      </c>
      <c r="P12" s="144">
        <v>5691974209.4000015</v>
      </c>
      <c r="Q12" s="144">
        <f t="shared" si="13"/>
        <v>35905837013.310005</v>
      </c>
      <c r="R12" s="151">
        <v>0</v>
      </c>
      <c r="S12" s="151">
        <v>0</v>
      </c>
      <c r="T12" s="151">
        <v>0</v>
      </c>
      <c r="U12" s="151">
        <v>0</v>
      </c>
      <c r="V12" s="151">
        <v>0</v>
      </c>
      <c r="W12" s="151">
        <v>0</v>
      </c>
      <c r="X12" s="151">
        <v>0</v>
      </c>
      <c r="Y12" s="151">
        <v>0</v>
      </c>
      <c r="Z12" s="151">
        <v>0</v>
      </c>
      <c r="AA12" s="151">
        <v>0</v>
      </c>
      <c r="AB12" s="151">
        <v>0</v>
      </c>
      <c r="AC12" s="151">
        <v>0</v>
      </c>
      <c r="AD12" s="151">
        <v>0</v>
      </c>
      <c r="AE12" s="144">
        <f t="shared" si="0"/>
        <v>2228009388.54</v>
      </c>
      <c r="AF12" s="144">
        <f t="shared" si="1"/>
        <v>2450547770.500001</v>
      </c>
      <c r="AG12" s="144">
        <f t="shared" si="2"/>
        <v>2890631458.8099999</v>
      </c>
      <c r="AH12" s="144">
        <f t="shared" si="3"/>
        <v>2650134903.999999</v>
      </c>
      <c r="AI12" s="144">
        <f t="shared" si="4"/>
        <v>2628609712.6500001</v>
      </c>
      <c r="AJ12" s="144">
        <f t="shared" si="5"/>
        <v>2653017583.0099998</v>
      </c>
      <c r="AK12" s="144">
        <f t="shared" si="6"/>
        <v>2548818332.0600004</v>
      </c>
      <c r="AL12" s="144">
        <f t="shared" si="7"/>
        <v>3045541567.7400012</v>
      </c>
      <c r="AM12" s="144">
        <f t="shared" si="8"/>
        <v>2951818538.1500001</v>
      </c>
      <c r="AN12" s="144">
        <f t="shared" si="9"/>
        <v>3063742092.9099994</v>
      </c>
      <c r="AO12" s="144">
        <f t="shared" si="10"/>
        <v>3102991455.54</v>
      </c>
      <c r="AP12" s="144">
        <f t="shared" si="11"/>
        <v>5691974209.4000015</v>
      </c>
      <c r="AQ12" s="144">
        <f t="shared" si="12"/>
        <v>35905837013.310005</v>
      </c>
    </row>
    <row r="13" spans="1:46" x14ac:dyDescent="0.25">
      <c r="B13" s="20" t="s">
        <v>26</v>
      </c>
      <c r="C13" s="144">
        <v>16254000468</v>
      </c>
      <c r="D13" s="144">
        <v>17712467976.939999</v>
      </c>
      <c r="E13" s="144">
        <v>45092711.820000008</v>
      </c>
      <c r="F13" s="144">
        <v>376555645.86000013</v>
      </c>
      <c r="G13" s="144">
        <v>575854508.15999985</v>
      </c>
      <c r="H13" s="144">
        <v>466156743.12999988</v>
      </c>
      <c r="I13" s="144">
        <v>502803358.14999998</v>
      </c>
      <c r="J13" s="144">
        <v>622682204.12000072</v>
      </c>
      <c r="K13" s="144">
        <v>351041312.57999992</v>
      </c>
      <c r="L13" s="144">
        <v>348041259.25</v>
      </c>
      <c r="M13" s="144">
        <v>485650024.61999989</v>
      </c>
      <c r="N13" s="144">
        <v>637647831.09000003</v>
      </c>
      <c r="O13" s="144">
        <v>715896024.51000023</v>
      </c>
      <c r="P13" s="144">
        <v>1298406457.74</v>
      </c>
      <c r="Q13" s="144">
        <f t="shared" si="13"/>
        <v>6425828081.0300007</v>
      </c>
      <c r="R13" s="151">
        <v>0</v>
      </c>
      <c r="S13" s="151">
        <v>0</v>
      </c>
      <c r="T13" s="151">
        <v>0</v>
      </c>
      <c r="U13" s="151">
        <v>0</v>
      </c>
      <c r="V13" s="151">
        <v>0</v>
      </c>
      <c r="W13" s="151">
        <v>0</v>
      </c>
      <c r="X13" s="151">
        <v>0</v>
      </c>
      <c r="Y13" s="151">
        <v>0</v>
      </c>
      <c r="Z13" s="144">
        <v>27415501.579999998</v>
      </c>
      <c r="AA13" s="144">
        <v>330360</v>
      </c>
      <c r="AB13" s="144">
        <v>14128593.67</v>
      </c>
      <c r="AC13" s="144">
        <v>8364416.5800000001</v>
      </c>
      <c r="AD13" s="144">
        <v>50238871.829999998</v>
      </c>
      <c r="AE13" s="144">
        <f t="shared" si="0"/>
        <v>45092711.820000008</v>
      </c>
      <c r="AF13" s="144">
        <f t="shared" si="1"/>
        <v>376555645.86000013</v>
      </c>
      <c r="AG13" s="144">
        <f t="shared" si="2"/>
        <v>575854508.15999985</v>
      </c>
      <c r="AH13" s="144">
        <f t="shared" si="3"/>
        <v>466156743.12999988</v>
      </c>
      <c r="AI13" s="144">
        <f t="shared" si="4"/>
        <v>502803358.14999998</v>
      </c>
      <c r="AJ13" s="144">
        <f t="shared" si="5"/>
        <v>622682204.12000072</v>
      </c>
      <c r="AK13" s="144">
        <f t="shared" si="6"/>
        <v>351041312.57999992</v>
      </c>
      <c r="AL13" s="144">
        <f t="shared" si="7"/>
        <v>348041259.25</v>
      </c>
      <c r="AM13" s="144">
        <f t="shared" si="8"/>
        <v>513065526.19999987</v>
      </c>
      <c r="AN13" s="144">
        <f t="shared" si="9"/>
        <v>637978191.09000003</v>
      </c>
      <c r="AO13" s="144">
        <f t="shared" si="10"/>
        <v>730024618.18000019</v>
      </c>
      <c r="AP13" s="144">
        <f t="shared" si="11"/>
        <v>1306770874.3199999</v>
      </c>
      <c r="AQ13" s="144">
        <f t="shared" si="12"/>
        <v>6476066952.8600006</v>
      </c>
    </row>
    <row r="14" spans="1:46" ht="30" x14ac:dyDescent="0.25">
      <c r="B14" s="20" t="s">
        <v>27</v>
      </c>
      <c r="C14" s="144">
        <v>10584342</v>
      </c>
      <c r="D14" s="144">
        <v>11167206.01</v>
      </c>
      <c r="E14" s="151">
        <v>0</v>
      </c>
      <c r="F14" s="144">
        <v>153102.20000000001</v>
      </c>
      <c r="G14" s="144">
        <v>385421.44</v>
      </c>
      <c r="H14" s="144">
        <v>50391.85</v>
      </c>
      <c r="I14" s="144">
        <v>485027.72000000009</v>
      </c>
      <c r="J14" s="144">
        <v>523627.50999999995</v>
      </c>
      <c r="K14" s="144">
        <v>701146.44000000006</v>
      </c>
      <c r="L14" s="144">
        <v>188429.87</v>
      </c>
      <c r="M14" s="144">
        <v>175488.05</v>
      </c>
      <c r="N14" s="144">
        <v>238216.18000000002</v>
      </c>
      <c r="O14" s="144">
        <v>399130.33</v>
      </c>
      <c r="P14" s="144">
        <v>387809.17000000004</v>
      </c>
      <c r="Q14" s="144">
        <f t="shared" si="13"/>
        <v>3687790.7600000002</v>
      </c>
      <c r="R14" s="151">
        <v>0</v>
      </c>
      <c r="S14" s="151">
        <v>0</v>
      </c>
      <c r="T14" s="151">
        <v>0</v>
      </c>
      <c r="U14" s="151">
        <v>0</v>
      </c>
      <c r="V14" s="151">
        <v>0</v>
      </c>
      <c r="W14" s="151">
        <v>0</v>
      </c>
      <c r="X14" s="151">
        <v>0</v>
      </c>
      <c r="Y14" s="151">
        <v>0</v>
      </c>
      <c r="Z14" s="151">
        <v>0</v>
      </c>
      <c r="AA14" s="151">
        <v>0</v>
      </c>
      <c r="AB14" s="151">
        <v>0</v>
      </c>
      <c r="AC14" s="151">
        <v>0</v>
      </c>
      <c r="AD14" s="151">
        <v>0</v>
      </c>
      <c r="AE14" s="151">
        <f t="shared" si="0"/>
        <v>0</v>
      </c>
      <c r="AF14" s="144">
        <f t="shared" si="1"/>
        <v>153102.20000000001</v>
      </c>
      <c r="AG14" s="144">
        <f t="shared" si="2"/>
        <v>385421.44</v>
      </c>
      <c r="AH14" s="144">
        <f t="shared" si="3"/>
        <v>50391.85</v>
      </c>
      <c r="AI14" s="144">
        <f t="shared" si="4"/>
        <v>485027.72000000009</v>
      </c>
      <c r="AJ14" s="144">
        <f t="shared" si="5"/>
        <v>523627.50999999995</v>
      </c>
      <c r="AK14" s="144">
        <f t="shared" si="6"/>
        <v>701146.44000000006</v>
      </c>
      <c r="AL14" s="144">
        <f t="shared" si="7"/>
        <v>188429.87</v>
      </c>
      <c r="AM14" s="144">
        <f t="shared" si="8"/>
        <v>175488.05</v>
      </c>
      <c r="AN14" s="144">
        <f t="shared" si="9"/>
        <v>238216.18000000002</v>
      </c>
      <c r="AO14" s="144">
        <f t="shared" si="10"/>
        <v>399130.33</v>
      </c>
      <c r="AP14" s="144">
        <f t="shared" si="11"/>
        <v>387809.17000000004</v>
      </c>
      <c r="AQ14" s="144">
        <f t="shared" si="12"/>
        <v>3687790.7600000002</v>
      </c>
    </row>
    <row r="15" spans="1:46" ht="30" x14ac:dyDescent="0.25">
      <c r="B15" s="62" t="s">
        <v>28</v>
      </c>
      <c r="C15" s="148">
        <v>1065747231</v>
      </c>
      <c r="D15" s="148">
        <v>1065794231.0000001</v>
      </c>
      <c r="E15" s="150">
        <v>0</v>
      </c>
      <c r="F15" s="150">
        <v>0</v>
      </c>
      <c r="G15" s="150">
        <v>0</v>
      </c>
      <c r="H15" s="150">
        <v>0</v>
      </c>
      <c r="I15" s="150">
        <v>0</v>
      </c>
      <c r="J15" s="150">
        <v>0</v>
      </c>
      <c r="K15" s="150">
        <v>0</v>
      </c>
      <c r="L15" s="150">
        <v>0</v>
      </c>
      <c r="M15" s="150">
        <v>0</v>
      </c>
      <c r="N15" s="150">
        <v>0</v>
      </c>
      <c r="O15" s="150">
        <v>0</v>
      </c>
      <c r="P15" s="148">
        <v>23409.1</v>
      </c>
      <c r="Q15" s="148">
        <f t="shared" si="13"/>
        <v>23409.1</v>
      </c>
      <c r="R15" s="150">
        <v>0</v>
      </c>
      <c r="S15" s="150">
        <v>0</v>
      </c>
      <c r="T15" s="150">
        <v>0</v>
      </c>
      <c r="U15" s="150">
        <v>0</v>
      </c>
      <c r="V15" s="150">
        <v>0</v>
      </c>
      <c r="W15" s="150">
        <v>0</v>
      </c>
      <c r="X15" s="150">
        <v>0</v>
      </c>
      <c r="Y15" s="150">
        <v>0</v>
      </c>
      <c r="Z15" s="150">
        <v>0</v>
      </c>
      <c r="AA15" s="150">
        <v>0</v>
      </c>
      <c r="AB15" s="150">
        <v>0</v>
      </c>
      <c r="AC15" s="150">
        <v>0</v>
      </c>
      <c r="AD15" s="150">
        <v>0</v>
      </c>
      <c r="AE15" s="150">
        <f t="shared" si="0"/>
        <v>0</v>
      </c>
      <c r="AF15" s="150">
        <f t="shared" si="1"/>
        <v>0</v>
      </c>
      <c r="AG15" s="150">
        <f t="shared" si="2"/>
        <v>0</v>
      </c>
      <c r="AH15" s="150">
        <f t="shared" si="3"/>
        <v>0</v>
      </c>
      <c r="AI15" s="150">
        <f t="shared" si="4"/>
        <v>0</v>
      </c>
      <c r="AJ15" s="150">
        <f t="shared" si="5"/>
        <v>0</v>
      </c>
      <c r="AK15" s="150">
        <f t="shared" si="6"/>
        <v>0</v>
      </c>
      <c r="AL15" s="150">
        <f t="shared" si="7"/>
        <v>0</v>
      </c>
      <c r="AM15" s="150">
        <f t="shared" si="8"/>
        <v>0</v>
      </c>
      <c r="AN15" s="150">
        <f t="shared" si="9"/>
        <v>0</v>
      </c>
      <c r="AO15" s="150">
        <f t="shared" si="10"/>
        <v>0</v>
      </c>
      <c r="AP15" s="148">
        <f t="shared" si="11"/>
        <v>23409.1</v>
      </c>
      <c r="AQ15" s="148">
        <f t="shared" si="12"/>
        <v>23409.1</v>
      </c>
      <c r="AR15" s="10"/>
      <c r="AS15" s="10"/>
      <c r="AT15" s="10"/>
    </row>
    <row r="16" spans="1:46" x14ac:dyDescent="0.25">
      <c r="B16" s="62" t="s">
        <v>104</v>
      </c>
      <c r="C16" s="148">
        <v>20628362</v>
      </c>
      <c r="D16" s="148">
        <v>21058172.560000002</v>
      </c>
      <c r="E16" s="150">
        <v>0</v>
      </c>
      <c r="F16" s="148">
        <v>142992.44</v>
      </c>
      <c r="G16" s="148">
        <v>60879.77</v>
      </c>
      <c r="H16" s="148">
        <v>53660.41</v>
      </c>
      <c r="I16" s="148">
        <v>46332.75</v>
      </c>
      <c r="J16" s="148">
        <v>38895.19</v>
      </c>
      <c r="K16" s="150">
        <v>0</v>
      </c>
      <c r="L16" s="148">
        <v>31346.06</v>
      </c>
      <c r="M16" s="148">
        <v>23683.69</v>
      </c>
      <c r="N16" s="148">
        <v>15906</v>
      </c>
      <c r="O16" s="150">
        <v>0</v>
      </c>
      <c r="P16" s="150">
        <v>0</v>
      </c>
      <c r="Q16" s="148">
        <f t="shared" si="13"/>
        <v>413696.31</v>
      </c>
      <c r="R16" s="150">
        <v>0</v>
      </c>
      <c r="S16" s="150">
        <v>0</v>
      </c>
      <c r="T16" s="150">
        <v>0</v>
      </c>
      <c r="U16" s="150">
        <v>0</v>
      </c>
      <c r="V16" s="150">
        <v>0</v>
      </c>
      <c r="W16" s="150">
        <v>0</v>
      </c>
      <c r="X16" s="150">
        <v>0</v>
      </c>
      <c r="Y16" s="150">
        <v>0</v>
      </c>
      <c r="Z16" s="150">
        <v>0</v>
      </c>
      <c r="AA16" s="150">
        <v>0</v>
      </c>
      <c r="AB16" s="150">
        <v>0</v>
      </c>
      <c r="AC16" s="150">
        <v>0</v>
      </c>
      <c r="AD16" s="150">
        <v>0</v>
      </c>
      <c r="AE16" s="150">
        <f t="shared" si="0"/>
        <v>0</v>
      </c>
      <c r="AF16" s="148">
        <f t="shared" si="1"/>
        <v>142992.44</v>
      </c>
      <c r="AG16" s="148">
        <f t="shared" si="2"/>
        <v>60879.77</v>
      </c>
      <c r="AH16" s="148">
        <f t="shared" si="3"/>
        <v>53660.41</v>
      </c>
      <c r="AI16" s="148">
        <f t="shared" si="4"/>
        <v>46332.75</v>
      </c>
      <c r="AJ16" s="148">
        <f t="shared" si="5"/>
        <v>38895.19</v>
      </c>
      <c r="AK16" s="150">
        <f t="shared" si="6"/>
        <v>0</v>
      </c>
      <c r="AL16" s="148">
        <f t="shared" si="7"/>
        <v>31346.06</v>
      </c>
      <c r="AM16" s="148">
        <f t="shared" si="8"/>
        <v>23683.69</v>
      </c>
      <c r="AN16" s="148">
        <f t="shared" si="9"/>
        <v>15906</v>
      </c>
      <c r="AO16" s="150">
        <f t="shared" si="10"/>
        <v>0</v>
      </c>
      <c r="AP16" s="150">
        <f t="shared" si="11"/>
        <v>0</v>
      </c>
      <c r="AQ16" s="148">
        <f t="shared" si="12"/>
        <v>413696.31</v>
      </c>
    </row>
    <row r="17" spans="2:43" x14ac:dyDescent="0.25">
      <c r="B17" s="20" t="s">
        <v>30</v>
      </c>
      <c r="C17" s="144">
        <v>20628362</v>
      </c>
      <c r="D17" s="144">
        <v>21058172.560000002</v>
      </c>
      <c r="E17" s="151">
        <v>0</v>
      </c>
      <c r="F17" s="144">
        <v>142992.44</v>
      </c>
      <c r="G17" s="144">
        <v>60879.77</v>
      </c>
      <c r="H17" s="144">
        <v>53660.41</v>
      </c>
      <c r="I17" s="144">
        <v>46332.75</v>
      </c>
      <c r="J17" s="144">
        <v>38895.19</v>
      </c>
      <c r="K17" s="151">
        <v>0</v>
      </c>
      <c r="L17" s="144">
        <v>31346.06</v>
      </c>
      <c r="M17" s="144">
        <v>23683.69</v>
      </c>
      <c r="N17" s="144">
        <v>15906</v>
      </c>
      <c r="O17" s="151">
        <v>0</v>
      </c>
      <c r="P17" s="151">
        <v>0</v>
      </c>
      <c r="Q17" s="144">
        <f t="shared" si="13"/>
        <v>413696.31</v>
      </c>
      <c r="R17" s="151">
        <v>0</v>
      </c>
      <c r="S17" s="151">
        <v>0</v>
      </c>
      <c r="T17" s="151">
        <v>0</v>
      </c>
      <c r="U17" s="151">
        <v>0</v>
      </c>
      <c r="V17" s="151">
        <v>0</v>
      </c>
      <c r="W17" s="151">
        <v>0</v>
      </c>
      <c r="X17" s="151">
        <v>0</v>
      </c>
      <c r="Y17" s="151">
        <v>0</v>
      </c>
      <c r="Z17" s="151">
        <v>0</v>
      </c>
      <c r="AA17" s="151">
        <v>0</v>
      </c>
      <c r="AB17" s="151">
        <v>0</v>
      </c>
      <c r="AC17" s="151">
        <v>0</v>
      </c>
      <c r="AD17" s="151">
        <v>0</v>
      </c>
      <c r="AE17" s="151">
        <f t="shared" si="0"/>
        <v>0</v>
      </c>
      <c r="AF17" s="144">
        <f t="shared" si="1"/>
        <v>142992.44</v>
      </c>
      <c r="AG17" s="144">
        <f t="shared" si="2"/>
        <v>60879.77</v>
      </c>
      <c r="AH17" s="144">
        <f t="shared" si="3"/>
        <v>53660.41</v>
      </c>
      <c r="AI17" s="144">
        <f t="shared" si="4"/>
        <v>46332.75</v>
      </c>
      <c r="AJ17" s="144">
        <f t="shared" si="5"/>
        <v>38895.19</v>
      </c>
      <c r="AK17" s="151">
        <f t="shared" si="6"/>
        <v>0</v>
      </c>
      <c r="AL17" s="144">
        <f t="shared" si="7"/>
        <v>31346.06</v>
      </c>
      <c r="AM17" s="144">
        <f t="shared" si="8"/>
        <v>23683.69</v>
      </c>
      <c r="AN17" s="144">
        <f t="shared" si="9"/>
        <v>15906</v>
      </c>
      <c r="AO17" s="151">
        <f t="shared" si="10"/>
        <v>0</v>
      </c>
      <c r="AP17" s="151">
        <f t="shared" si="11"/>
        <v>0</v>
      </c>
      <c r="AQ17" s="144">
        <f t="shared" si="12"/>
        <v>413696.31</v>
      </c>
    </row>
    <row r="18" spans="2:43" x14ac:dyDescent="0.25">
      <c r="B18" s="62" t="s">
        <v>34</v>
      </c>
      <c r="C18" s="148">
        <v>1364363685</v>
      </c>
      <c r="D18" s="148">
        <v>1362930977.3099999</v>
      </c>
      <c r="E18" s="148">
        <v>982589.8</v>
      </c>
      <c r="F18" s="148">
        <v>10609555.300000001</v>
      </c>
      <c r="G18" s="148">
        <v>17175855.789999999</v>
      </c>
      <c r="H18" s="148">
        <v>6052818.75</v>
      </c>
      <c r="I18" s="148">
        <v>15823441.59</v>
      </c>
      <c r="J18" s="148">
        <v>14091081.750000002</v>
      </c>
      <c r="K18" s="148">
        <v>2169569.75</v>
      </c>
      <c r="L18" s="148">
        <v>12564647.209999999</v>
      </c>
      <c r="M18" s="148">
        <v>7750843.75</v>
      </c>
      <c r="N18" s="148">
        <v>10931623.43</v>
      </c>
      <c r="O18" s="148">
        <v>17262207.490000002</v>
      </c>
      <c r="P18" s="148">
        <v>40412149.410000004</v>
      </c>
      <c r="Q18" s="148">
        <f t="shared" si="13"/>
        <v>155826384.02000001</v>
      </c>
      <c r="R18" s="150">
        <v>0</v>
      </c>
      <c r="S18" s="150">
        <v>0</v>
      </c>
      <c r="T18" s="150">
        <v>0</v>
      </c>
      <c r="U18" s="150">
        <v>0</v>
      </c>
      <c r="V18" s="150">
        <v>0</v>
      </c>
      <c r="W18" s="150">
        <v>0</v>
      </c>
      <c r="X18" s="150">
        <v>0</v>
      </c>
      <c r="Y18" s="150">
        <v>0</v>
      </c>
      <c r="Z18" s="150">
        <v>0</v>
      </c>
      <c r="AA18" s="150">
        <v>0</v>
      </c>
      <c r="AB18" s="150">
        <v>0</v>
      </c>
      <c r="AC18" s="150">
        <v>0</v>
      </c>
      <c r="AD18" s="150">
        <v>0</v>
      </c>
      <c r="AE18" s="148">
        <f t="shared" si="0"/>
        <v>982589.8</v>
      </c>
      <c r="AF18" s="148">
        <f t="shared" si="1"/>
        <v>10609555.300000001</v>
      </c>
      <c r="AG18" s="148">
        <f t="shared" si="2"/>
        <v>17175855.789999999</v>
      </c>
      <c r="AH18" s="148">
        <f t="shared" si="3"/>
        <v>6052818.75</v>
      </c>
      <c r="AI18" s="148">
        <f t="shared" si="4"/>
        <v>15823441.59</v>
      </c>
      <c r="AJ18" s="148">
        <f t="shared" si="5"/>
        <v>14091081.750000002</v>
      </c>
      <c r="AK18" s="148">
        <f t="shared" si="6"/>
        <v>2169569.75</v>
      </c>
      <c r="AL18" s="148">
        <f t="shared" si="7"/>
        <v>12564647.209999999</v>
      </c>
      <c r="AM18" s="148">
        <f t="shared" si="8"/>
        <v>7750843.75</v>
      </c>
      <c r="AN18" s="148">
        <f t="shared" si="9"/>
        <v>10931623.43</v>
      </c>
      <c r="AO18" s="148">
        <f t="shared" si="10"/>
        <v>17262207.490000002</v>
      </c>
      <c r="AP18" s="148">
        <f t="shared" si="11"/>
        <v>40412149.410000004</v>
      </c>
      <c r="AQ18" s="148">
        <f t="shared" si="12"/>
        <v>155826384.02000001</v>
      </c>
    </row>
    <row r="19" spans="2:43" x14ac:dyDescent="0.25">
      <c r="B19" s="20" t="s">
        <v>35</v>
      </c>
      <c r="C19" s="144">
        <v>830429225</v>
      </c>
      <c r="D19" s="144">
        <v>853814831.90999997</v>
      </c>
      <c r="E19" s="144">
        <v>889279.8</v>
      </c>
      <c r="F19" s="144">
        <v>3798555.71</v>
      </c>
      <c r="G19" s="144">
        <v>7349677.9199999999</v>
      </c>
      <c r="H19" s="144">
        <v>3787177.1999999997</v>
      </c>
      <c r="I19" s="144">
        <v>6455778.1400000006</v>
      </c>
      <c r="J19" s="144">
        <v>7028280.9900000002</v>
      </c>
      <c r="K19" s="144">
        <v>2129159.2999999998</v>
      </c>
      <c r="L19" s="144">
        <v>8625749.1699999999</v>
      </c>
      <c r="M19" s="144">
        <v>5341398.01</v>
      </c>
      <c r="N19" s="144">
        <v>9375315.3000000007</v>
      </c>
      <c r="O19" s="144">
        <v>14322834.43</v>
      </c>
      <c r="P19" s="144">
        <v>35791702.550000004</v>
      </c>
      <c r="Q19" s="144">
        <f t="shared" si="13"/>
        <v>104894908.52000001</v>
      </c>
      <c r="R19" s="151">
        <v>0</v>
      </c>
      <c r="S19" s="151">
        <v>0</v>
      </c>
      <c r="T19" s="151">
        <v>0</v>
      </c>
      <c r="U19" s="151">
        <v>0</v>
      </c>
      <c r="V19" s="151">
        <v>0</v>
      </c>
      <c r="W19" s="151">
        <v>0</v>
      </c>
      <c r="X19" s="151">
        <v>0</v>
      </c>
      <c r="Y19" s="151">
        <v>0</v>
      </c>
      <c r="Z19" s="151">
        <v>0</v>
      </c>
      <c r="AA19" s="151">
        <v>0</v>
      </c>
      <c r="AB19" s="151">
        <v>0</v>
      </c>
      <c r="AC19" s="151">
        <v>0</v>
      </c>
      <c r="AD19" s="151">
        <v>0</v>
      </c>
      <c r="AE19" s="144">
        <f t="shared" si="0"/>
        <v>889279.8</v>
      </c>
      <c r="AF19" s="144">
        <f t="shared" si="1"/>
        <v>3798555.71</v>
      </c>
      <c r="AG19" s="144">
        <f t="shared" si="2"/>
        <v>7349677.9199999999</v>
      </c>
      <c r="AH19" s="144">
        <f t="shared" si="3"/>
        <v>3787177.1999999997</v>
      </c>
      <c r="AI19" s="144">
        <f t="shared" si="4"/>
        <v>6455778.1400000006</v>
      </c>
      <c r="AJ19" s="144">
        <f t="shared" si="5"/>
        <v>7028280.9900000002</v>
      </c>
      <c r="AK19" s="144">
        <f t="shared" si="6"/>
        <v>2129159.2999999998</v>
      </c>
      <c r="AL19" s="144">
        <f t="shared" si="7"/>
        <v>8625749.1699999999</v>
      </c>
      <c r="AM19" s="144">
        <f t="shared" si="8"/>
        <v>5341398.01</v>
      </c>
      <c r="AN19" s="144">
        <f t="shared" si="9"/>
        <v>9375315.3000000007</v>
      </c>
      <c r="AO19" s="144">
        <f t="shared" si="10"/>
        <v>14322834.43</v>
      </c>
      <c r="AP19" s="144">
        <f t="shared" si="11"/>
        <v>35791702.550000004</v>
      </c>
      <c r="AQ19" s="144">
        <f t="shared" si="12"/>
        <v>104894908.52000001</v>
      </c>
    </row>
    <row r="20" spans="2:43" x14ac:dyDescent="0.25">
      <c r="B20" s="20" t="s">
        <v>36</v>
      </c>
      <c r="C20" s="144">
        <v>359050148</v>
      </c>
      <c r="D20" s="144">
        <v>357362148</v>
      </c>
      <c r="E20" s="151">
        <v>0</v>
      </c>
      <c r="F20" s="144">
        <v>225000</v>
      </c>
      <c r="G20" s="144">
        <v>56000</v>
      </c>
      <c r="H20" s="151">
        <v>0</v>
      </c>
      <c r="I20" s="151">
        <v>0</v>
      </c>
      <c r="J20" s="151">
        <v>0</v>
      </c>
      <c r="K20" s="151">
        <v>0</v>
      </c>
      <c r="L20" s="144">
        <v>56000</v>
      </c>
      <c r="M20" s="151">
        <v>0</v>
      </c>
      <c r="N20" s="151">
        <v>0</v>
      </c>
      <c r="O20" s="151">
        <v>0</v>
      </c>
      <c r="P20" s="151">
        <v>0</v>
      </c>
      <c r="Q20" s="144">
        <f t="shared" si="13"/>
        <v>337000</v>
      </c>
      <c r="R20" s="151">
        <v>0</v>
      </c>
      <c r="S20" s="151">
        <v>0</v>
      </c>
      <c r="T20" s="151">
        <v>0</v>
      </c>
      <c r="U20" s="151">
        <v>0</v>
      </c>
      <c r="V20" s="151">
        <v>0</v>
      </c>
      <c r="W20" s="151">
        <v>0</v>
      </c>
      <c r="X20" s="151">
        <v>0</v>
      </c>
      <c r="Y20" s="151">
        <v>0</v>
      </c>
      <c r="Z20" s="151">
        <v>0</v>
      </c>
      <c r="AA20" s="151">
        <v>0</v>
      </c>
      <c r="AB20" s="151">
        <v>0</v>
      </c>
      <c r="AC20" s="151">
        <v>0</v>
      </c>
      <c r="AD20" s="151">
        <v>0</v>
      </c>
      <c r="AE20" s="151">
        <f t="shared" si="0"/>
        <v>0</v>
      </c>
      <c r="AF20" s="144">
        <f t="shared" si="1"/>
        <v>225000</v>
      </c>
      <c r="AG20" s="144">
        <f t="shared" si="2"/>
        <v>56000</v>
      </c>
      <c r="AH20" s="151">
        <f t="shared" si="3"/>
        <v>0</v>
      </c>
      <c r="AI20" s="151">
        <f t="shared" si="4"/>
        <v>0</v>
      </c>
      <c r="AJ20" s="151">
        <f t="shared" si="5"/>
        <v>0</v>
      </c>
      <c r="AK20" s="151">
        <f t="shared" si="6"/>
        <v>0</v>
      </c>
      <c r="AL20" s="144">
        <f t="shared" si="7"/>
        <v>56000</v>
      </c>
      <c r="AM20" s="151">
        <f t="shared" si="8"/>
        <v>0</v>
      </c>
      <c r="AN20" s="151">
        <f t="shared" si="9"/>
        <v>0</v>
      </c>
      <c r="AO20" s="151">
        <f t="shared" si="10"/>
        <v>0</v>
      </c>
      <c r="AP20" s="151">
        <f t="shared" si="11"/>
        <v>0</v>
      </c>
      <c r="AQ20" s="144">
        <f t="shared" si="12"/>
        <v>337000</v>
      </c>
    </row>
    <row r="21" spans="2:43" x14ac:dyDescent="0.25">
      <c r="B21" s="20" t="s">
        <v>37</v>
      </c>
      <c r="C21" s="144">
        <v>38651881</v>
      </c>
      <c r="D21" s="144">
        <v>40890658.399999999</v>
      </c>
      <c r="E21" s="144">
        <v>93310</v>
      </c>
      <c r="F21" s="144">
        <v>2961844.59</v>
      </c>
      <c r="G21" s="144">
        <v>6146022.209999999</v>
      </c>
      <c r="H21" s="144">
        <v>2265641.5499999998</v>
      </c>
      <c r="I21" s="144">
        <v>2119352.4500000002</v>
      </c>
      <c r="J21" s="144">
        <v>3438645.1</v>
      </c>
      <c r="K21" s="144">
        <v>40410.449999999997</v>
      </c>
      <c r="L21" s="144">
        <v>3882898.0399999996</v>
      </c>
      <c r="M21" s="144">
        <v>2409445.7400000002</v>
      </c>
      <c r="N21" s="144">
        <v>1556308.13</v>
      </c>
      <c r="O21" s="144">
        <v>2939373.06</v>
      </c>
      <c r="P21" s="144">
        <v>4620445.88</v>
      </c>
      <c r="Q21" s="144">
        <f t="shared" si="13"/>
        <v>32473697.199999992</v>
      </c>
      <c r="R21" s="151">
        <v>0</v>
      </c>
      <c r="S21" s="151">
        <v>0</v>
      </c>
      <c r="T21" s="151">
        <v>0</v>
      </c>
      <c r="U21" s="151">
        <v>0</v>
      </c>
      <c r="V21" s="151">
        <v>0</v>
      </c>
      <c r="W21" s="151">
        <v>0</v>
      </c>
      <c r="X21" s="151">
        <v>0</v>
      </c>
      <c r="Y21" s="151">
        <v>0</v>
      </c>
      <c r="Z21" s="151">
        <v>0</v>
      </c>
      <c r="AA21" s="151">
        <v>0</v>
      </c>
      <c r="AB21" s="151">
        <v>0</v>
      </c>
      <c r="AC21" s="151">
        <v>0</v>
      </c>
      <c r="AD21" s="151">
        <v>0</v>
      </c>
      <c r="AE21" s="144">
        <f t="shared" si="0"/>
        <v>93310</v>
      </c>
      <c r="AF21" s="144">
        <f t="shared" si="1"/>
        <v>2961844.59</v>
      </c>
      <c r="AG21" s="144">
        <f t="shared" si="2"/>
        <v>6146022.209999999</v>
      </c>
      <c r="AH21" s="144">
        <f t="shared" si="3"/>
        <v>2265641.5499999998</v>
      </c>
      <c r="AI21" s="144">
        <f t="shared" si="4"/>
        <v>2119352.4500000002</v>
      </c>
      <c r="AJ21" s="144">
        <f t="shared" si="5"/>
        <v>3438645.1</v>
      </c>
      <c r="AK21" s="144">
        <f t="shared" si="6"/>
        <v>40410.449999999997</v>
      </c>
      <c r="AL21" s="144">
        <f t="shared" si="7"/>
        <v>3882898.0399999996</v>
      </c>
      <c r="AM21" s="144">
        <f t="shared" si="8"/>
        <v>2409445.7400000002</v>
      </c>
      <c r="AN21" s="144">
        <f t="shared" si="9"/>
        <v>1556308.13</v>
      </c>
      <c r="AO21" s="144">
        <f t="shared" si="10"/>
        <v>2939373.06</v>
      </c>
      <c r="AP21" s="144">
        <f t="shared" si="11"/>
        <v>4620445.88</v>
      </c>
      <c r="AQ21" s="144">
        <f t="shared" si="12"/>
        <v>32473697.199999992</v>
      </c>
    </row>
    <row r="22" spans="2:43" x14ac:dyDescent="0.25">
      <c r="B22" s="20" t="s">
        <v>38</v>
      </c>
      <c r="C22" s="144">
        <v>136232431</v>
      </c>
      <c r="D22" s="144">
        <v>110863339</v>
      </c>
      <c r="E22" s="151">
        <v>0</v>
      </c>
      <c r="F22" s="144">
        <v>3624155</v>
      </c>
      <c r="G22" s="144">
        <v>3624155.66</v>
      </c>
      <c r="H22" s="151">
        <v>0</v>
      </c>
      <c r="I22" s="144">
        <v>7248311</v>
      </c>
      <c r="J22" s="144">
        <v>3624155.66</v>
      </c>
      <c r="K22" s="151">
        <v>0</v>
      </c>
      <c r="L22" s="151">
        <v>0</v>
      </c>
      <c r="M22" s="151">
        <v>0</v>
      </c>
      <c r="N22" s="151">
        <v>0</v>
      </c>
      <c r="O22" s="151">
        <v>0</v>
      </c>
      <c r="P22" s="144">
        <v>0.98</v>
      </c>
      <c r="Q22" s="144">
        <f t="shared" si="13"/>
        <v>18120778.300000001</v>
      </c>
      <c r="R22" s="151">
        <v>0</v>
      </c>
      <c r="S22" s="151">
        <v>0</v>
      </c>
      <c r="T22" s="151">
        <v>0</v>
      </c>
      <c r="U22" s="151">
        <v>0</v>
      </c>
      <c r="V22" s="151">
        <v>0</v>
      </c>
      <c r="W22" s="151">
        <v>0</v>
      </c>
      <c r="X22" s="151">
        <v>0</v>
      </c>
      <c r="Y22" s="151">
        <v>0</v>
      </c>
      <c r="Z22" s="151">
        <v>0</v>
      </c>
      <c r="AA22" s="151">
        <v>0</v>
      </c>
      <c r="AB22" s="151">
        <v>0</v>
      </c>
      <c r="AC22" s="151">
        <v>0</v>
      </c>
      <c r="AD22" s="151">
        <v>0</v>
      </c>
      <c r="AE22" s="151">
        <f t="shared" si="0"/>
        <v>0</v>
      </c>
      <c r="AF22" s="144">
        <f t="shared" si="1"/>
        <v>3624155</v>
      </c>
      <c r="AG22" s="144">
        <f t="shared" si="2"/>
        <v>3624155.66</v>
      </c>
      <c r="AH22" s="151">
        <f t="shared" si="3"/>
        <v>0</v>
      </c>
      <c r="AI22" s="144">
        <f t="shared" si="4"/>
        <v>7248311</v>
      </c>
      <c r="AJ22" s="144">
        <f t="shared" si="5"/>
        <v>3624155.66</v>
      </c>
      <c r="AK22" s="151">
        <f t="shared" si="6"/>
        <v>0</v>
      </c>
      <c r="AL22" s="151">
        <f t="shared" si="7"/>
        <v>0</v>
      </c>
      <c r="AM22" s="151">
        <f t="shared" si="8"/>
        <v>0</v>
      </c>
      <c r="AN22" s="151">
        <f t="shared" si="9"/>
        <v>0</v>
      </c>
      <c r="AO22" s="151">
        <f t="shared" si="10"/>
        <v>0</v>
      </c>
      <c r="AP22" s="144">
        <f t="shared" si="11"/>
        <v>0.98</v>
      </c>
      <c r="AQ22" s="144">
        <f t="shared" si="12"/>
        <v>18120778.300000001</v>
      </c>
    </row>
    <row r="23" spans="2:43" x14ac:dyDescent="0.25">
      <c r="B23" s="62" t="s">
        <v>39</v>
      </c>
      <c r="C23" s="148">
        <v>162003199</v>
      </c>
      <c r="D23" s="148">
        <v>159953969.25</v>
      </c>
      <c r="E23" s="150">
        <v>0</v>
      </c>
      <c r="F23" s="148">
        <v>1801181.61</v>
      </c>
      <c r="G23" s="148">
        <v>3909721.75</v>
      </c>
      <c r="H23" s="148">
        <v>1325675.8899999999</v>
      </c>
      <c r="I23" s="148">
        <v>4849611.33</v>
      </c>
      <c r="J23" s="148">
        <v>1701901.32</v>
      </c>
      <c r="K23" s="148">
        <v>8100</v>
      </c>
      <c r="L23" s="148">
        <v>1716727.37</v>
      </c>
      <c r="M23" s="148">
        <v>3114907.24</v>
      </c>
      <c r="N23" s="148">
        <v>7116127.5300000003</v>
      </c>
      <c r="O23" s="148">
        <v>5100</v>
      </c>
      <c r="P23" s="148">
        <v>12744243.52</v>
      </c>
      <c r="Q23" s="148">
        <f t="shared" si="13"/>
        <v>38293297.560000002</v>
      </c>
      <c r="R23" s="150">
        <v>0</v>
      </c>
      <c r="S23" s="150">
        <v>0</v>
      </c>
      <c r="T23" s="150">
        <v>0</v>
      </c>
      <c r="U23" s="150">
        <v>0</v>
      </c>
      <c r="V23" s="150">
        <v>0</v>
      </c>
      <c r="W23" s="150">
        <v>0</v>
      </c>
      <c r="X23" s="150">
        <v>0</v>
      </c>
      <c r="Y23" s="150">
        <v>0</v>
      </c>
      <c r="Z23" s="150">
        <v>0</v>
      </c>
      <c r="AA23" s="150">
        <v>0</v>
      </c>
      <c r="AB23" s="150">
        <v>0</v>
      </c>
      <c r="AC23" s="150">
        <v>0</v>
      </c>
      <c r="AD23" s="150">
        <v>0</v>
      </c>
      <c r="AE23" s="150">
        <f t="shared" si="0"/>
        <v>0</v>
      </c>
      <c r="AF23" s="148">
        <f t="shared" si="1"/>
        <v>1801181.61</v>
      </c>
      <c r="AG23" s="148">
        <f t="shared" si="2"/>
        <v>3909721.75</v>
      </c>
      <c r="AH23" s="148">
        <f t="shared" si="3"/>
        <v>1325675.8899999999</v>
      </c>
      <c r="AI23" s="148">
        <f t="shared" si="4"/>
        <v>4849611.33</v>
      </c>
      <c r="AJ23" s="148">
        <f t="shared" si="5"/>
        <v>1701901.32</v>
      </c>
      <c r="AK23" s="148">
        <f t="shared" si="6"/>
        <v>8100</v>
      </c>
      <c r="AL23" s="148">
        <f t="shared" si="7"/>
        <v>1716727.37</v>
      </c>
      <c r="AM23" s="148">
        <f t="shared" si="8"/>
        <v>3114907.24</v>
      </c>
      <c r="AN23" s="148">
        <f t="shared" si="9"/>
        <v>7116127.5300000003</v>
      </c>
      <c r="AO23" s="148">
        <f t="shared" si="10"/>
        <v>5100</v>
      </c>
      <c r="AP23" s="148">
        <f t="shared" si="11"/>
        <v>12744243.52</v>
      </c>
      <c r="AQ23" s="148">
        <f t="shared" si="12"/>
        <v>38293297.560000002</v>
      </c>
    </row>
    <row r="24" spans="2:43" x14ac:dyDescent="0.25">
      <c r="B24" s="21" t="s">
        <v>40</v>
      </c>
      <c r="C24" s="147">
        <v>9936108934</v>
      </c>
      <c r="D24" s="147">
        <v>10196258623.059998</v>
      </c>
      <c r="E24" s="147">
        <v>951008.57000000007</v>
      </c>
      <c r="F24" s="147">
        <v>26619380.68</v>
      </c>
      <c r="G24" s="147">
        <v>37914092.720000006</v>
      </c>
      <c r="H24" s="147">
        <v>54865296.169999987</v>
      </c>
      <c r="I24" s="147">
        <v>82301342.12999998</v>
      </c>
      <c r="J24" s="147">
        <v>101529357.01000001</v>
      </c>
      <c r="K24" s="147">
        <v>57713523.719999999</v>
      </c>
      <c r="L24" s="147">
        <v>142255585.63999999</v>
      </c>
      <c r="M24" s="147">
        <v>286086720.97000003</v>
      </c>
      <c r="N24" s="147">
        <v>121393601.86999999</v>
      </c>
      <c r="O24" s="147">
        <v>134489810.48999998</v>
      </c>
      <c r="P24" s="147">
        <v>684084797.09000027</v>
      </c>
      <c r="Q24" s="147">
        <f t="shared" si="13"/>
        <v>1730204517.0600004</v>
      </c>
      <c r="R24" s="178">
        <v>0</v>
      </c>
      <c r="S24" s="178">
        <v>0</v>
      </c>
      <c r="T24" s="147">
        <v>140057445.46000001</v>
      </c>
      <c r="U24" s="178">
        <v>0</v>
      </c>
      <c r="V24" s="147">
        <v>9839000</v>
      </c>
      <c r="W24" s="147">
        <v>84418308</v>
      </c>
      <c r="X24" s="178">
        <v>0</v>
      </c>
      <c r="Y24" s="147">
        <v>15685246</v>
      </c>
      <c r="Z24" s="147">
        <v>450888628.85000002</v>
      </c>
      <c r="AA24" s="147">
        <v>7458869</v>
      </c>
      <c r="AB24" s="147">
        <v>110139499.66999999</v>
      </c>
      <c r="AC24" s="147">
        <v>88009551.969999999</v>
      </c>
      <c r="AD24" s="147">
        <v>906496548.95000005</v>
      </c>
      <c r="AE24" s="147">
        <f t="shared" si="0"/>
        <v>951008.57000000007</v>
      </c>
      <c r="AF24" s="147">
        <f t="shared" si="1"/>
        <v>26619380.68</v>
      </c>
      <c r="AG24" s="147">
        <f t="shared" si="2"/>
        <v>177971538.18000001</v>
      </c>
      <c r="AH24" s="147">
        <f t="shared" si="3"/>
        <v>54865296.169999987</v>
      </c>
      <c r="AI24" s="147">
        <f t="shared" si="4"/>
        <v>92140342.12999998</v>
      </c>
      <c r="AJ24" s="147">
        <f t="shared" si="5"/>
        <v>185947665.00999999</v>
      </c>
      <c r="AK24" s="147">
        <f t="shared" si="6"/>
        <v>57713523.719999999</v>
      </c>
      <c r="AL24" s="147">
        <f t="shared" si="7"/>
        <v>157940831.63999999</v>
      </c>
      <c r="AM24" s="147">
        <f t="shared" si="8"/>
        <v>736975349.82000005</v>
      </c>
      <c r="AN24" s="147">
        <f t="shared" si="9"/>
        <v>128852470.86999999</v>
      </c>
      <c r="AO24" s="147">
        <f t="shared" si="10"/>
        <v>244629310.15999997</v>
      </c>
      <c r="AP24" s="147">
        <f t="shared" si="11"/>
        <v>772094349.0600003</v>
      </c>
      <c r="AQ24" s="147">
        <f t="shared" si="12"/>
        <v>2636701066.0100002</v>
      </c>
    </row>
    <row r="25" spans="2:43" x14ac:dyDescent="0.25">
      <c r="B25" s="62" t="s">
        <v>41</v>
      </c>
      <c r="C25" s="148">
        <v>3260868221</v>
      </c>
      <c r="D25" s="148">
        <v>5006048973.1899996</v>
      </c>
      <c r="E25" s="150">
        <v>0</v>
      </c>
      <c r="F25" s="150">
        <v>0</v>
      </c>
      <c r="G25" s="148">
        <v>13514400</v>
      </c>
      <c r="H25" s="148">
        <v>800000</v>
      </c>
      <c r="I25" s="148">
        <v>42471525.659999996</v>
      </c>
      <c r="J25" s="148">
        <v>58373345.969999999</v>
      </c>
      <c r="K25" s="148">
        <v>38673117.93</v>
      </c>
      <c r="L25" s="148">
        <v>64593263.449999996</v>
      </c>
      <c r="M25" s="148">
        <v>191074598.63999999</v>
      </c>
      <c r="N25" s="148">
        <v>27813891.5</v>
      </c>
      <c r="O25" s="148">
        <v>48190938.909999996</v>
      </c>
      <c r="P25" s="148">
        <v>284348366.05000007</v>
      </c>
      <c r="Q25" s="148">
        <f t="shared" si="13"/>
        <v>769853448.11000001</v>
      </c>
      <c r="R25" s="150">
        <v>0</v>
      </c>
      <c r="S25" s="150">
        <v>0</v>
      </c>
      <c r="T25" s="148">
        <v>140057445.46000001</v>
      </c>
      <c r="U25" s="150">
        <v>0</v>
      </c>
      <c r="V25" s="148">
        <v>9839000</v>
      </c>
      <c r="W25" s="148">
        <v>84418308</v>
      </c>
      <c r="X25" s="150">
        <v>0</v>
      </c>
      <c r="Y25" s="148">
        <v>15685246</v>
      </c>
      <c r="Z25" s="148">
        <v>450888628.85000002</v>
      </c>
      <c r="AA25" s="148">
        <v>7458869</v>
      </c>
      <c r="AB25" s="148">
        <v>110139499.66999999</v>
      </c>
      <c r="AC25" s="148">
        <v>88009551.969999999</v>
      </c>
      <c r="AD25" s="148">
        <v>906496548.95000005</v>
      </c>
      <c r="AE25" s="150">
        <f t="shared" si="0"/>
        <v>0</v>
      </c>
      <c r="AF25" s="150">
        <f t="shared" si="1"/>
        <v>0</v>
      </c>
      <c r="AG25" s="148">
        <f t="shared" si="2"/>
        <v>153571845.46000001</v>
      </c>
      <c r="AH25" s="148">
        <f t="shared" si="3"/>
        <v>800000</v>
      </c>
      <c r="AI25" s="148">
        <f t="shared" si="4"/>
        <v>52310525.659999996</v>
      </c>
      <c r="AJ25" s="148">
        <f t="shared" si="5"/>
        <v>142791653.97</v>
      </c>
      <c r="AK25" s="148">
        <f t="shared" si="6"/>
        <v>38673117.93</v>
      </c>
      <c r="AL25" s="148">
        <f t="shared" si="7"/>
        <v>80278509.449999988</v>
      </c>
      <c r="AM25" s="148">
        <f t="shared" si="8"/>
        <v>641963227.49000001</v>
      </c>
      <c r="AN25" s="148">
        <f t="shared" si="9"/>
        <v>35272760.5</v>
      </c>
      <c r="AO25" s="148">
        <f t="shared" si="10"/>
        <v>158330438.57999998</v>
      </c>
      <c r="AP25" s="148">
        <f t="shared" si="11"/>
        <v>372357918.0200001</v>
      </c>
      <c r="AQ25" s="148">
        <f t="shared" si="12"/>
        <v>1676349997.0599999</v>
      </c>
    </row>
    <row r="26" spans="2:43" x14ac:dyDescent="0.25">
      <c r="B26" s="20" t="s">
        <v>42</v>
      </c>
      <c r="C26" s="144">
        <v>2861940568</v>
      </c>
      <c r="D26" s="144">
        <v>4608475567.1899996</v>
      </c>
      <c r="E26" s="151">
        <v>0</v>
      </c>
      <c r="F26" s="151">
        <v>0</v>
      </c>
      <c r="G26" s="144">
        <v>13514400</v>
      </c>
      <c r="H26" s="144">
        <v>800000</v>
      </c>
      <c r="I26" s="144">
        <v>42471525.659999996</v>
      </c>
      <c r="J26" s="144">
        <v>58373345.969999999</v>
      </c>
      <c r="K26" s="144">
        <v>38673117.93</v>
      </c>
      <c r="L26" s="144">
        <v>64593263.449999996</v>
      </c>
      <c r="M26" s="144">
        <v>191074598.63999999</v>
      </c>
      <c r="N26" s="144">
        <v>27294691.25</v>
      </c>
      <c r="O26" s="144">
        <v>47207898.609999999</v>
      </c>
      <c r="P26" s="144">
        <v>284302076.18000007</v>
      </c>
      <c r="Q26" s="144">
        <f t="shared" si="13"/>
        <v>768304917.69000006</v>
      </c>
      <c r="R26" s="151">
        <v>0</v>
      </c>
      <c r="S26" s="151">
        <v>0</v>
      </c>
      <c r="T26" s="144">
        <v>140057445.46000001</v>
      </c>
      <c r="U26" s="151">
        <v>0</v>
      </c>
      <c r="V26" s="144">
        <v>9839000</v>
      </c>
      <c r="W26" s="144">
        <v>84418308</v>
      </c>
      <c r="X26" s="151">
        <v>0</v>
      </c>
      <c r="Y26" s="144">
        <v>15685246</v>
      </c>
      <c r="Z26" s="144">
        <v>450888628.85000002</v>
      </c>
      <c r="AA26" s="144">
        <v>7458869</v>
      </c>
      <c r="AB26" s="144">
        <v>110139499.66999999</v>
      </c>
      <c r="AC26" s="144">
        <v>88009551.969999999</v>
      </c>
      <c r="AD26" s="144">
        <v>906496548.95000005</v>
      </c>
      <c r="AE26" s="151">
        <f t="shared" si="0"/>
        <v>0</v>
      </c>
      <c r="AF26" s="151">
        <f t="shared" si="1"/>
        <v>0</v>
      </c>
      <c r="AG26" s="144">
        <f t="shared" si="2"/>
        <v>153571845.46000001</v>
      </c>
      <c r="AH26" s="144">
        <f t="shared" si="3"/>
        <v>800000</v>
      </c>
      <c r="AI26" s="144">
        <f t="shared" si="4"/>
        <v>52310525.659999996</v>
      </c>
      <c r="AJ26" s="144">
        <f t="shared" si="5"/>
        <v>142791653.97</v>
      </c>
      <c r="AK26" s="144">
        <f t="shared" si="6"/>
        <v>38673117.93</v>
      </c>
      <c r="AL26" s="144">
        <f t="shared" si="7"/>
        <v>80278509.449999988</v>
      </c>
      <c r="AM26" s="144">
        <f t="shared" si="8"/>
        <v>641963227.49000001</v>
      </c>
      <c r="AN26" s="144">
        <f t="shared" si="9"/>
        <v>34753560.25</v>
      </c>
      <c r="AO26" s="144">
        <f t="shared" si="10"/>
        <v>157347398.27999997</v>
      </c>
      <c r="AP26" s="144">
        <f t="shared" si="11"/>
        <v>372311628.1500001</v>
      </c>
      <c r="AQ26" s="144">
        <f t="shared" si="12"/>
        <v>1674801466.6400001</v>
      </c>
    </row>
    <row r="27" spans="2:43" x14ac:dyDescent="0.25">
      <c r="B27" s="20" t="s">
        <v>43</v>
      </c>
      <c r="C27" s="144">
        <v>398927653</v>
      </c>
      <c r="D27" s="144">
        <v>397573406</v>
      </c>
      <c r="E27" s="151">
        <v>0</v>
      </c>
      <c r="F27" s="151">
        <v>0</v>
      </c>
      <c r="G27" s="151">
        <v>0</v>
      </c>
      <c r="H27" s="151">
        <v>0</v>
      </c>
      <c r="I27" s="151">
        <v>0</v>
      </c>
      <c r="J27" s="151">
        <v>0</v>
      </c>
      <c r="K27" s="151">
        <v>0</v>
      </c>
      <c r="L27" s="151">
        <v>0</v>
      </c>
      <c r="M27" s="151">
        <v>0</v>
      </c>
      <c r="N27" s="144">
        <v>519200.25000000006</v>
      </c>
      <c r="O27" s="144">
        <v>983040.3</v>
      </c>
      <c r="P27" s="144">
        <v>46289.87</v>
      </c>
      <c r="Q27" s="144">
        <f t="shared" si="13"/>
        <v>1548530.4200000002</v>
      </c>
      <c r="R27" s="151">
        <v>0</v>
      </c>
      <c r="S27" s="151">
        <v>0</v>
      </c>
      <c r="T27" s="151">
        <v>0</v>
      </c>
      <c r="U27" s="151">
        <v>0</v>
      </c>
      <c r="V27" s="151">
        <v>0</v>
      </c>
      <c r="W27" s="151">
        <v>0</v>
      </c>
      <c r="X27" s="151">
        <v>0</v>
      </c>
      <c r="Y27" s="151">
        <v>0</v>
      </c>
      <c r="Z27" s="151">
        <v>0</v>
      </c>
      <c r="AA27" s="151">
        <v>0</v>
      </c>
      <c r="AB27" s="151">
        <v>0</v>
      </c>
      <c r="AC27" s="151">
        <v>0</v>
      </c>
      <c r="AD27" s="151">
        <v>0</v>
      </c>
      <c r="AE27" s="151">
        <f t="shared" si="0"/>
        <v>0</v>
      </c>
      <c r="AF27" s="151">
        <f t="shared" si="1"/>
        <v>0</v>
      </c>
      <c r="AG27" s="151">
        <f t="shared" si="2"/>
        <v>0</v>
      </c>
      <c r="AH27" s="151">
        <f t="shared" si="3"/>
        <v>0</v>
      </c>
      <c r="AI27" s="151">
        <f t="shared" si="4"/>
        <v>0</v>
      </c>
      <c r="AJ27" s="151">
        <f t="shared" si="5"/>
        <v>0</v>
      </c>
      <c r="AK27" s="151">
        <f t="shared" si="6"/>
        <v>0</v>
      </c>
      <c r="AL27" s="151">
        <f t="shared" si="7"/>
        <v>0</v>
      </c>
      <c r="AM27" s="151">
        <f t="shared" si="8"/>
        <v>0</v>
      </c>
      <c r="AN27" s="144">
        <f t="shared" si="9"/>
        <v>519200.25000000006</v>
      </c>
      <c r="AO27" s="144">
        <f t="shared" si="10"/>
        <v>983040.3</v>
      </c>
      <c r="AP27" s="144">
        <f t="shared" si="11"/>
        <v>46289.87</v>
      </c>
      <c r="AQ27" s="144">
        <f t="shared" si="12"/>
        <v>1548530.4200000002</v>
      </c>
    </row>
    <row r="28" spans="2:43" x14ac:dyDescent="0.25">
      <c r="B28" s="62" t="s">
        <v>44</v>
      </c>
      <c r="C28" s="148">
        <v>5736277661</v>
      </c>
      <c r="D28" s="148">
        <v>4180897596.7399993</v>
      </c>
      <c r="E28" s="148">
        <v>945285.57000000007</v>
      </c>
      <c r="F28" s="148">
        <v>22279592.649999999</v>
      </c>
      <c r="G28" s="148">
        <v>23443804.100000001</v>
      </c>
      <c r="H28" s="148">
        <v>52273643.389999986</v>
      </c>
      <c r="I28" s="148">
        <v>39451367.329999991</v>
      </c>
      <c r="J28" s="148">
        <v>42234821.639999993</v>
      </c>
      <c r="K28" s="148">
        <v>18895154.869999997</v>
      </c>
      <c r="L28" s="148">
        <v>76756133.280000001</v>
      </c>
      <c r="M28" s="148">
        <v>94817527.150000006</v>
      </c>
      <c r="N28" s="148">
        <v>87903976.889999986</v>
      </c>
      <c r="O28" s="148">
        <v>85271675.420000002</v>
      </c>
      <c r="P28" s="148">
        <v>341718932.34000003</v>
      </c>
      <c r="Q28" s="148">
        <f t="shared" si="13"/>
        <v>885991914.62999988</v>
      </c>
      <c r="R28" s="150">
        <v>0</v>
      </c>
      <c r="S28" s="150">
        <v>0</v>
      </c>
      <c r="T28" s="150">
        <v>0</v>
      </c>
      <c r="U28" s="150">
        <v>0</v>
      </c>
      <c r="V28" s="150">
        <v>0</v>
      </c>
      <c r="W28" s="150">
        <v>0</v>
      </c>
      <c r="X28" s="150">
        <v>0</v>
      </c>
      <c r="Y28" s="150">
        <v>0</v>
      </c>
      <c r="Z28" s="150">
        <v>0</v>
      </c>
      <c r="AA28" s="150">
        <v>0</v>
      </c>
      <c r="AB28" s="150">
        <v>0</v>
      </c>
      <c r="AC28" s="150">
        <v>0</v>
      </c>
      <c r="AD28" s="150">
        <v>0</v>
      </c>
      <c r="AE28" s="148">
        <f t="shared" si="0"/>
        <v>945285.57000000007</v>
      </c>
      <c r="AF28" s="148">
        <f t="shared" si="1"/>
        <v>22279592.649999999</v>
      </c>
      <c r="AG28" s="148">
        <f t="shared" si="2"/>
        <v>23443804.100000001</v>
      </c>
      <c r="AH28" s="148">
        <f t="shared" si="3"/>
        <v>52273643.389999986</v>
      </c>
      <c r="AI28" s="148">
        <f t="shared" si="4"/>
        <v>39451367.329999991</v>
      </c>
      <c r="AJ28" s="148">
        <f t="shared" si="5"/>
        <v>42234821.639999993</v>
      </c>
      <c r="AK28" s="148">
        <f t="shared" si="6"/>
        <v>18895154.869999997</v>
      </c>
      <c r="AL28" s="148">
        <f t="shared" si="7"/>
        <v>76756133.280000001</v>
      </c>
      <c r="AM28" s="148">
        <f t="shared" si="8"/>
        <v>94817527.150000006</v>
      </c>
      <c r="AN28" s="148">
        <f t="shared" si="9"/>
        <v>87903976.889999986</v>
      </c>
      <c r="AO28" s="148">
        <f t="shared" si="10"/>
        <v>85271675.420000002</v>
      </c>
      <c r="AP28" s="148">
        <f t="shared" si="11"/>
        <v>341718932.34000003</v>
      </c>
      <c r="AQ28" s="148">
        <f t="shared" si="12"/>
        <v>885991914.62999988</v>
      </c>
    </row>
    <row r="29" spans="2:43" x14ac:dyDescent="0.25">
      <c r="B29" s="20" t="s">
        <v>45</v>
      </c>
      <c r="C29" s="144">
        <v>1699720623</v>
      </c>
      <c r="D29" s="144">
        <v>1947514628.8499999</v>
      </c>
      <c r="E29" s="151">
        <v>0</v>
      </c>
      <c r="F29" s="144">
        <v>3651397.64</v>
      </c>
      <c r="G29" s="144">
        <v>616961.1</v>
      </c>
      <c r="H29" s="144">
        <v>64151.280000000006</v>
      </c>
      <c r="I29" s="144">
        <v>1560000.47</v>
      </c>
      <c r="J29" s="144">
        <v>7394847.8699999992</v>
      </c>
      <c r="K29" s="144">
        <v>11099013.719999999</v>
      </c>
      <c r="L29" s="144">
        <v>14415703.58</v>
      </c>
      <c r="M29" s="144">
        <v>38260483.180000007</v>
      </c>
      <c r="N29" s="144">
        <v>3647879.46</v>
      </c>
      <c r="O29" s="144">
        <v>5631029.04</v>
      </c>
      <c r="P29" s="144">
        <v>17489320.209999997</v>
      </c>
      <c r="Q29" s="144">
        <f t="shared" si="13"/>
        <v>103830787.55</v>
      </c>
      <c r="R29" s="151">
        <v>0</v>
      </c>
      <c r="S29" s="151">
        <v>0</v>
      </c>
      <c r="T29" s="151">
        <v>0</v>
      </c>
      <c r="U29" s="151">
        <v>0</v>
      </c>
      <c r="V29" s="151">
        <v>0</v>
      </c>
      <c r="W29" s="151">
        <v>0</v>
      </c>
      <c r="X29" s="151">
        <v>0</v>
      </c>
      <c r="Y29" s="151">
        <v>0</v>
      </c>
      <c r="Z29" s="151">
        <v>0</v>
      </c>
      <c r="AA29" s="151">
        <v>0</v>
      </c>
      <c r="AB29" s="151">
        <v>0</v>
      </c>
      <c r="AC29" s="151">
        <v>0</v>
      </c>
      <c r="AD29" s="151">
        <v>0</v>
      </c>
      <c r="AE29" s="151">
        <f t="shared" si="0"/>
        <v>0</v>
      </c>
      <c r="AF29" s="144">
        <f t="shared" si="1"/>
        <v>3651397.64</v>
      </c>
      <c r="AG29" s="144">
        <f t="shared" si="2"/>
        <v>616961.1</v>
      </c>
      <c r="AH29" s="144">
        <f t="shared" si="3"/>
        <v>64151.280000000006</v>
      </c>
      <c r="AI29" s="144">
        <f t="shared" si="4"/>
        <v>1560000.47</v>
      </c>
      <c r="AJ29" s="144">
        <f t="shared" si="5"/>
        <v>7394847.8699999992</v>
      </c>
      <c r="AK29" s="144">
        <f t="shared" si="6"/>
        <v>11099013.719999999</v>
      </c>
      <c r="AL29" s="144">
        <f t="shared" si="7"/>
        <v>14415703.58</v>
      </c>
      <c r="AM29" s="144">
        <f t="shared" si="8"/>
        <v>38260483.180000007</v>
      </c>
      <c r="AN29" s="144">
        <f t="shared" si="9"/>
        <v>3647879.46</v>
      </c>
      <c r="AO29" s="144">
        <f t="shared" si="10"/>
        <v>5631029.04</v>
      </c>
      <c r="AP29" s="144">
        <f t="shared" si="11"/>
        <v>17489320.209999997</v>
      </c>
      <c r="AQ29" s="144">
        <f t="shared" si="12"/>
        <v>103830787.55</v>
      </c>
    </row>
    <row r="30" spans="2:43" x14ac:dyDescent="0.25">
      <c r="B30" s="20" t="s">
        <v>46</v>
      </c>
      <c r="C30" s="144">
        <v>3942484274</v>
      </c>
      <c r="D30" s="144">
        <v>2121335600.4699996</v>
      </c>
      <c r="E30" s="144">
        <v>274315.15000000002</v>
      </c>
      <c r="F30" s="144">
        <v>18628195.009999998</v>
      </c>
      <c r="G30" s="144">
        <v>21651170.23</v>
      </c>
      <c r="H30" s="144">
        <v>51967752.309999987</v>
      </c>
      <c r="I30" s="144">
        <v>37113222.859999992</v>
      </c>
      <c r="J30" s="144">
        <v>33748079.969999999</v>
      </c>
      <c r="K30" s="144">
        <v>7493471.1499999994</v>
      </c>
      <c r="L30" s="144">
        <v>60759321.620000005</v>
      </c>
      <c r="M30" s="144">
        <v>56528723.970000006</v>
      </c>
      <c r="N30" s="144">
        <v>84175138.429999992</v>
      </c>
      <c r="O30" s="144">
        <v>79387740.379999995</v>
      </c>
      <c r="P30" s="144">
        <v>314832661.69000006</v>
      </c>
      <c r="Q30" s="144">
        <f t="shared" si="13"/>
        <v>766559792.76999998</v>
      </c>
      <c r="R30" s="151">
        <v>0</v>
      </c>
      <c r="S30" s="151">
        <v>0</v>
      </c>
      <c r="T30" s="151">
        <v>0</v>
      </c>
      <c r="U30" s="151">
        <v>0</v>
      </c>
      <c r="V30" s="151">
        <v>0</v>
      </c>
      <c r="W30" s="151">
        <v>0</v>
      </c>
      <c r="X30" s="151">
        <v>0</v>
      </c>
      <c r="Y30" s="151">
        <v>0</v>
      </c>
      <c r="Z30" s="151">
        <v>0</v>
      </c>
      <c r="AA30" s="151">
        <v>0</v>
      </c>
      <c r="AB30" s="151">
        <v>0</v>
      </c>
      <c r="AC30" s="151">
        <v>0</v>
      </c>
      <c r="AD30" s="151">
        <v>0</v>
      </c>
      <c r="AE30" s="144">
        <f t="shared" si="0"/>
        <v>274315.15000000002</v>
      </c>
      <c r="AF30" s="144">
        <f t="shared" si="1"/>
        <v>18628195.009999998</v>
      </c>
      <c r="AG30" s="144">
        <f t="shared" si="2"/>
        <v>21651170.23</v>
      </c>
      <c r="AH30" s="144">
        <f t="shared" si="3"/>
        <v>51967752.309999987</v>
      </c>
      <c r="AI30" s="144">
        <f t="shared" si="4"/>
        <v>37113222.859999992</v>
      </c>
      <c r="AJ30" s="144">
        <f t="shared" si="5"/>
        <v>33748079.969999999</v>
      </c>
      <c r="AK30" s="144">
        <f t="shared" si="6"/>
        <v>7493471.1499999994</v>
      </c>
      <c r="AL30" s="144">
        <f t="shared" si="7"/>
        <v>60759321.620000005</v>
      </c>
      <c r="AM30" s="144">
        <f t="shared" si="8"/>
        <v>56528723.970000006</v>
      </c>
      <c r="AN30" s="144">
        <f t="shared" si="9"/>
        <v>84175138.429999992</v>
      </c>
      <c r="AO30" s="144">
        <f t="shared" si="10"/>
        <v>79387740.379999995</v>
      </c>
      <c r="AP30" s="144">
        <f t="shared" si="11"/>
        <v>314832661.69000006</v>
      </c>
      <c r="AQ30" s="144">
        <f t="shared" si="12"/>
        <v>766559792.76999998</v>
      </c>
    </row>
    <row r="31" spans="2:43" x14ac:dyDescent="0.25">
      <c r="B31" s="20" t="s">
        <v>47</v>
      </c>
      <c r="C31" s="144">
        <v>22103481</v>
      </c>
      <c r="D31" s="144">
        <v>26370016.5</v>
      </c>
      <c r="E31" s="151">
        <v>0</v>
      </c>
      <c r="F31" s="151">
        <v>0</v>
      </c>
      <c r="G31" s="144">
        <v>235861.77</v>
      </c>
      <c r="H31" s="144">
        <v>132396</v>
      </c>
      <c r="I31" s="151">
        <v>0</v>
      </c>
      <c r="J31" s="151">
        <v>0</v>
      </c>
      <c r="K31" s="151">
        <v>0</v>
      </c>
      <c r="L31" s="144">
        <v>220876.32</v>
      </c>
      <c r="M31" s="151">
        <v>0</v>
      </c>
      <c r="N31" s="151">
        <v>0</v>
      </c>
      <c r="O31" s="144">
        <v>215736</v>
      </c>
      <c r="P31" s="144">
        <v>134177.20999999996</v>
      </c>
      <c r="Q31" s="144">
        <f t="shared" si="13"/>
        <v>939047.3</v>
      </c>
      <c r="R31" s="151">
        <v>0</v>
      </c>
      <c r="S31" s="151">
        <v>0</v>
      </c>
      <c r="T31" s="151">
        <v>0</v>
      </c>
      <c r="U31" s="151">
        <v>0</v>
      </c>
      <c r="V31" s="151">
        <v>0</v>
      </c>
      <c r="W31" s="151">
        <v>0</v>
      </c>
      <c r="X31" s="151">
        <v>0</v>
      </c>
      <c r="Y31" s="151">
        <v>0</v>
      </c>
      <c r="Z31" s="151">
        <v>0</v>
      </c>
      <c r="AA31" s="151">
        <v>0</v>
      </c>
      <c r="AB31" s="151">
        <v>0</v>
      </c>
      <c r="AC31" s="151">
        <v>0</v>
      </c>
      <c r="AD31" s="151">
        <v>0</v>
      </c>
      <c r="AE31" s="151">
        <f t="shared" si="0"/>
        <v>0</v>
      </c>
      <c r="AF31" s="151">
        <f t="shared" si="1"/>
        <v>0</v>
      </c>
      <c r="AG31" s="144">
        <f t="shared" si="2"/>
        <v>235861.77</v>
      </c>
      <c r="AH31" s="144">
        <f t="shared" si="3"/>
        <v>132396</v>
      </c>
      <c r="AI31" s="151">
        <f t="shared" si="4"/>
        <v>0</v>
      </c>
      <c r="AJ31" s="151">
        <f t="shared" si="5"/>
        <v>0</v>
      </c>
      <c r="AK31" s="151">
        <f t="shared" si="6"/>
        <v>0</v>
      </c>
      <c r="AL31" s="144">
        <f t="shared" si="7"/>
        <v>220876.32</v>
      </c>
      <c r="AM31" s="151">
        <f t="shared" si="8"/>
        <v>0</v>
      </c>
      <c r="AN31" s="151">
        <f t="shared" si="9"/>
        <v>0</v>
      </c>
      <c r="AO31" s="144">
        <f t="shared" si="10"/>
        <v>215736</v>
      </c>
      <c r="AP31" s="144">
        <f t="shared" si="11"/>
        <v>134177.20999999996</v>
      </c>
      <c r="AQ31" s="144">
        <f t="shared" si="12"/>
        <v>939047.3</v>
      </c>
    </row>
    <row r="32" spans="2:43" x14ac:dyDescent="0.25">
      <c r="B32" s="20" t="s">
        <v>48</v>
      </c>
      <c r="C32" s="151">
        <v>0</v>
      </c>
      <c r="D32" s="144">
        <v>4499811.8</v>
      </c>
      <c r="E32" s="151">
        <v>0</v>
      </c>
      <c r="F32" s="151">
        <v>0</v>
      </c>
      <c r="G32" s="144">
        <v>939811</v>
      </c>
      <c r="H32" s="151">
        <v>0</v>
      </c>
      <c r="I32" s="144">
        <v>730000</v>
      </c>
      <c r="J32" s="144">
        <v>956429.8</v>
      </c>
      <c r="K32" s="151">
        <v>0</v>
      </c>
      <c r="L32" s="144">
        <v>373570.2</v>
      </c>
      <c r="M32" s="151">
        <v>0</v>
      </c>
      <c r="N32" s="151">
        <v>0</v>
      </c>
      <c r="O32" s="151">
        <v>0</v>
      </c>
      <c r="P32" s="151">
        <v>0</v>
      </c>
      <c r="Q32" s="144">
        <f t="shared" si="13"/>
        <v>2999811</v>
      </c>
      <c r="R32" s="151">
        <v>0</v>
      </c>
      <c r="S32" s="151">
        <v>0</v>
      </c>
      <c r="T32" s="151">
        <v>0</v>
      </c>
      <c r="U32" s="151">
        <v>0</v>
      </c>
      <c r="V32" s="151">
        <v>0</v>
      </c>
      <c r="W32" s="151">
        <v>0</v>
      </c>
      <c r="X32" s="151">
        <v>0</v>
      </c>
      <c r="Y32" s="151">
        <v>0</v>
      </c>
      <c r="Z32" s="151">
        <v>0</v>
      </c>
      <c r="AA32" s="151">
        <v>0</v>
      </c>
      <c r="AB32" s="151">
        <v>0</v>
      </c>
      <c r="AC32" s="151">
        <v>0</v>
      </c>
      <c r="AD32" s="151">
        <v>0</v>
      </c>
      <c r="AE32" s="151">
        <f t="shared" si="0"/>
        <v>0</v>
      </c>
      <c r="AF32" s="151">
        <f t="shared" si="1"/>
        <v>0</v>
      </c>
      <c r="AG32" s="144">
        <f t="shared" si="2"/>
        <v>939811</v>
      </c>
      <c r="AH32" s="151">
        <f t="shared" si="3"/>
        <v>0</v>
      </c>
      <c r="AI32" s="144">
        <f t="shared" si="4"/>
        <v>730000</v>
      </c>
      <c r="AJ32" s="144">
        <f t="shared" si="5"/>
        <v>956429.8</v>
      </c>
      <c r="AK32" s="151">
        <f t="shared" si="6"/>
        <v>0</v>
      </c>
      <c r="AL32" s="144">
        <f t="shared" si="7"/>
        <v>373570.2</v>
      </c>
      <c r="AM32" s="151">
        <f t="shared" si="8"/>
        <v>0</v>
      </c>
      <c r="AN32" s="151">
        <f t="shared" si="9"/>
        <v>0</v>
      </c>
      <c r="AO32" s="151">
        <f t="shared" si="10"/>
        <v>0</v>
      </c>
      <c r="AP32" s="151">
        <f t="shared" si="11"/>
        <v>0</v>
      </c>
      <c r="AQ32" s="144">
        <f t="shared" si="12"/>
        <v>2999811</v>
      </c>
    </row>
    <row r="33" spans="1:43" x14ac:dyDescent="0.25">
      <c r="B33" s="20" t="s">
        <v>49</v>
      </c>
      <c r="C33" s="144">
        <v>71969283</v>
      </c>
      <c r="D33" s="144">
        <v>81177539.120000005</v>
      </c>
      <c r="E33" s="144">
        <v>670970.42000000004</v>
      </c>
      <c r="F33" s="151">
        <v>0</v>
      </c>
      <c r="G33" s="151">
        <v>0</v>
      </c>
      <c r="H33" s="144">
        <v>109343.8</v>
      </c>
      <c r="I33" s="144">
        <v>48144</v>
      </c>
      <c r="J33" s="144">
        <v>135464</v>
      </c>
      <c r="K33" s="144">
        <v>302670</v>
      </c>
      <c r="L33" s="144">
        <v>986661.56</v>
      </c>
      <c r="M33" s="144">
        <v>28320</v>
      </c>
      <c r="N33" s="144">
        <v>80959</v>
      </c>
      <c r="O33" s="144">
        <v>37170</v>
      </c>
      <c r="P33" s="144">
        <v>9262773.2300000004</v>
      </c>
      <c r="Q33" s="144">
        <f t="shared" si="13"/>
        <v>11662476.010000002</v>
      </c>
      <c r="R33" s="151">
        <v>0</v>
      </c>
      <c r="S33" s="151">
        <v>0</v>
      </c>
      <c r="T33" s="151">
        <v>0</v>
      </c>
      <c r="U33" s="151">
        <v>0</v>
      </c>
      <c r="V33" s="151">
        <v>0</v>
      </c>
      <c r="W33" s="151">
        <v>0</v>
      </c>
      <c r="X33" s="151">
        <v>0</v>
      </c>
      <c r="Y33" s="151">
        <v>0</v>
      </c>
      <c r="Z33" s="151">
        <v>0</v>
      </c>
      <c r="AA33" s="151">
        <v>0</v>
      </c>
      <c r="AB33" s="151">
        <v>0</v>
      </c>
      <c r="AC33" s="151">
        <v>0</v>
      </c>
      <c r="AD33" s="151">
        <v>0</v>
      </c>
      <c r="AE33" s="144">
        <f t="shared" si="0"/>
        <v>670970.42000000004</v>
      </c>
      <c r="AF33" s="151">
        <f t="shared" si="1"/>
        <v>0</v>
      </c>
      <c r="AG33" s="151">
        <f t="shared" si="2"/>
        <v>0</v>
      </c>
      <c r="AH33" s="144">
        <f t="shared" si="3"/>
        <v>109343.8</v>
      </c>
      <c r="AI33" s="144">
        <f t="shared" si="4"/>
        <v>48144</v>
      </c>
      <c r="AJ33" s="144">
        <f t="shared" si="5"/>
        <v>135464</v>
      </c>
      <c r="AK33" s="144">
        <f t="shared" si="6"/>
        <v>302670</v>
      </c>
      <c r="AL33" s="144">
        <f t="shared" si="7"/>
        <v>986661.56</v>
      </c>
      <c r="AM33" s="144">
        <f t="shared" si="8"/>
        <v>28320</v>
      </c>
      <c r="AN33" s="144">
        <f t="shared" si="9"/>
        <v>80959</v>
      </c>
      <c r="AO33" s="144">
        <f t="shared" si="10"/>
        <v>37170</v>
      </c>
      <c r="AP33" s="144">
        <f t="shared" si="11"/>
        <v>9262773.2300000004</v>
      </c>
      <c r="AQ33" s="144">
        <f t="shared" si="12"/>
        <v>11662476.010000002</v>
      </c>
    </row>
    <row r="34" spans="1:43" x14ac:dyDescent="0.25">
      <c r="B34" s="62" t="s">
        <v>50</v>
      </c>
      <c r="C34" s="148">
        <v>20080636</v>
      </c>
      <c r="D34" s="148">
        <v>63487568</v>
      </c>
      <c r="E34" s="150">
        <v>0</v>
      </c>
      <c r="F34" s="148">
        <v>3388332</v>
      </c>
      <c r="G34" s="148">
        <v>165000</v>
      </c>
      <c r="H34" s="148">
        <v>1666666</v>
      </c>
      <c r="I34" s="150">
        <v>0</v>
      </c>
      <c r="J34" s="150">
        <v>0</v>
      </c>
      <c r="K34" s="150">
        <v>0</v>
      </c>
      <c r="L34" s="150">
        <v>0</v>
      </c>
      <c r="M34" s="150">
        <v>0</v>
      </c>
      <c r="N34" s="148">
        <v>5000000</v>
      </c>
      <c r="O34" s="150">
        <v>0</v>
      </c>
      <c r="P34" s="148">
        <v>46966885.729999997</v>
      </c>
      <c r="Q34" s="148">
        <f t="shared" si="13"/>
        <v>57186883.729999997</v>
      </c>
      <c r="R34" s="150">
        <v>0</v>
      </c>
      <c r="S34" s="150">
        <v>0</v>
      </c>
      <c r="T34" s="150">
        <v>0</v>
      </c>
      <c r="U34" s="150">
        <v>0</v>
      </c>
      <c r="V34" s="150">
        <v>0</v>
      </c>
      <c r="W34" s="150">
        <v>0</v>
      </c>
      <c r="X34" s="150">
        <v>0</v>
      </c>
      <c r="Y34" s="150">
        <v>0</v>
      </c>
      <c r="Z34" s="150">
        <v>0</v>
      </c>
      <c r="AA34" s="150">
        <v>0</v>
      </c>
      <c r="AB34" s="150">
        <v>0</v>
      </c>
      <c r="AC34" s="150">
        <v>0</v>
      </c>
      <c r="AD34" s="150">
        <v>0</v>
      </c>
      <c r="AE34" s="150">
        <f t="shared" si="0"/>
        <v>0</v>
      </c>
      <c r="AF34" s="148">
        <f t="shared" si="1"/>
        <v>3388332</v>
      </c>
      <c r="AG34" s="148">
        <f t="shared" si="2"/>
        <v>165000</v>
      </c>
      <c r="AH34" s="148">
        <f t="shared" si="3"/>
        <v>1666666</v>
      </c>
      <c r="AI34" s="150">
        <f t="shared" si="4"/>
        <v>0</v>
      </c>
      <c r="AJ34" s="150">
        <f t="shared" si="5"/>
        <v>0</v>
      </c>
      <c r="AK34" s="150">
        <f t="shared" si="6"/>
        <v>0</v>
      </c>
      <c r="AL34" s="150">
        <f t="shared" si="7"/>
        <v>0</v>
      </c>
      <c r="AM34" s="150">
        <f t="shared" si="8"/>
        <v>0</v>
      </c>
      <c r="AN34" s="148">
        <f t="shared" si="9"/>
        <v>5000000</v>
      </c>
      <c r="AO34" s="150">
        <f t="shared" si="10"/>
        <v>0</v>
      </c>
      <c r="AP34" s="148">
        <f t="shared" si="11"/>
        <v>46966885.729999997</v>
      </c>
      <c r="AQ34" s="148">
        <f t="shared" si="12"/>
        <v>57186883.729999997</v>
      </c>
    </row>
    <row r="35" spans="1:43" s="9" customFormat="1" x14ac:dyDescent="0.25">
      <c r="A35"/>
      <c r="B35" s="20" t="s">
        <v>52</v>
      </c>
      <c r="C35" s="144">
        <v>75636</v>
      </c>
      <c r="D35" s="144">
        <v>644036</v>
      </c>
      <c r="E35" s="151">
        <v>0</v>
      </c>
      <c r="F35" s="144">
        <v>55000</v>
      </c>
      <c r="G35" s="144">
        <v>165000</v>
      </c>
      <c r="H35" s="151">
        <v>0</v>
      </c>
      <c r="I35" s="151">
        <v>0</v>
      </c>
      <c r="J35" s="151">
        <v>0</v>
      </c>
      <c r="K35" s="151">
        <v>0</v>
      </c>
      <c r="L35" s="151">
        <v>0</v>
      </c>
      <c r="M35" s="151">
        <v>0</v>
      </c>
      <c r="N35" s="151">
        <v>0</v>
      </c>
      <c r="O35" s="151">
        <v>0</v>
      </c>
      <c r="P35" s="144">
        <v>348100</v>
      </c>
      <c r="Q35" s="144">
        <f t="shared" si="13"/>
        <v>568100</v>
      </c>
      <c r="R35" s="151">
        <v>0</v>
      </c>
      <c r="S35" s="151">
        <v>0</v>
      </c>
      <c r="T35" s="151">
        <v>0</v>
      </c>
      <c r="U35" s="151">
        <v>0</v>
      </c>
      <c r="V35" s="151">
        <v>0</v>
      </c>
      <c r="W35" s="151">
        <v>0</v>
      </c>
      <c r="X35" s="151">
        <v>0</v>
      </c>
      <c r="Y35" s="151">
        <v>0</v>
      </c>
      <c r="Z35" s="151">
        <v>0</v>
      </c>
      <c r="AA35" s="151">
        <v>0</v>
      </c>
      <c r="AB35" s="151">
        <v>0</v>
      </c>
      <c r="AC35" s="151">
        <v>0</v>
      </c>
      <c r="AD35" s="151">
        <v>0</v>
      </c>
      <c r="AE35" s="151">
        <f t="shared" si="0"/>
        <v>0</v>
      </c>
      <c r="AF35" s="162">
        <f t="shared" si="1"/>
        <v>55000</v>
      </c>
      <c r="AG35" s="162">
        <f t="shared" si="2"/>
        <v>165000</v>
      </c>
      <c r="AH35" s="163">
        <f t="shared" si="3"/>
        <v>0</v>
      </c>
      <c r="AI35" s="163">
        <f t="shared" si="4"/>
        <v>0</v>
      </c>
      <c r="AJ35" s="163">
        <f t="shared" si="5"/>
        <v>0</v>
      </c>
      <c r="AK35" s="163">
        <f t="shared" si="6"/>
        <v>0</v>
      </c>
      <c r="AL35" s="163">
        <f t="shared" si="7"/>
        <v>0</v>
      </c>
      <c r="AM35" s="163">
        <f t="shared" si="8"/>
        <v>0</v>
      </c>
      <c r="AN35" s="163">
        <f t="shared" si="9"/>
        <v>0</v>
      </c>
      <c r="AO35" s="163">
        <f t="shared" si="10"/>
        <v>0</v>
      </c>
      <c r="AP35" s="162">
        <f t="shared" si="11"/>
        <v>348100</v>
      </c>
      <c r="AQ35" s="162">
        <f t="shared" si="12"/>
        <v>568100</v>
      </c>
    </row>
    <row r="36" spans="1:43" x14ac:dyDescent="0.25">
      <c r="B36" s="20" t="s">
        <v>53</v>
      </c>
      <c r="C36" s="144">
        <v>20005000</v>
      </c>
      <c r="D36" s="144">
        <v>62843532</v>
      </c>
      <c r="E36" s="151">
        <v>0</v>
      </c>
      <c r="F36" s="144">
        <v>3333332</v>
      </c>
      <c r="G36" s="151">
        <v>0</v>
      </c>
      <c r="H36" s="144">
        <v>1666666</v>
      </c>
      <c r="I36" s="151">
        <v>0</v>
      </c>
      <c r="J36" s="151">
        <v>0</v>
      </c>
      <c r="K36" s="151">
        <v>0</v>
      </c>
      <c r="L36" s="151">
        <v>0</v>
      </c>
      <c r="M36" s="151">
        <v>0</v>
      </c>
      <c r="N36" s="144">
        <v>5000000</v>
      </c>
      <c r="O36" s="151">
        <v>0</v>
      </c>
      <c r="P36" s="144">
        <v>46618785.729999997</v>
      </c>
      <c r="Q36" s="144">
        <f t="shared" si="13"/>
        <v>56618783.729999997</v>
      </c>
      <c r="R36" s="151">
        <v>0</v>
      </c>
      <c r="S36" s="151">
        <v>0</v>
      </c>
      <c r="T36" s="151">
        <v>0</v>
      </c>
      <c r="U36" s="151">
        <v>0</v>
      </c>
      <c r="V36" s="151">
        <v>0</v>
      </c>
      <c r="W36" s="151">
        <v>0</v>
      </c>
      <c r="X36" s="151">
        <v>0</v>
      </c>
      <c r="Y36" s="151">
        <v>0</v>
      </c>
      <c r="Z36" s="151">
        <v>0</v>
      </c>
      <c r="AA36" s="151">
        <v>0</v>
      </c>
      <c r="AB36" s="151">
        <v>0</v>
      </c>
      <c r="AC36" s="151">
        <v>0</v>
      </c>
      <c r="AD36" s="151">
        <v>0</v>
      </c>
      <c r="AE36" s="151">
        <f t="shared" si="0"/>
        <v>0</v>
      </c>
      <c r="AF36" s="144">
        <f t="shared" si="1"/>
        <v>3333332</v>
      </c>
      <c r="AG36" s="151">
        <f t="shared" si="2"/>
        <v>0</v>
      </c>
      <c r="AH36" s="144">
        <f t="shared" si="3"/>
        <v>1666666</v>
      </c>
      <c r="AI36" s="151">
        <f t="shared" si="4"/>
        <v>0</v>
      </c>
      <c r="AJ36" s="151">
        <f t="shared" si="5"/>
        <v>0</v>
      </c>
      <c r="AK36" s="151">
        <f t="shared" si="6"/>
        <v>0</v>
      </c>
      <c r="AL36" s="151">
        <f t="shared" si="7"/>
        <v>0</v>
      </c>
      <c r="AM36" s="151">
        <f t="shared" si="8"/>
        <v>0</v>
      </c>
      <c r="AN36" s="144">
        <f t="shared" si="9"/>
        <v>5000000</v>
      </c>
      <c r="AO36" s="151">
        <f t="shared" si="10"/>
        <v>0</v>
      </c>
      <c r="AP36" s="144">
        <f t="shared" si="11"/>
        <v>46618785.729999997</v>
      </c>
      <c r="AQ36" s="144">
        <f t="shared" si="12"/>
        <v>56618783.729999997</v>
      </c>
    </row>
    <row r="37" spans="1:43" x14ac:dyDescent="0.25">
      <c r="B37" s="62" t="s">
        <v>54</v>
      </c>
      <c r="C37" s="148">
        <v>560729071</v>
      </c>
      <c r="D37" s="148">
        <v>587671140.13</v>
      </c>
      <c r="E37" s="148">
        <v>5723</v>
      </c>
      <c r="F37" s="148">
        <v>951456.03</v>
      </c>
      <c r="G37" s="148">
        <v>790888.62</v>
      </c>
      <c r="H37" s="148">
        <v>124986.78</v>
      </c>
      <c r="I37" s="148">
        <v>378449.14</v>
      </c>
      <c r="J37" s="148">
        <v>921189.4</v>
      </c>
      <c r="K37" s="148">
        <v>145250.91999999998</v>
      </c>
      <c r="L37" s="148">
        <v>906188.91</v>
      </c>
      <c r="M37" s="148">
        <v>194595.18</v>
      </c>
      <c r="N37" s="148">
        <v>675733.48</v>
      </c>
      <c r="O37" s="148">
        <v>1027196.1599999999</v>
      </c>
      <c r="P37" s="148">
        <v>11050612.970000001</v>
      </c>
      <c r="Q37" s="148">
        <f t="shared" si="13"/>
        <v>17172270.59</v>
      </c>
      <c r="R37" s="150">
        <v>0</v>
      </c>
      <c r="S37" s="150">
        <v>0</v>
      </c>
      <c r="T37" s="150">
        <v>0</v>
      </c>
      <c r="U37" s="150">
        <v>0</v>
      </c>
      <c r="V37" s="150">
        <v>0</v>
      </c>
      <c r="W37" s="150">
        <v>0</v>
      </c>
      <c r="X37" s="150">
        <v>0</v>
      </c>
      <c r="Y37" s="150">
        <v>0</v>
      </c>
      <c r="Z37" s="150">
        <v>0</v>
      </c>
      <c r="AA37" s="150">
        <v>0</v>
      </c>
      <c r="AB37" s="150">
        <v>0</v>
      </c>
      <c r="AC37" s="150">
        <v>0</v>
      </c>
      <c r="AD37" s="150">
        <v>0</v>
      </c>
      <c r="AE37" s="148">
        <f t="shared" si="0"/>
        <v>5723</v>
      </c>
      <c r="AF37" s="148">
        <f t="shared" si="1"/>
        <v>951456.03</v>
      </c>
      <c r="AG37" s="148">
        <f t="shared" si="2"/>
        <v>790888.62</v>
      </c>
      <c r="AH37" s="148">
        <f t="shared" si="3"/>
        <v>124986.78</v>
      </c>
      <c r="AI37" s="148">
        <f t="shared" si="4"/>
        <v>378449.14</v>
      </c>
      <c r="AJ37" s="148">
        <f t="shared" si="5"/>
        <v>921189.4</v>
      </c>
      <c r="AK37" s="148">
        <f t="shared" si="6"/>
        <v>145250.91999999998</v>
      </c>
      <c r="AL37" s="148">
        <f t="shared" si="7"/>
        <v>906188.91</v>
      </c>
      <c r="AM37" s="148">
        <f t="shared" si="8"/>
        <v>194595.18</v>
      </c>
      <c r="AN37" s="148">
        <f t="shared" si="9"/>
        <v>675733.48</v>
      </c>
      <c r="AO37" s="148">
        <f t="shared" si="10"/>
        <v>1027196.1599999999</v>
      </c>
      <c r="AP37" s="148">
        <f t="shared" si="11"/>
        <v>11050612.970000001</v>
      </c>
      <c r="AQ37" s="148">
        <f t="shared" si="12"/>
        <v>17172270.59</v>
      </c>
    </row>
    <row r="38" spans="1:43" x14ac:dyDescent="0.25">
      <c r="B38" s="20" t="s">
        <v>92</v>
      </c>
      <c r="C38" s="144">
        <v>30005000</v>
      </c>
      <c r="D38" s="144">
        <v>39452000</v>
      </c>
      <c r="E38" s="151">
        <v>0</v>
      </c>
      <c r="F38" s="151">
        <v>0</v>
      </c>
      <c r="G38" s="151">
        <v>0</v>
      </c>
      <c r="H38" s="151">
        <v>0</v>
      </c>
      <c r="I38" s="151">
        <v>0</v>
      </c>
      <c r="J38" s="151">
        <v>0</v>
      </c>
      <c r="K38" s="151">
        <v>0</v>
      </c>
      <c r="L38" s="151">
        <v>0</v>
      </c>
      <c r="M38" s="151">
        <v>0</v>
      </c>
      <c r="N38" s="151">
        <v>0</v>
      </c>
      <c r="O38" s="151">
        <v>0</v>
      </c>
      <c r="P38" s="151">
        <v>0</v>
      </c>
      <c r="Q38" s="151">
        <f t="shared" si="13"/>
        <v>0</v>
      </c>
      <c r="R38" s="151">
        <v>0</v>
      </c>
      <c r="S38" s="151">
        <v>0</v>
      </c>
      <c r="T38" s="151">
        <v>0</v>
      </c>
      <c r="U38" s="151">
        <v>0</v>
      </c>
      <c r="V38" s="151">
        <v>0</v>
      </c>
      <c r="W38" s="151">
        <v>0</v>
      </c>
      <c r="X38" s="151">
        <v>0</v>
      </c>
      <c r="Y38" s="151">
        <v>0</v>
      </c>
      <c r="Z38" s="151">
        <v>0</v>
      </c>
      <c r="AA38" s="151">
        <v>0</v>
      </c>
      <c r="AB38" s="151">
        <v>0</v>
      </c>
      <c r="AC38" s="151">
        <v>0</v>
      </c>
      <c r="AD38" s="151">
        <v>0</v>
      </c>
      <c r="AE38" s="151">
        <f t="shared" si="0"/>
        <v>0</v>
      </c>
      <c r="AF38" s="151">
        <f t="shared" si="1"/>
        <v>0</v>
      </c>
      <c r="AG38" s="151">
        <f t="shared" si="2"/>
        <v>0</v>
      </c>
      <c r="AH38" s="151">
        <f t="shared" si="3"/>
        <v>0</v>
      </c>
      <c r="AI38" s="151">
        <f t="shared" si="4"/>
        <v>0</v>
      </c>
      <c r="AJ38" s="151">
        <f t="shared" si="5"/>
        <v>0</v>
      </c>
      <c r="AK38" s="151">
        <f t="shared" si="6"/>
        <v>0</v>
      </c>
      <c r="AL38" s="151">
        <f t="shared" si="7"/>
        <v>0</v>
      </c>
      <c r="AM38" s="151">
        <f t="shared" si="8"/>
        <v>0</v>
      </c>
      <c r="AN38" s="151">
        <f t="shared" si="9"/>
        <v>0</v>
      </c>
      <c r="AO38" s="151">
        <f t="shared" si="10"/>
        <v>0</v>
      </c>
      <c r="AP38" s="151">
        <f t="shared" si="11"/>
        <v>0</v>
      </c>
      <c r="AQ38" s="151">
        <f t="shared" si="12"/>
        <v>0</v>
      </c>
    </row>
    <row r="39" spans="1:43" x14ac:dyDescent="0.25">
      <c r="B39" s="20" t="s">
        <v>55</v>
      </c>
      <c r="C39" s="144">
        <v>530724071</v>
      </c>
      <c r="D39" s="144">
        <v>548219140.13</v>
      </c>
      <c r="E39" s="144">
        <v>5723</v>
      </c>
      <c r="F39" s="144">
        <v>951456.03</v>
      </c>
      <c r="G39" s="144">
        <v>790888.62</v>
      </c>
      <c r="H39" s="144">
        <v>124986.78</v>
      </c>
      <c r="I39" s="144">
        <v>378449.14</v>
      </c>
      <c r="J39" s="144">
        <v>921189.4</v>
      </c>
      <c r="K39" s="144">
        <v>145250.91999999998</v>
      </c>
      <c r="L39" s="144">
        <v>906188.91</v>
      </c>
      <c r="M39" s="144">
        <v>194595.18</v>
      </c>
      <c r="N39" s="144">
        <v>675733.48</v>
      </c>
      <c r="O39" s="144">
        <v>1027196.1599999999</v>
      </c>
      <c r="P39" s="144">
        <v>11050612.970000001</v>
      </c>
      <c r="Q39" s="144">
        <f t="shared" si="13"/>
        <v>17172270.59</v>
      </c>
      <c r="R39" s="151">
        <v>0</v>
      </c>
      <c r="S39" s="151">
        <v>0</v>
      </c>
      <c r="T39" s="151">
        <v>0</v>
      </c>
      <c r="U39" s="151">
        <v>0</v>
      </c>
      <c r="V39" s="151">
        <v>0</v>
      </c>
      <c r="W39" s="151">
        <v>0</v>
      </c>
      <c r="X39" s="151">
        <v>0</v>
      </c>
      <c r="Y39" s="151">
        <v>0</v>
      </c>
      <c r="Z39" s="151">
        <v>0</v>
      </c>
      <c r="AA39" s="151">
        <v>0</v>
      </c>
      <c r="AB39" s="151">
        <v>0</v>
      </c>
      <c r="AC39" s="151">
        <v>0</v>
      </c>
      <c r="AD39" s="151">
        <v>0</v>
      </c>
      <c r="AE39" s="144">
        <f t="shared" si="0"/>
        <v>5723</v>
      </c>
      <c r="AF39" s="144">
        <f t="shared" si="1"/>
        <v>951456.03</v>
      </c>
      <c r="AG39" s="144">
        <f t="shared" si="2"/>
        <v>790888.62</v>
      </c>
      <c r="AH39" s="144">
        <f t="shared" si="3"/>
        <v>124986.78</v>
      </c>
      <c r="AI39" s="144">
        <f t="shared" si="4"/>
        <v>378449.14</v>
      </c>
      <c r="AJ39" s="144">
        <f t="shared" si="5"/>
        <v>921189.4</v>
      </c>
      <c r="AK39" s="144">
        <f t="shared" si="6"/>
        <v>145250.91999999998</v>
      </c>
      <c r="AL39" s="144">
        <f t="shared" si="7"/>
        <v>906188.91</v>
      </c>
      <c r="AM39" s="144">
        <f t="shared" si="8"/>
        <v>194595.18</v>
      </c>
      <c r="AN39" s="144">
        <f t="shared" si="9"/>
        <v>675733.48</v>
      </c>
      <c r="AO39" s="144">
        <f t="shared" si="10"/>
        <v>1027196.1599999999</v>
      </c>
      <c r="AP39" s="144">
        <f t="shared" si="11"/>
        <v>11050612.970000001</v>
      </c>
      <c r="AQ39" s="144">
        <f t="shared" si="12"/>
        <v>17172270.59</v>
      </c>
    </row>
    <row r="40" spans="1:43" x14ac:dyDescent="0.25">
      <c r="B40" s="62" t="s">
        <v>56</v>
      </c>
      <c r="C40" s="148">
        <v>244557206</v>
      </c>
      <c r="D40" s="148">
        <v>244557206</v>
      </c>
      <c r="E40" s="150">
        <v>0</v>
      </c>
      <c r="F40" s="150">
        <v>0</v>
      </c>
      <c r="G40" s="150">
        <v>0</v>
      </c>
      <c r="H40" s="150">
        <v>0</v>
      </c>
      <c r="I40" s="150">
        <v>0</v>
      </c>
      <c r="J40" s="150">
        <v>0</v>
      </c>
      <c r="K40" s="150">
        <v>0</v>
      </c>
      <c r="L40" s="150">
        <v>0</v>
      </c>
      <c r="M40" s="150">
        <v>0</v>
      </c>
      <c r="N40" s="150">
        <v>0</v>
      </c>
      <c r="O40" s="150">
        <v>0</v>
      </c>
      <c r="P40" s="150">
        <v>0</v>
      </c>
      <c r="Q40" s="150">
        <f t="shared" si="13"/>
        <v>0</v>
      </c>
      <c r="R40" s="150">
        <v>0</v>
      </c>
      <c r="S40" s="150">
        <v>0</v>
      </c>
      <c r="T40" s="150">
        <v>0</v>
      </c>
      <c r="U40" s="150">
        <v>0</v>
      </c>
      <c r="V40" s="150">
        <v>0</v>
      </c>
      <c r="W40" s="150">
        <v>0</v>
      </c>
      <c r="X40" s="150">
        <v>0</v>
      </c>
      <c r="Y40" s="150">
        <v>0</v>
      </c>
      <c r="Z40" s="150">
        <v>0</v>
      </c>
      <c r="AA40" s="150">
        <v>0</v>
      </c>
      <c r="AB40" s="150">
        <v>0</v>
      </c>
      <c r="AC40" s="150">
        <v>0</v>
      </c>
      <c r="AD40" s="150">
        <v>0</v>
      </c>
      <c r="AE40" s="150">
        <f t="shared" si="0"/>
        <v>0</v>
      </c>
      <c r="AF40" s="150">
        <f t="shared" si="1"/>
        <v>0</v>
      </c>
      <c r="AG40" s="150">
        <f t="shared" si="2"/>
        <v>0</v>
      </c>
      <c r="AH40" s="150">
        <f t="shared" si="3"/>
        <v>0</v>
      </c>
      <c r="AI40" s="150">
        <f t="shared" si="4"/>
        <v>0</v>
      </c>
      <c r="AJ40" s="150">
        <f t="shared" si="5"/>
        <v>0</v>
      </c>
      <c r="AK40" s="150">
        <f t="shared" si="6"/>
        <v>0</v>
      </c>
      <c r="AL40" s="150">
        <f t="shared" si="7"/>
        <v>0</v>
      </c>
      <c r="AM40" s="150">
        <f t="shared" si="8"/>
        <v>0</v>
      </c>
      <c r="AN40" s="150">
        <f t="shared" si="9"/>
        <v>0</v>
      </c>
      <c r="AO40" s="150">
        <f t="shared" si="10"/>
        <v>0</v>
      </c>
      <c r="AP40" s="150">
        <f t="shared" si="11"/>
        <v>0</v>
      </c>
      <c r="AQ40" s="150">
        <f t="shared" si="12"/>
        <v>0</v>
      </c>
    </row>
    <row r="41" spans="1:43" x14ac:dyDescent="0.25">
      <c r="B41" s="20" t="s">
        <v>105</v>
      </c>
      <c r="C41" s="144">
        <v>58000000</v>
      </c>
      <c r="D41" s="144">
        <v>58000000</v>
      </c>
      <c r="E41" s="151">
        <v>0</v>
      </c>
      <c r="F41" s="151">
        <v>0</v>
      </c>
      <c r="G41" s="151">
        <v>0</v>
      </c>
      <c r="H41" s="151">
        <v>0</v>
      </c>
      <c r="I41" s="151">
        <v>0</v>
      </c>
      <c r="J41" s="151">
        <v>0</v>
      </c>
      <c r="K41" s="151">
        <v>0</v>
      </c>
      <c r="L41" s="151">
        <v>0</v>
      </c>
      <c r="M41" s="151">
        <v>0</v>
      </c>
      <c r="N41" s="151">
        <v>0</v>
      </c>
      <c r="O41" s="151">
        <v>0</v>
      </c>
      <c r="P41" s="151">
        <v>0</v>
      </c>
      <c r="Q41" s="151">
        <f t="shared" si="13"/>
        <v>0</v>
      </c>
      <c r="R41" s="151">
        <v>0</v>
      </c>
      <c r="S41" s="151">
        <v>0</v>
      </c>
      <c r="T41" s="151">
        <v>0</v>
      </c>
      <c r="U41" s="151">
        <v>0</v>
      </c>
      <c r="V41" s="151">
        <v>0</v>
      </c>
      <c r="W41" s="151">
        <v>0</v>
      </c>
      <c r="X41" s="151">
        <v>0</v>
      </c>
      <c r="Y41" s="151">
        <v>0</v>
      </c>
      <c r="Z41" s="151">
        <v>0</v>
      </c>
      <c r="AA41" s="151">
        <v>0</v>
      </c>
      <c r="AB41" s="151">
        <v>0</v>
      </c>
      <c r="AC41" s="151">
        <v>0</v>
      </c>
      <c r="AD41" s="151">
        <v>0</v>
      </c>
      <c r="AE41" s="151">
        <f t="shared" si="0"/>
        <v>0</v>
      </c>
      <c r="AF41" s="151">
        <f t="shared" si="1"/>
        <v>0</v>
      </c>
      <c r="AG41" s="151">
        <f t="shared" si="2"/>
        <v>0</v>
      </c>
      <c r="AH41" s="151">
        <f t="shared" si="3"/>
        <v>0</v>
      </c>
      <c r="AI41" s="151">
        <f t="shared" si="4"/>
        <v>0</v>
      </c>
      <c r="AJ41" s="151">
        <f t="shared" si="5"/>
        <v>0</v>
      </c>
      <c r="AK41" s="151">
        <f t="shared" si="6"/>
        <v>0</v>
      </c>
      <c r="AL41" s="151">
        <f t="shared" si="7"/>
        <v>0</v>
      </c>
      <c r="AM41" s="151">
        <f t="shared" si="8"/>
        <v>0</v>
      </c>
      <c r="AN41" s="151">
        <f t="shared" si="9"/>
        <v>0</v>
      </c>
      <c r="AO41" s="151">
        <f t="shared" si="10"/>
        <v>0</v>
      </c>
      <c r="AP41" s="151">
        <f t="shared" si="11"/>
        <v>0</v>
      </c>
      <c r="AQ41" s="151">
        <f t="shared" si="12"/>
        <v>0</v>
      </c>
    </row>
    <row r="42" spans="1:43" x14ac:dyDescent="0.25">
      <c r="B42" s="20" t="s">
        <v>93</v>
      </c>
      <c r="C42" s="144">
        <v>186557206</v>
      </c>
      <c r="D42" s="144">
        <v>186557206</v>
      </c>
      <c r="E42" s="151">
        <v>0</v>
      </c>
      <c r="F42" s="151">
        <v>0</v>
      </c>
      <c r="G42" s="151">
        <v>0</v>
      </c>
      <c r="H42" s="151">
        <v>0</v>
      </c>
      <c r="I42" s="151">
        <v>0</v>
      </c>
      <c r="J42" s="151">
        <v>0</v>
      </c>
      <c r="K42" s="151">
        <v>0</v>
      </c>
      <c r="L42" s="151">
        <v>0</v>
      </c>
      <c r="M42" s="151">
        <v>0</v>
      </c>
      <c r="N42" s="151">
        <v>0</v>
      </c>
      <c r="O42" s="151">
        <v>0</v>
      </c>
      <c r="P42" s="151">
        <v>0</v>
      </c>
      <c r="Q42" s="151">
        <f t="shared" si="13"/>
        <v>0</v>
      </c>
      <c r="R42" s="151">
        <v>0</v>
      </c>
      <c r="S42" s="151">
        <v>0</v>
      </c>
      <c r="T42" s="151">
        <v>0</v>
      </c>
      <c r="U42" s="151">
        <v>0</v>
      </c>
      <c r="V42" s="151">
        <v>0</v>
      </c>
      <c r="W42" s="151">
        <v>0</v>
      </c>
      <c r="X42" s="151">
        <v>0</v>
      </c>
      <c r="Y42" s="151">
        <v>0</v>
      </c>
      <c r="Z42" s="151">
        <v>0</v>
      </c>
      <c r="AA42" s="151">
        <v>0</v>
      </c>
      <c r="AB42" s="151">
        <v>0</v>
      </c>
      <c r="AC42" s="151">
        <v>0</v>
      </c>
      <c r="AD42" s="151">
        <v>0</v>
      </c>
      <c r="AE42" s="151">
        <f t="shared" si="0"/>
        <v>0</v>
      </c>
      <c r="AF42" s="151">
        <f t="shared" si="1"/>
        <v>0</v>
      </c>
      <c r="AG42" s="151">
        <f t="shared" si="2"/>
        <v>0</v>
      </c>
      <c r="AH42" s="151">
        <f t="shared" si="3"/>
        <v>0</v>
      </c>
      <c r="AI42" s="151">
        <f t="shared" si="4"/>
        <v>0</v>
      </c>
      <c r="AJ42" s="151">
        <f t="shared" si="5"/>
        <v>0</v>
      </c>
      <c r="AK42" s="151">
        <f t="shared" si="6"/>
        <v>0</v>
      </c>
      <c r="AL42" s="151">
        <f t="shared" si="7"/>
        <v>0</v>
      </c>
      <c r="AM42" s="151">
        <f t="shared" si="8"/>
        <v>0</v>
      </c>
      <c r="AN42" s="151">
        <f t="shared" si="9"/>
        <v>0</v>
      </c>
      <c r="AO42" s="151">
        <f t="shared" si="10"/>
        <v>0</v>
      </c>
      <c r="AP42" s="151">
        <f t="shared" si="11"/>
        <v>0</v>
      </c>
      <c r="AQ42" s="151">
        <f t="shared" si="12"/>
        <v>0</v>
      </c>
    </row>
    <row r="43" spans="1:43" x14ac:dyDescent="0.25">
      <c r="B43" s="62" t="s">
        <v>58</v>
      </c>
      <c r="C43" s="148">
        <v>112660318</v>
      </c>
      <c r="D43" s="148">
        <v>112660318</v>
      </c>
      <c r="E43" s="150">
        <v>0</v>
      </c>
      <c r="F43" s="150">
        <v>0</v>
      </c>
      <c r="G43" s="150">
        <v>0</v>
      </c>
      <c r="H43" s="150">
        <v>0</v>
      </c>
      <c r="I43" s="150">
        <v>0</v>
      </c>
      <c r="J43" s="150">
        <v>0</v>
      </c>
      <c r="K43" s="150">
        <v>0</v>
      </c>
      <c r="L43" s="150">
        <v>0</v>
      </c>
      <c r="M43" s="150">
        <v>0</v>
      </c>
      <c r="N43" s="150">
        <v>0</v>
      </c>
      <c r="O43" s="150">
        <v>0</v>
      </c>
      <c r="P43" s="150">
        <v>0</v>
      </c>
      <c r="Q43" s="150">
        <f t="shared" si="13"/>
        <v>0</v>
      </c>
      <c r="R43" s="150">
        <v>0</v>
      </c>
      <c r="S43" s="150">
        <v>0</v>
      </c>
      <c r="T43" s="150">
        <v>0</v>
      </c>
      <c r="U43" s="150">
        <v>0</v>
      </c>
      <c r="V43" s="150">
        <v>0</v>
      </c>
      <c r="W43" s="150">
        <v>0</v>
      </c>
      <c r="X43" s="150">
        <v>0</v>
      </c>
      <c r="Y43" s="150">
        <v>0</v>
      </c>
      <c r="Z43" s="150">
        <v>0</v>
      </c>
      <c r="AA43" s="150">
        <v>0</v>
      </c>
      <c r="AB43" s="150">
        <v>0</v>
      </c>
      <c r="AC43" s="150">
        <v>0</v>
      </c>
      <c r="AD43" s="150">
        <v>0</v>
      </c>
      <c r="AE43" s="150"/>
      <c r="AF43" s="150"/>
      <c r="AG43" s="150"/>
      <c r="AH43" s="150"/>
      <c r="AI43" s="150"/>
      <c r="AJ43" s="150"/>
      <c r="AK43" s="150"/>
      <c r="AL43" s="150"/>
      <c r="AM43" s="150"/>
      <c r="AN43" s="150"/>
      <c r="AO43" s="150"/>
      <c r="AP43" s="150"/>
      <c r="AQ43" s="150"/>
    </row>
    <row r="44" spans="1:43" ht="30" x14ac:dyDescent="0.25">
      <c r="B44" s="20" t="s">
        <v>106</v>
      </c>
      <c r="C44" s="151">
        <v>0</v>
      </c>
      <c r="D44" s="144">
        <v>2.3283064365386963E-10</v>
      </c>
      <c r="E44" s="151">
        <v>0</v>
      </c>
      <c r="F44" s="151">
        <v>0</v>
      </c>
      <c r="G44" s="151">
        <v>0</v>
      </c>
      <c r="H44" s="151">
        <v>0</v>
      </c>
      <c r="I44" s="151">
        <v>0</v>
      </c>
      <c r="J44" s="151">
        <v>0</v>
      </c>
      <c r="K44" s="151">
        <v>0</v>
      </c>
      <c r="L44" s="151">
        <v>0</v>
      </c>
      <c r="M44" s="151">
        <v>0</v>
      </c>
      <c r="N44" s="151">
        <v>0</v>
      </c>
      <c r="O44" s="151">
        <v>0</v>
      </c>
      <c r="P44" s="151">
        <v>0</v>
      </c>
      <c r="Q44" s="151">
        <f t="shared" si="13"/>
        <v>0</v>
      </c>
      <c r="R44" s="151">
        <v>0</v>
      </c>
      <c r="S44" s="151">
        <v>0</v>
      </c>
      <c r="T44" s="151">
        <v>0</v>
      </c>
      <c r="U44" s="151">
        <v>0</v>
      </c>
      <c r="V44" s="151">
        <v>0</v>
      </c>
      <c r="W44" s="151">
        <v>0</v>
      </c>
      <c r="X44" s="151">
        <v>0</v>
      </c>
      <c r="Y44" s="151">
        <v>0</v>
      </c>
      <c r="Z44" s="151">
        <v>0</v>
      </c>
      <c r="AA44" s="151">
        <v>0</v>
      </c>
      <c r="AB44" s="151">
        <v>0</v>
      </c>
      <c r="AC44" s="151">
        <v>0</v>
      </c>
      <c r="AD44" s="151">
        <v>0</v>
      </c>
      <c r="AE44" s="151"/>
      <c r="AF44" s="151"/>
      <c r="AG44" s="151"/>
      <c r="AH44" s="151"/>
      <c r="AI44" s="151"/>
      <c r="AJ44" s="151"/>
      <c r="AK44" s="151"/>
      <c r="AL44" s="151"/>
      <c r="AM44" s="151"/>
      <c r="AN44" s="151"/>
      <c r="AO44" s="151"/>
      <c r="AP44" s="151"/>
      <c r="AQ44" s="151"/>
    </row>
    <row r="45" spans="1:43" x14ac:dyDescent="0.25">
      <c r="B45" s="20" t="s">
        <v>60</v>
      </c>
      <c r="C45" s="144">
        <v>112660318</v>
      </c>
      <c r="D45" s="144">
        <v>112660318</v>
      </c>
      <c r="E45" s="151">
        <v>0</v>
      </c>
      <c r="F45" s="151">
        <v>0</v>
      </c>
      <c r="G45" s="151">
        <v>0</v>
      </c>
      <c r="H45" s="151">
        <v>0</v>
      </c>
      <c r="I45" s="151">
        <v>0</v>
      </c>
      <c r="J45" s="151">
        <v>0</v>
      </c>
      <c r="K45" s="151">
        <v>0</v>
      </c>
      <c r="L45" s="151">
        <v>0</v>
      </c>
      <c r="M45" s="151">
        <v>0</v>
      </c>
      <c r="N45" s="151">
        <v>0</v>
      </c>
      <c r="O45" s="151">
        <v>0</v>
      </c>
      <c r="P45" s="151">
        <v>0</v>
      </c>
      <c r="Q45" s="151">
        <f t="shared" si="13"/>
        <v>0</v>
      </c>
      <c r="R45" s="151">
        <v>0</v>
      </c>
      <c r="S45" s="151">
        <v>0</v>
      </c>
      <c r="T45" s="151">
        <v>0</v>
      </c>
      <c r="U45" s="151">
        <v>0</v>
      </c>
      <c r="V45" s="151">
        <v>0</v>
      </c>
      <c r="W45" s="151">
        <v>0</v>
      </c>
      <c r="X45" s="151">
        <v>0</v>
      </c>
      <c r="Y45" s="151">
        <v>0</v>
      </c>
      <c r="Z45" s="151">
        <v>0</v>
      </c>
      <c r="AA45" s="151">
        <v>0</v>
      </c>
      <c r="AB45" s="151">
        <v>0</v>
      </c>
      <c r="AC45" s="151">
        <v>0</v>
      </c>
      <c r="AD45" s="151">
        <v>0</v>
      </c>
      <c r="AE45" s="151"/>
      <c r="AF45" s="151"/>
      <c r="AG45" s="151"/>
      <c r="AH45" s="151"/>
      <c r="AI45" s="151"/>
      <c r="AJ45" s="151"/>
      <c r="AK45" s="151"/>
      <c r="AL45" s="151"/>
      <c r="AM45" s="151"/>
      <c r="AN45" s="151"/>
      <c r="AO45" s="151"/>
      <c r="AP45" s="151"/>
      <c r="AQ45" s="151"/>
    </row>
    <row r="46" spans="1:43" x14ac:dyDescent="0.25">
      <c r="B46" s="62" t="s">
        <v>61</v>
      </c>
      <c r="C46" s="148">
        <v>935821</v>
      </c>
      <c r="D46" s="148">
        <v>935821</v>
      </c>
      <c r="E46" s="150">
        <v>0</v>
      </c>
      <c r="F46" s="150">
        <v>0</v>
      </c>
      <c r="G46" s="150">
        <v>0</v>
      </c>
      <c r="H46" s="150">
        <v>0</v>
      </c>
      <c r="I46" s="150">
        <v>0</v>
      </c>
      <c r="J46" s="150">
        <v>0</v>
      </c>
      <c r="K46" s="150">
        <v>0</v>
      </c>
      <c r="L46" s="150">
        <v>0</v>
      </c>
      <c r="M46" s="150">
        <v>0</v>
      </c>
      <c r="N46" s="150">
        <v>0</v>
      </c>
      <c r="O46" s="150">
        <v>0</v>
      </c>
      <c r="P46" s="150">
        <v>0</v>
      </c>
      <c r="Q46" s="150">
        <f t="shared" si="13"/>
        <v>0</v>
      </c>
      <c r="R46" s="151">
        <v>0</v>
      </c>
      <c r="S46" s="151">
        <v>0</v>
      </c>
      <c r="T46" s="151">
        <v>0</v>
      </c>
      <c r="U46" s="151">
        <v>0</v>
      </c>
      <c r="V46" s="151">
        <v>0</v>
      </c>
      <c r="W46" s="151">
        <v>0</v>
      </c>
      <c r="X46" s="151">
        <v>0</v>
      </c>
      <c r="Y46" s="151">
        <v>0</v>
      </c>
      <c r="Z46" s="151">
        <v>0</v>
      </c>
      <c r="AA46" s="151">
        <v>0</v>
      </c>
      <c r="AB46" s="151">
        <v>0</v>
      </c>
      <c r="AC46" s="151">
        <v>0</v>
      </c>
      <c r="AD46" s="151">
        <v>0</v>
      </c>
      <c r="AE46" s="151">
        <f t="shared" ref="AE46:AQ48" si="14">E46+R46</f>
        <v>0</v>
      </c>
      <c r="AF46" s="151">
        <f t="shared" si="14"/>
        <v>0</v>
      </c>
      <c r="AG46" s="151">
        <f t="shared" si="14"/>
        <v>0</v>
      </c>
      <c r="AH46" s="151">
        <f t="shared" si="14"/>
        <v>0</v>
      </c>
      <c r="AI46" s="151">
        <f t="shared" si="14"/>
        <v>0</v>
      </c>
      <c r="AJ46" s="151">
        <f t="shared" si="14"/>
        <v>0</v>
      </c>
      <c r="AK46" s="151">
        <f t="shared" si="14"/>
        <v>0</v>
      </c>
      <c r="AL46" s="151">
        <f t="shared" si="14"/>
        <v>0</v>
      </c>
      <c r="AM46" s="151">
        <f t="shared" si="14"/>
        <v>0</v>
      </c>
      <c r="AN46" s="151">
        <f t="shared" si="14"/>
        <v>0</v>
      </c>
      <c r="AO46" s="151">
        <f t="shared" si="14"/>
        <v>0</v>
      </c>
      <c r="AP46" s="151">
        <f t="shared" si="14"/>
        <v>0</v>
      </c>
      <c r="AQ46" s="151">
        <f t="shared" si="14"/>
        <v>0</v>
      </c>
    </row>
    <row r="47" spans="1:43" x14ac:dyDescent="0.25">
      <c r="B47" s="20" t="s">
        <v>62</v>
      </c>
      <c r="C47" s="144">
        <v>935821</v>
      </c>
      <c r="D47" s="144">
        <v>935821</v>
      </c>
      <c r="E47" s="151">
        <v>0</v>
      </c>
      <c r="F47" s="151">
        <v>0</v>
      </c>
      <c r="G47" s="151">
        <v>0</v>
      </c>
      <c r="H47" s="151">
        <v>0</v>
      </c>
      <c r="I47" s="151">
        <v>0</v>
      </c>
      <c r="J47" s="151">
        <v>0</v>
      </c>
      <c r="K47" s="151">
        <v>0</v>
      </c>
      <c r="L47" s="151">
        <v>0</v>
      </c>
      <c r="M47" s="151">
        <v>0</v>
      </c>
      <c r="N47" s="151">
        <v>0</v>
      </c>
      <c r="O47" s="151">
        <v>0</v>
      </c>
      <c r="P47" s="151">
        <v>0</v>
      </c>
      <c r="Q47" s="151">
        <f t="shared" si="13"/>
        <v>0</v>
      </c>
      <c r="R47" s="151">
        <v>0</v>
      </c>
      <c r="S47" s="151">
        <v>0</v>
      </c>
      <c r="T47" s="151">
        <v>0</v>
      </c>
      <c r="U47" s="151">
        <v>0</v>
      </c>
      <c r="V47" s="151">
        <v>0</v>
      </c>
      <c r="W47" s="151">
        <v>0</v>
      </c>
      <c r="X47" s="151">
        <v>0</v>
      </c>
      <c r="Y47" s="151">
        <v>0</v>
      </c>
      <c r="Z47" s="151">
        <v>0</v>
      </c>
      <c r="AA47" s="151">
        <v>0</v>
      </c>
      <c r="AB47" s="151">
        <v>0</v>
      </c>
      <c r="AC47" s="151">
        <v>0</v>
      </c>
      <c r="AD47" s="151">
        <v>0</v>
      </c>
      <c r="AE47" s="151">
        <f t="shared" si="14"/>
        <v>0</v>
      </c>
      <c r="AF47" s="151">
        <f t="shared" si="14"/>
        <v>0</v>
      </c>
      <c r="AG47" s="151">
        <f t="shared" si="14"/>
        <v>0</v>
      </c>
      <c r="AH47" s="151">
        <f t="shared" si="14"/>
        <v>0</v>
      </c>
      <c r="AI47" s="151">
        <f t="shared" si="14"/>
        <v>0</v>
      </c>
      <c r="AJ47" s="151">
        <f t="shared" si="14"/>
        <v>0</v>
      </c>
      <c r="AK47" s="151">
        <f t="shared" si="14"/>
        <v>0</v>
      </c>
      <c r="AL47" s="151">
        <f t="shared" si="14"/>
        <v>0</v>
      </c>
      <c r="AM47" s="151">
        <f t="shared" si="14"/>
        <v>0</v>
      </c>
      <c r="AN47" s="151">
        <f t="shared" si="14"/>
        <v>0</v>
      </c>
      <c r="AO47" s="151">
        <f t="shared" si="14"/>
        <v>0</v>
      </c>
      <c r="AP47" s="151">
        <f t="shared" si="14"/>
        <v>0</v>
      </c>
      <c r="AQ47" s="151">
        <f t="shared" si="14"/>
        <v>0</v>
      </c>
    </row>
    <row r="48" spans="1:43" x14ac:dyDescent="0.25">
      <c r="B48" s="103" t="s">
        <v>63</v>
      </c>
      <c r="C48" s="153">
        <f>C10+C24</f>
        <v>78909677095</v>
      </c>
      <c r="D48" s="153">
        <f t="shared" ref="D48:AD48" si="15">D10+D24</f>
        <v>84386303491.809982</v>
      </c>
      <c r="E48" s="154">
        <f t="shared" si="15"/>
        <v>2275035698.73</v>
      </c>
      <c r="F48" s="154">
        <f t="shared" si="15"/>
        <v>2866429628.5900006</v>
      </c>
      <c r="G48" s="154">
        <f t="shared" si="15"/>
        <v>3525931938.4399996</v>
      </c>
      <c r="H48" s="154">
        <f t="shared" si="15"/>
        <v>3178639490.1999989</v>
      </c>
      <c r="I48" s="154">
        <f t="shared" si="15"/>
        <v>3234918826.3200002</v>
      </c>
      <c r="J48" s="154">
        <f t="shared" si="15"/>
        <v>3393584649.9100008</v>
      </c>
      <c r="K48" s="154">
        <f t="shared" si="15"/>
        <v>2960451984.5499997</v>
      </c>
      <c r="L48" s="154">
        <f t="shared" si="15"/>
        <v>3550339563.1400008</v>
      </c>
      <c r="M48" s="154">
        <f t="shared" si="15"/>
        <v>3734620206.4700003</v>
      </c>
      <c r="N48" s="154">
        <f t="shared" si="15"/>
        <v>3841085399.0099993</v>
      </c>
      <c r="O48" s="154">
        <f t="shared" si="15"/>
        <v>3971043728.3599997</v>
      </c>
      <c r="P48" s="154">
        <f t="shared" si="15"/>
        <v>7728033075.4300022</v>
      </c>
      <c r="Q48" s="154">
        <f t="shared" si="13"/>
        <v>44260114189.149994</v>
      </c>
      <c r="R48" s="179">
        <f t="shared" si="15"/>
        <v>0</v>
      </c>
      <c r="S48" s="179">
        <f t="shared" si="15"/>
        <v>0</v>
      </c>
      <c r="T48" s="180">
        <f>T10+T24</f>
        <v>140057445.46000001</v>
      </c>
      <c r="U48" s="179">
        <f t="shared" si="15"/>
        <v>0</v>
      </c>
      <c r="V48" s="180">
        <f t="shared" si="15"/>
        <v>9839000</v>
      </c>
      <c r="W48" s="180">
        <f t="shared" si="15"/>
        <v>84418308</v>
      </c>
      <c r="X48" s="179">
        <f t="shared" si="15"/>
        <v>0</v>
      </c>
      <c r="Y48" s="180">
        <f t="shared" si="15"/>
        <v>15685246</v>
      </c>
      <c r="Z48" s="180">
        <f t="shared" si="15"/>
        <v>478304130.43000001</v>
      </c>
      <c r="AA48" s="180">
        <f t="shared" si="15"/>
        <v>7789229</v>
      </c>
      <c r="AB48" s="180">
        <f t="shared" si="15"/>
        <v>124268093.33999999</v>
      </c>
      <c r="AC48" s="180">
        <f t="shared" si="15"/>
        <v>96373968.549999997</v>
      </c>
      <c r="AD48" s="180">
        <f t="shared" si="15"/>
        <v>956735420.78000009</v>
      </c>
      <c r="AE48" s="181">
        <f t="shared" si="14"/>
        <v>2275035698.73</v>
      </c>
      <c r="AF48" s="181">
        <f t="shared" si="14"/>
        <v>2866429628.5900006</v>
      </c>
      <c r="AG48" s="181">
        <f t="shared" si="14"/>
        <v>3665989383.8999996</v>
      </c>
      <c r="AH48" s="181">
        <f t="shared" si="14"/>
        <v>3178639490.1999989</v>
      </c>
      <c r="AI48" s="181">
        <f t="shared" si="14"/>
        <v>3244757826.3200002</v>
      </c>
      <c r="AJ48" s="181">
        <f t="shared" si="14"/>
        <v>3478002957.9100008</v>
      </c>
      <c r="AK48" s="181">
        <f t="shared" si="14"/>
        <v>2960451984.5499997</v>
      </c>
      <c r="AL48" s="181">
        <f t="shared" si="14"/>
        <v>3566024809.1400008</v>
      </c>
      <c r="AM48" s="181">
        <f t="shared" si="14"/>
        <v>4212924336.9000001</v>
      </c>
      <c r="AN48" s="181">
        <f t="shared" si="14"/>
        <v>3848874628.0099993</v>
      </c>
      <c r="AO48" s="181">
        <f t="shared" si="14"/>
        <v>4095311821.6999998</v>
      </c>
      <c r="AP48" s="181">
        <f t="shared" si="14"/>
        <v>7824407043.9800024</v>
      </c>
      <c r="AQ48" s="181">
        <f t="shared" si="14"/>
        <v>45216849609.929993</v>
      </c>
    </row>
    <row r="49" spans="2:43" x14ac:dyDescent="0.25">
      <c r="B49" s="19"/>
      <c r="C49" s="155"/>
      <c r="D49" s="155"/>
      <c r="E49" s="155"/>
      <c r="F49" s="155"/>
      <c r="G49" s="155"/>
      <c r="H49" s="155"/>
      <c r="I49" s="155"/>
      <c r="J49" s="155"/>
      <c r="K49" s="155"/>
      <c r="L49" s="155"/>
      <c r="M49" s="155"/>
      <c r="N49" s="155"/>
      <c r="O49" s="155"/>
      <c r="P49" s="155"/>
      <c r="Q49" s="155"/>
      <c r="R49" s="174"/>
      <c r="S49" s="174"/>
      <c r="T49" s="174"/>
      <c r="U49" s="174"/>
      <c r="V49" s="174"/>
      <c r="W49" s="174"/>
      <c r="X49" s="174"/>
      <c r="Y49" s="174"/>
      <c r="Z49" s="174"/>
      <c r="AA49" s="174"/>
      <c r="AB49" s="174"/>
      <c r="AC49" s="174"/>
      <c r="AD49" s="174"/>
      <c r="AE49" s="175"/>
      <c r="AF49" s="175"/>
      <c r="AG49" s="175"/>
      <c r="AH49" s="175"/>
      <c r="AI49" s="175"/>
      <c r="AJ49" s="175"/>
      <c r="AK49" s="175"/>
      <c r="AL49" s="175"/>
      <c r="AM49" s="175"/>
      <c r="AN49" s="175"/>
      <c r="AO49" s="175"/>
      <c r="AP49" s="175"/>
      <c r="AQ49" s="175"/>
    </row>
    <row r="50" spans="2:43" x14ac:dyDescent="0.25">
      <c r="B50" s="103" t="s">
        <v>64</v>
      </c>
      <c r="C50" s="156"/>
      <c r="D50" s="156"/>
      <c r="E50" s="157"/>
      <c r="F50" s="172"/>
      <c r="G50" s="172"/>
      <c r="H50" s="172"/>
      <c r="I50" s="172"/>
      <c r="J50" s="172"/>
      <c r="K50" s="172"/>
      <c r="L50" s="172"/>
      <c r="M50" s="172"/>
      <c r="N50" s="172"/>
      <c r="O50" s="172"/>
      <c r="P50" s="172"/>
      <c r="Q50" s="172"/>
      <c r="R50" s="182"/>
      <c r="S50" s="182"/>
      <c r="T50" s="182"/>
      <c r="U50" s="182"/>
      <c r="V50" s="182"/>
      <c r="W50" s="182"/>
      <c r="X50" s="182"/>
      <c r="Y50" s="182"/>
      <c r="Z50" s="182"/>
      <c r="AA50" s="182"/>
      <c r="AB50" s="182"/>
      <c r="AC50" s="182"/>
      <c r="AD50" s="182"/>
      <c r="AE50" s="183"/>
      <c r="AF50" s="183"/>
      <c r="AG50" s="183"/>
      <c r="AH50" s="183"/>
      <c r="AI50" s="183"/>
      <c r="AJ50" s="183"/>
      <c r="AK50" s="183"/>
      <c r="AL50" s="183"/>
      <c r="AM50" s="183"/>
      <c r="AN50" s="183"/>
      <c r="AO50" s="183"/>
      <c r="AP50" s="183"/>
      <c r="AQ50" s="183"/>
    </row>
    <row r="51" spans="2:43" x14ac:dyDescent="0.25">
      <c r="B51" s="21" t="s">
        <v>65</v>
      </c>
      <c r="C51" s="147">
        <v>2741463448</v>
      </c>
      <c r="D51" s="147">
        <v>3108391832.6999998</v>
      </c>
      <c r="E51" s="178">
        <v>0</v>
      </c>
      <c r="F51" s="147">
        <v>941348.74</v>
      </c>
      <c r="G51" s="147">
        <v>481290.82</v>
      </c>
      <c r="H51" s="147">
        <v>488510.18</v>
      </c>
      <c r="I51" s="147">
        <v>2363640.89</v>
      </c>
      <c r="J51" s="147">
        <v>876836.01</v>
      </c>
      <c r="K51" s="147">
        <v>373560.61</v>
      </c>
      <c r="L51" s="147">
        <v>4468638.9899999993</v>
      </c>
      <c r="M51" s="147">
        <v>3655402.0999999996</v>
      </c>
      <c r="N51" s="147">
        <v>3911037.6999999997</v>
      </c>
      <c r="O51" s="147">
        <v>1351566.31</v>
      </c>
      <c r="P51" s="147">
        <v>341050313.43000001</v>
      </c>
      <c r="Q51" s="147">
        <f>SUM(E51:P51)</f>
        <v>359962145.78000003</v>
      </c>
      <c r="R51" s="178">
        <v>0</v>
      </c>
      <c r="S51" s="178">
        <v>0</v>
      </c>
      <c r="T51" s="178">
        <v>0</v>
      </c>
      <c r="U51" s="178">
        <v>0</v>
      </c>
      <c r="V51" s="178">
        <v>0</v>
      </c>
      <c r="W51" s="178">
        <v>0</v>
      </c>
      <c r="X51" s="178">
        <v>0</v>
      </c>
      <c r="Y51" s="178">
        <v>0</v>
      </c>
      <c r="Z51" s="178">
        <v>0</v>
      </c>
      <c r="AA51" s="178">
        <v>0</v>
      </c>
      <c r="AB51" s="178">
        <v>0</v>
      </c>
      <c r="AC51" s="178">
        <v>0</v>
      </c>
      <c r="AD51" s="178">
        <v>0</v>
      </c>
      <c r="AE51" s="178">
        <f t="shared" ref="AE51:AE73" si="16">E51</f>
        <v>0</v>
      </c>
      <c r="AF51" s="147">
        <f t="shared" ref="AF51:AF73" si="17">F51</f>
        <v>941348.74</v>
      </c>
      <c r="AG51" s="147">
        <f t="shared" ref="AG51:AG73" si="18">G51</f>
        <v>481290.82</v>
      </c>
      <c r="AH51" s="147">
        <f t="shared" ref="AH51:AH73" si="19">H51</f>
        <v>488510.18</v>
      </c>
      <c r="AI51" s="147">
        <f t="shared" ref="AI51:AI73" si="20">I51</f>
        <v>2363640.89</v>
      </c>
      <c r="AJ51" s="147">
        <f t="shared" ref="AJ51:AJ73" si="21">J51</f>
        <v>876836.01</v>
      </c>
      <c r="AK51" s="147">
        <f t="shared" ref="AK51:AK73" si="22">K51</f>
        <v>373560.61</v>
      </c>
      <c r="AL51" s="147">
        <f t="shared" ref="AL51:AL73" si="23">L51</f>
        <v>4468638.9899999993</v>
      </c>
      <c r="AM51" s="147">
        <f t="shared" ref="AM51:AM73" si="24">M51</f>
        <v>3655402.0999999996</v>
      </c>
      <c r="AN51" s="147">
        <f t="shared" ref="AN51:AN73" si="25">N51</f>
        <v>3911037.6999999997</v>
      </c>
      <c r="AO51" s="147">
        <f t="shared" ref="AO51:AO73" si="26">O51</f>
        <v>1351566.31</v>
      </c>
      <c r="AP51" s="147">
        <f t="shared" ref="AP51:AP73" si="27">P51</f>
        <v>341050313.43000001</v>
      </c>
      <c r="AQ51" s="147">
        <f t="shared" ref="AQ51:AQ73" si="28">Q51</f>
        <v>359962145.78000003</v>
      </c>
    </row>
    <row r="52" spans="2:43" x14ac:dyDescent="0.25">
      <c r="B52" s="62" t="s">
        <v>66</v>
      </c>
      <c r="C52" s="148">
        <v>1125403298</v>
      </c>
      <c r="D52" s="148">
        <v>1125403298</v>
      </c>
      <c r="E52" s="150">
        <v>0</v>
      </c>
      <c r="F52" s="150">
        <v>0</v>
      </c>
      <c r="G52" s="150">
        <v>0</v>
      </c>
      <c r="H52" s="150">
        <v>0</v>
      </c>
      <c r="I52" s="150">
        <v>0</v>
      </c>
      <c r="J52" s="150">
        <v>0</v>
      </c>
      <c r="K52" s="150">
        <v>0</v>
      </c>
      <c r="L52" s="150">
        <v>0</v>
      </c>
      <c r="M52" s="150">
        <v>0</v>
      </c>
      <c r="N52" s="150">
        <v>0</v>
      </c>
      <c r="O52" s="150">
        <v>0</v>
      </c>
      <c r="P52" s="150">
        <v>0</v>
      </c>
      <c r="Q52" s="150">
        <f t="shared" ref="Q52:Q73" si="29">SUM(E52:P52)</f>
        <v>0</v>
      </c>
      <c r="R52" s="184">
        <v>0</v>
      </c>
      <c r="S52" s="184">
        <v>0</v>
      </c>
      <c r="T52" s="184">
        <v>0</v>
      </c>
      <c r="U52" s="184">
        <v>0</v>
      </c>
      <c r="V52" s="184">
        <v>0</v>
      </c>
      <c r="W52" s="184">
        <v>0</v>
      </c>
      <c r="X52" s="184">
        <v>0</v>
      </c>
      <c r="Y52" s="184">
        <v>0</v>
      </c>
      <c r="Z52" s="184">
        <v>0</v>
      </c>
      <c r="AA52" s="184">
        <v>0</v>
      </c>
      <c r="AB52" s="184">
        <v>0</v>
      </c>
      <c r="AC52" s="184">
        <v>0</v>
      </c>
      <c r="AD52" s="184">
        <v>0</v>
      </c>
      <c r="AE52" s="176">
        <f t="shared" si="16"/>
        <v>0</v>
      </c>
      <c r="AF52" s="176">
        <f t="shared" si="17"/>
        <v>0</v>
      </c>
      <c r="AG52" s="176">
        <f t="shared" si="18"/>
        <v>0</v>
      </c>
      <c r="AH52" s="176">
        <f t="shared" si="19"/>
        <v>0</v>
      </c>
      <c r="AI52" s="176">
        <f t="shared" si="20"/>
        <v>0</v>
      </c>
      <c r="AJ52" s="176">
        <f t="shared" si="21"/>
        <v>0</v>
      </c>
      <c r="AK52" s="176">
        <f t="shared" si="22"/>
        <v>0</v>
      </c>
      <c r="AL52" s="176">
        <f t="shared" si="23"/>
        <v>0</v>
      </c>
      <c r="AM52" s="176">
        <f t="shared" si="24"/>
        <v>0</v>
      </c>
      <c r="AN52" s="176">
        <f t="shared" si="25"/>
        <v>0</v>
      </c>
      <c r="AO52" s="176">
        <f t="shared" si="26"/>
        <v>0</v>
      </c>
      <c r="AP52" s="176">
        <f t="shared" si="27"/>
        <v>0</v>
      </c>
      <c r="AQ52" s="176">
        <f t="shared" si="28"/>
        <v>0</v>
      </c>
    </row>
    <row r="53" spans="2:43" x14ac:dyDescent="0.25">
      <c r="B53" s="20" t="s">
        <v>67</v>
      </c>
      <c r="C53" s="144">
        <v>125403298</v>
      </c>
      <c r="D53" s="144">
        <v>125403298</v>
      </c>
      <c r="E53" s="151">
        <v>0</v>
      </c>
      <c r="F53" s="164">
        <v>0</v>
      </c>
      <c r="G53" s="164">
        <v>0</v>
      </c>
      <c r="H53" s="164">
        <v>0</v>
      </c>
      <c r="I53" s="164">
        <v>0</v>
      </c>
      <c r="J53" s="164">
        <v>0</v>
      </c>
      <c r="K53" s="164">
        <v>0</v>
      </c>
      <c r="L53" s="164">
        <v>0</v>
      </c>
      <c r="M53" s="164">
        <v>0</v>
      </c>
      <c r="N53" s="150">
        <v>0</v>
      </c>
      <c r="O53" s="150">
        <v>0</v>
      </c>
      <c r="P53" s="150">
        <v>0</v>
      </c>
      <c r="Q53" s="164">
        <f t="shared" si="29"/>
        <v>0</v>
      </c>
      <c r="R53" s="184">
        <v>0</v>
      </c>
      <c r="S53" s="184">
        <v>0</v>
      </c>
      <c r="T53" s="184">
        <v>0</v>
      </c>
      <c r="U53" s="184">
        <v>0</v>
      </c>
      <c r="V53" s="184">
        <v>0</v>
      </c>
      <c r="W53" s="184">
        <v>0</v>
      </c>
      <c r="X53" s="184">
        <v>0</v>
      </c>
      <c r="Y53" s="184">
        <v>0</v>
      </c>
      <c r="Z53" s="184">
        <v>0</v>
      </c>
      <c r="AA53" s="184">
        <v>0</v>
      </c>
      <c r="AB53" s="184">
        <v>0</v>
      </c>
      <c r="AC53" s="184">
        <v>0</v>
      </c>
      <c r="AD53" s="184">
        <v>0</v>
      </c>
      <c r="AE53" s="174">
        <f t="shared" si="16"/>
        <v>0</v>
      </c>
      <c r="AF53" s="174">
        <f t="shared" si="17"/>
        <v>0</v>
      </c>
      <c r="AG53" s="174">
        <f t="shared" si="18"/>
        <v>0</v>
      </c>
      <c r="AH53" s="174">
        <f t="shared" si="19"/>
        <v>0</v>
      </c>
      <c r="AI53" s="174">
        <f t="shared" si="20"/>
        <v>0</v>
      </c>
      <c r="AJ53" s="174">
        <f t="shared" si="21"/>
        <v>0</v>
      </c>
      <c r="AK53" s="174">
        <f t="shared" si="22"/>
        <v>0</v>
      </c>
      <c r="AL53" s="174">
        <f t="shared" si="23"/>
        <v>0</v>
      </c>
      <c r="AM53" s="174">
        <f t="shared" si="24"/>
        <v>0</v>
      </c>
      <c r="AN53" s="174">
        <f t="shared" si="25"/>
        <v>0</v>
      </c>
      <c r="AO53" s="174">
        <f t="shared" si="26"/>
        <v>0</v>
      </c>
      <c r="AP53" s="174">
        <f t="shared" si="27"/>
        <v>0</v>
      </c>
      <c r="AQ53" s="174">
        <f t="shared" si="28"/>
        <v>0</v>
      </c>
    </row>
    <row r="54" spans="2:43" x14ac:dyDescent="0.25">
      <c r="B54" s="20" t="s">
        <v>68</v>
      </c>
      <c r="C54" s="144">
        <v>125403298</v>
      </c>
      <c r="D54" s="144">
        <v>125403298</v>
      </c>
      <c r="E54" s="151">
        <v>0</v>
      </c>
      <c r="F54" s="164">
        <v>0</v>
      </c>
      <c r="G54" s="164">
        <v>0</v>
      </c>
      <c r="H54" s="164">
        <v>0</v>
      </c>
      <c r="I54" s="164">
        <v>0</v>
      </c>
      <c r="J54" s="164">
        <v>0</v>
      </c>
      <c r="K54" s="164">
        <v>0</v>
      </c>
      <c r="L54" s="164">
        <v>0</v>
      </c>
      <c r="M54" s="164">
        <v>0</v>
      </c>
      <c r="N54" s="164">
        <v>0</v>
      </c>
      <c r="O54" s="164">
        <v>0</v>
      </c>
      <c r="P54" s="164">
        <v>0</v>
      </c>
      <c r="Q54" s="164">
        <f t="shared" si="29"/>
        <v>0</v>
      </c>
      <c r="R54" s="184">
        <v>0</v>
      </c>
      <c r="S54" s="184">
        <v>0</v>
      </c>
      <c r="T54" s="184">
        <v>0</v>
      </c>
      <c r="U54" s="184">
        <v>0</v>
      </c>
      <c r="V54" s="184">
        <v>0</v>
      </c>
      <c r="W54" s="184">
        <v>0</v>
      </c>
      <c r="X54" s="184">
        <v>0</v>
      </c>
      <c r="Y54" s="184">
        <v>0</v>
      </c>
      <c r="Z54" s="184">
        <v>0</v>
      </c>
      <c r="AA54" s="184">
        <v>0</v>
      </c>
      <c r="AB54" s="184">
        <v>0</v>
      </c>
      <c r="AC54" s="184">
        <v>0</v>
      </c>
      <c r="AD54" s="184">
        <v>0</v>
      </c>
      <c r="AE54" s="174">
        <f t="shared" si="16"/>
        <v>0</v>
      </c>
      <c r="AF54" s="174">
        <f t="shared" si="17"/>
        <v>0</v>
      </c>
      <c r="AG54" s="174">
        <f t="shared" si="18"/>
        <v>0</v>
      </c>
      <c r="AH54" s="174">
        <f t="shared" si="19"/>
        <v>0</v>
      </c>
      <c r="AI54" s="174">
        <f t="shared" si="20"/>
        <v>0</v>
      </c>
      <c r="AJ54" s="174">
        <f t="shared" si="21"/>
        <v>0</v>
      </c>
      <c r="AK54" s="174">
        <f t="shared" si="22"/>
        <v>0</v>
      </c>
      <c r="AL54" s="174">
        <f t="shared" si="23"/>
        <v>0</v>
      </c>
      <c r="AM54" s="174">
        <f t="shared" si="24"/>
        <v>0</v>
      </c>
      <c r="AN54" s="174">
        <f t="shared" si="25"/>
        <v>0</v>
      </c>
      <c r="AO54" s="174">
        <f t="shared" si="26"/>
        <v>0</v>
      </c>
      <c r="AP54" s="174">
        <f t="shared" si="27"/>
        <v>0</v>
      </c>
      <c r="AQ54" s="174">
        <f t="shared" si="28"/>
        <v>0</v>
      </c>
    </row>
    <row r="55" spans="2:43" x14ac:dyDescent="0.25">
      <c r="B55" s="20" t="s">
        <v>69</v>
      </c>
      <c r="C55" s="144">
        <v>125403298</v>
      </c>
      <c r="D55" s="144">
        <v>125403298</v>
      </c>
      <c r="E55" s="151">
        <v>0</v>
      </c>
      <c r="F55" s="164">
        <v>0</v>
      </c>
      <c r="G55" s="164">
        <v>0</v>
      </c>
      <c r="H55" s="164">
        <v>0</v>
      </c>
      <c r="I55" s="164">
        <v>0</v>
      </c>
      <c r="J55" s="164">
        <v>0</v>
      </c>
      <c r="K55" s="164">
        <v>0</v>
      </c>
      <c r="L55" s="164">
        <v>0</v>
      </c>
      <c r="M55" s="164">
        <v>0</v>
      </c>
      <c r="N55" s="164">
        <v>0</v>
      </c>
      <c r="O55" s="164">
        <v>0</v>
      </c>
      <c r="P55" s="164">
        <v>0</v>
      </c>
      <c r="Q55" s="164">
        <f t="shared" si="29"/>
        <v>0</v>
      </c>
      <c r="R55" s="184">
        <v>0</v>
      </c>
      <c r="S55" s="184">
        <v>0</v>
      </c>
      <c r="T55" s="184">
        <v>0</v>
      </c>
      <c r="U55" s="184">
        <v>0</v>
      </c>
      <c r="V55" s="184">
        <v>0</v>
      </c>
      <c r="W55" s="184">
        <v>0</v>
      </c>
      <c r="X55" s="184">
        <v>0</v>
      </c>
      <c r="Y55" s="184">
        <v>0</v>
      </c>
      <c r="Z55" s="184">
        <v>0</v>
      </c>
      <c r="AA55" s="184">
        <v>0</v>
      </c>
      <c r="AB55" s="184">
        <v>0</v>
      </c>
      <c r="AC55" s="184">
        <v>0</v>
      </c>
      <c r="AD55" s="184">
        <v>0</v>
      </c>
      <c r="AE55" s="174">
        <f t="shared" si="16"/>
        <v>0</v>
      </c>
      <c r="AF55" s="174">
        <f t="shared" si="17"/>
        <v>0</v>
      </c>
      <c r="AG55" s="174">
        <f t="shared" si="18"/>
        <v>0</v>
      </c>
      <c r="AH55" s="174">
        <f t="shared" si="19"/>
        <v>0</v>
      </c>
      <c r="AI55" s="174">
        <f t="shared" si="20"/>
        <v>0</v>
      </c>
      <c r="AJ55" s="174">
        <f t="shared" si="21"/>
        <v>0</v>
      </c>
      <c r="AK55" s="174">
        <f t="shared" si="22"/>
        <v>0</v>
      </c>
      <c r="AL55" s="174">
        <f t="shared" si="23"/>
        <v>0</v>
      </c>
      <c r="AM55" s="174">
        <f t="shared" si="24"/>
        <v>0</v>
      </c>
      <c r="AN55" s="174">
        <f t="shared" si="25"/>
        <v>0</v>
      </c>
      <c r="AO55" s="174">
        <f t="shared" si="26"/>
        <v>0</v>
      </c>
      <c r="AP55" s="174">
        <f t="shared" si="27"/>
        <v>0</v>
      </c>
      <c r="AQ55" s="174">
        <f t="shared" si="28"/>
        <v>0</v>
      </c>
    </row>
    <row r="56" spans="2:43" ht="15" customHeight="1" x14ac:dyDescent="0.25">
      <c r="B56" s="20" t="s">
        <v>70</v>
      </c>
      <c r="C56" s="152">
        <v>1000000000</v>
      </c>
      <c r="D56" s="152">
        <v>1000000000</v>
      </c>
      <c r="E56" s="164">
        <v>0</v>
      </c>
      <c r="F56" s="164">
        <v>0</v>
      </c>
      <c r="G56" s="164">
        <v>0</v>
      </c>
      <c r="H56" s="164">
        <v>0</v>
      </c>
      <c r="I56" s="164">
        <v>0</v>
      </c>
      <c r="J56" s="164">
        <v>0</v>
      </c>
      <c r="K56" s="164">
        <v>0</v>
      </c>
      <c r="L56" s="164">
        <v>0</v>
      </c>
      <c r="M56" s="164">
        <v>0</v>
      </c>
      <c r="N56" s="164">
        <v>0</v>
      </c>
      <c r="O56" s="164">
        <v>0</v>
      </c>
      <c r="P56" s="164">
        <v>0</v>
      </c>
      <c r="Q56" s="164">
        <f t="shared" si="29"/>
        <v>0</v>
      </c>
      <c r="R56" s="184">
        <v>0</v>
      </c>
      <c r="S56" s="184">
        <v>0</v>
      </c>
      <c r="T56" s="184">
        <v>0</v>
      </c>
      <c r="U56" s="184">
        <v>0</v>
      </c>
      <c r="V56" s="184">
        <v>0</v>
      </c>
      <c r="W56" s="184">
        <v>0</v>
      </c>
      <c r="X56" s="184">
        <v>0</v>
      </c>
      <c r="Y56" s="184">
        <v>0</v>
      </c>
      <c r="Z56" s="184">
        <v>0</v>
      </c>
      <c r="AA56" s="184">
        <v>0</v>
      </c>
      <c r="AB56" s="184">
        <v>0</v>
      </c>
      <c r="AC56" s="184">
        <v>0</v>
      </c>
      <c r="AD56" s="184">
        <v>0</v>
      </c>
      <c r="AE56" s="174">
        <f t="shared" si="16"/>
        <v>0</v>
      </c>
      <c r="AF56" s="174">
        <f t="shared" si="17"/>
        <v>0</v>
      </c>
      <c r="AG56" s="174">
        <f t="shared" si="18"/>
        <v>0</v>
      </c>
      <c r="AH56" s="174">
        <f t="shared" si="19"/>
        <v>0</v>
      </c>
      <c r="AI56" s="174">
        <f t="shared" si="20"/>
        <v>0</v>
      </c>
      <c r="AJ56" s="174">
        <f t="shared" si="21"/>
        <v>0</v>
      </c>
      <c r="AK56" s="174">
        <f t="shared" si="22"/>
        <v>0</v>
      </c>
      <c r="AL56" s="174">
        <f t="shared" si="23"/>
        <v>0</v>
      </c>
      <c r="AM56" s="174">
        <f t="shared" si="24"/>
        <v>0</v>
      </c>
      <c r="AN56" s="174">
        <f t="shared" si="25"/>
        <v>0</v>
      </c>
      <c r="AO56" s="174">
        <f t="shared" si="26"/>
        <v>0</v>
      </c>
      <c r="AP56" s="174">
        <f t="shared" si="27"/>
        <v>0</v>
      </c>
      <c r="AQ56" s="174">
        <f t="shared" si="28"/>
        <v>0</v>
      </c>
    </row>
    <row r="57" spans="2:43" ht="30" x14ac:dyDescent="0.25">
      <c r="B57" s="20" t="s">
        <v>86</v>
      </c>
      <c r="C57" s="152">
        <v>1000000000</v>
      </c>
      <c r="D57" s="152">
        <v>1000000000</v>
      </c>
      <c r="E57" s="164">
        <v>0</v>
      </c>
      <c r="F57" s="164">
        <v>0</v>
      </c>
      <c r="G57" s="164">
        <v>0</v>
      </c>
      <c r="H57" s="164">
        <v>0</v>
      </c>
      <c r="I57" s="164">
        <v>0</v>
      </c>
      <c r="J57" s="164">
        <v>0</v>
      </c>
      <c r="K57" s="164">
        <v>0</v>
      </c>
      <c r="L57" s="164">
        <v>0</v>
      </c>
      <c r="M57" s="164">
        <v>0</v>
      </c>
      <c r="N57" s="164">
        <v>0</v>
      </c>
      <c r="O57" s="164">
        <v>0</v>
      </c>
      <c r="P57" s="164">
        <v>0</v>
      </c>
      <c r="Q57" s="164">
        <f t="shared" si="29"/>
        <v>0</v>
      </c>
      <c r="R57" s="185">
        <v>0</v>
      </c>
      <c r="S57" s="185">
        <v>0</v>
      </c>
      <c r="T57" s="185">
        <v>0</v>
      </c>
      <c r="U57" s="185">
        <v>0</v>
      </c>
      <c r="V57" s="185">
        <v>0</v>
      </c>
      <c r="W57" s="185">
        <v>0</v>
      </c>
      <c r="X57" s="185">
        <v>0</v>
      </c>
      <c r="Y57" s="185">
        <v>0</v>
      </c>
      <c r="Z57" s="185">
        <v>0</v>
      </c>
      <c r="AA57" s="185">
        <v>0</v>
      </c>
      <c r="AB57" s="185">
        <v>0</v>
      </c>
      <c r="AC57" s="185">
        <v>0</v>
      </c>
      <c r="AD57" s="185">
        <v>0</v>
      </c>
      <c r="AE57" s="174">
        <f t="shared" si="16"/>
        <v>0</v>
      </c>
      <c r="AF57" s="174">
        <f t="shared" si="17"/>
        <v>0</v>
      </c>
      <c r="AG57" s="174">
        <f t="shared" si="18"/>
        <v>0</v>
      </c>
      <c r="AH57" s="174">
        <f t="shared" si="19"/>
        <v>0</v>
      </c>
      <c r="AI57" s="174">
        <f t="shared" si="20"/>
        <v>0</v>
      </c>
      <c r="AJ57" s="174">
        <f t="shared" si="21"/>
        <v>0</v>
      </c>
      <c r="AK57" s="174">
        <f t="shared" si="22"/>
        <v>0</v>
      </c>
      <c r="AL57" s="174">
        <f t="shared" si="23"/>
        <v>0</v>
      </c>
      <c r="AM57" s="174">
        <f t="shared" si="24"/>
        <v>0</v>
      </c>
      <c r="AN57" s="174">
        <f t="shared" si="25"/>
        <v>0</v>
      </c>
      <c r="AO57" s="174">
        <f t="shared" si="26"/>
        <v>0</v>
      </c>
      <c r="AP57" s="174">
        <f t="shared" si="27"/>
        <v>0</v>
      </c>
      <c r="AQ57" s="174">
        <f t="shared" si="28"/>
        <v>0</v>
      </c>
    </row>
    <row r="58" spans="2:43" ht="30" x14ac:dyDescent="0.25">
      <c r="B58" s="20" t="s">
        <v>87</v>
      </c>
      <c r="C58" s="152">
        <v>1000000000</v>
      </c>
      <c r="D58" s="152">
        <v>1000000000</v>
      </c>
      <c r="E58" s="164">
        <v>0</v>
      </c>
      <c r="F58" s="164">
        <v>0</v>
      </c>
      <c r="G58" s="164">
        <v>0</v>
      </c>
      <c r="H58" s="164">
        <v>0</v>
      </c>
      <c r="I58" s="164">
        <v>0</v>
      </c>
      <c r="J58" s="164">
        <v>0</v>
      </c>
      <c r="K58" s="164">
        <v>0</v>
      </c>
      <c r="L58" s="164">
        <v>0</v>
      </c>
      <c r="M58" s="164">
        <v>0</v>
      </c>
      <c r="N58" s="164">
        <v>0</v>
      </c>
      <c r="O58" s="164">
        <v>0</v>
      </c>
      <c r="P58" s="164">
        <v>0</v>
      </c>
      <c r="Q58" s="164">
        <f t="shared" si="29"/>
        <v>0</v>
      </c>
      <c r="R58" s="184"/>
      <c r="S58" s="184"/>
      <c r="T58" s="184"/>
      <c r="U58" s="184">
        <v>0</v>
      </c>
      <c r="V58" s="184">
        <v>0</v>
      </c>
      <c r="W58" s="184">
        <v>0</v>
      </c>
      <c r="X58" s="184">
        <v>0</v>
      </c>
      <c r="Y58" s="184">
        <v>0</v>
      </c>
      <c r="Z58" s="184">
        <v>0</v>
      </c>
      <c r="AA58" s="184">
        <v>0</v>
      </c>
      <c r="AB58" s="184">
        <v>0</v>
      </c>
      <c r="AC58" s="184">
        <v>0</v>
      </c>
      <c r="AD58" s="184">
        <v>0</v>
      </c>
      <c r="AE58" s="174">
        <f t="shared" si="16"/>
        <v>0</v>
      </c>
      <c r="AF58" s="174">
        <f t="shared" si="17"/>
        <v>0</v>
      </c>
      <c r="AG58" s="174">
        <f t="shared" si="18"/>
        <v>0</v>
      </c>
      <c r="AH58" s="174">
        <f t="shared" si="19"/>
        <v>0</v>
      </c>
      <c r="AI58" s="174">
        <f t="shared" si="20"/>
        <v>0</v>
      </c>
      <c r="AJ58" s="174">
        <f t="shared" si="21"/>
        <v>0</v>
      </c>
      <c r="AK58" s="174">
        <f t="shared" si="22"/>
        <v>0</v>
      </c>
      <c r="AL58" s="174">
        <f t="shared" si="23"/>
        <v>0</v>
      </c>
      <c r="AM58" s="174">
        <f t="shared" si="24"/>
        <v>0</v>
      </c>
      <c r="AN58" s="174">
        <f t="shared" si="25"/>
        <v>0</v>
      </c>
      <c r="AO58" s="174">
        <f t="shared" si="26"/>
        <v>0</v>
      </c>
      <c r="AP58" s="174">
        <f t="shared" si="27"/>
        <v>0</v>
      </c>
      <c r="AQ58" s="174">
        <f t="shared" si="28"/>
        <v>0</v>
      </c>
    </row>
    <row r="59" spans="2:43" s="10" customFormat="1" x14ac:dyDescent="0.25">
      <c r="B59" s="62" t="s">
        <v>73</v>
      </c>
      <c r="C59" s="148">
        <v>1616060150</v>
      </c>
      <c r="D59" s="148">
        <v>1982988534.7</v>
      </c>
      <c r="E59" s="150">
        <v>0</v>
      </c>
      <c r="F59" s="148">
        <v>941348.74</v>
      </c>
      <c r="G59" s="148">
        <v>481290.82</v>
      </c>
      <c r="H59" s="148">
        <v>488510.18</v>
      </c>
      <c r="I59" s="148">
        <v>2363640.89</v>
      </c>
      <c r="J59" s="148">
        <v>876836.01</v>
      </c>
      <c r="K59" s="148">
        <v>373560.61</v>
      </c>
      <c r="L59" s="148">
        <v>4468638.9899999993</v>
      </c>
      <c r="M59" s="148">
        <v>3655402.0999999996</v>
      </c>
      <c r="N59" s="148">
        <v>3911037.6999999997</v>
      </c>
      <c r="O59" s="148">
        <v>1351566.31</v>
      </c>
      <c r="P59" s="148">
        <v>341050313.43000001</v>
      </c>
      <c r="Q59" s="148">
        <f t="shared" si="29"/>
        <v>359962145.78000003</v>
      </c>
      <c r="R59" s="184">
        <v>0</v>
      </c>
      <c r="S59" s="184">
        <v>0</v>
      </c>
      <c r="T59" s="184">
        <v>0</v>
      </c>
      <c r="U59" s="184">
        <v>0</v>
      </c>
      <c r="V59" s="184">
        <v>0</v>
      </c>
      <c r="W59" s="184">
        <v>0</v>
      </c>
      <c r="X59" s="184">
        <v>0</v>
      </c>
      <c r="Y59" s="184">
        <v>0</v>
      </c>
      <c r="Z59" s="184">
        <v>0</v>
      </c>
      <c r="AA59" s="184">
        <v>0</v>
      </c>
      <c r="AB59" s="184">
        <v>0</v>
      </c>
      <c r="AC59" s="184">
        <v>0</v>
      </c>
      <c r="AD59" s="184">
        <v>0</v>
      </c>
      <c r="AE59" s="176">
        <f t="shared" si="16"/>
        <v>0</v>
      </c>
      <c r="AF59" s="177">
        <f t="shared" si="17"/>
        <v>941348.74</v>
      </c>
      <c r="AG59" s="177">
        <f t="shared" si="18"/>
        <v>481290.82</v>
      </c>
      <c r="AH59" s="177">
        <f t="shared" si="19"/>
        <v>488510.18</v>
      </c>
      <c r="AI59" s="177">
        <f t="shared" si="20"/>
        <v>2363640.89</v>
      </c>
      <c r="AJ59" s="177">
        <f t="shared" si="21"/>
        <v>876836.01</v>
      </c>
      <c r="AK59" s="177">
        <f t="shared" si="22"/>
        <v>373560.61</v>
      </c>
      <c r="AL59" s="177">
        <f t="shared" si="23"/>
        <v>4468638.9899999993</v>
      </c>
      <c r="AM59" s="177">
        <f t="shared" si="24"/>
        <v>3655402.0999999996</v>
      </c>
      <c r="AN59" s="177">
        <f t="shared" si="25"/>
        <v>3911037.6999999997</v>
      </c>
      <c r="AO59" s="177">
        <f t="shared" si="26"/>
        <v>1351566.31</v>
      </c>
      <c r="AP59" s="177">
        <f t="shared" si="27"/>
        <v>341050313.43000001</v>
      </c>
      <c r="AQ59" s="177">
        <f t="shared" si="28"/>
        <v>359962145.78000003</v>
      </c>
    </row>
    <row r="60" spans="2:43" ht="30" customHeight="1" x14ac:dyDescent="0.25">
      <c r="B60" s="20" t="s">
        <v>74</v>
      </c>
      <c r="C60" s="152">
        <v>1558560150</v>
      </c>
      <c r="D60" s="152">
        <v>1921005806.6900001</v>
      </c>
      <c r="E60" s="164">
        <v>0</v>
      </c>
      <c r="F60" s="152">
        <v>941348.74</v>
      </c>
      <c r="G60" s="152">
        <v>481290.82</v>
      </c>
      <c r="H60" s="152">
        <v>488510.18</v>
      </c>
      <c r="I60" s="152">
        <v>495837.84</v>
      </c>
      <c r="J60" s="152">
        <v>503275.4</v>
      </c>
      <c r="K60" s="164">
        <v>0</v>
      </c>
      <c r="L60" s="152">
        <v>4095078.3799999994</v>
      </c>
      <c r="M60" s="152">
        <v>3281841.4899999998</v>
      </c>
      <c r="N60" s="152">
        <v>3537477.09</v>
      </c>
      <c r="O60" s="152">
        <v>978005.7</v>
      </c>
      <c r="P60" s="152">
        <v>340676752.81999999</v>
      </c>
      <c r="Q60" s="152">
        <f t="shared" si="29"/>
        <v>355479418.45999998</v>
      </c>
      <c r="R60" s="184">
        <v>0</v>
      </c>
      <c r="S60" s="184">
        <v>0</v>
      </c>
      <c r="T60" s="184">
        <v>0</v>
      </c>
      <c r="U60" s="184">
        <v>0</v>
      </c>
      <c r="V60" s="184">
        <v>0</v>
      </c>
      <c r="W60" s="184">
        <v>0</v>
      </c>
      <c r="X60" s="184">
        <v>0</v>
      </c>
      <c r="Y60" s="184">
        <v>0</v>
      </c>
      <c r="Z60" s="184">
        <v>0</v>
      </c>
      <c r="AA60" s="184">
        <v>0</v>
      </c>
      <c r="AB60" s="184">
        <v>0</v>
      </c>
      <c r="AC60" s="184">
        <v>0</v>
      </c>
      <c r="AD60" s="184">
        <v>0</v>
      </c>
      <c r="AE60" s="174">
        <f t="shared" si="16"/>
        <v>0</v>
      </c>
      <c r="AF60" s="143">
        <f t="shared" si="17"/>
        <v>941348.74</v>
      </c>
      <c r="AG60" s="143">
        <f t="shared" si="18"/>
        <v>481290.82</v>
      </c>
      <c r="AH60" s="143">
        <f t="shared" si="19"/>
        <v>488510.18</v>
      </c>
      <c r="AI60" s="143">
        <f t="shared" si="20"/>
        <v>495837.84</v>
      </c>
      <c r="AJ60" s="143">
        <f t="shared" si="21"/>
        <v>503275.4</v>
      </c>
      <c r="AK60" s="174">
        <f t="shared" si="22"/>
        <v>0</v>
      </c>
      <c r="AL60" s="143">
        <f t="shared" si="23"/>
        <v>4095078.3799999994</v>
      </c>
      <c r="AM60" s="143">
        <f t="shared" si="24"/>
        <v>3281841.4899999998</v>
      </c>
      <c r="AN60" s="143">
        <f t="shared" si="25"/>
        <v>3537477.09</v>
      </c>
      <c r="AO60" s="143">
        <f t="shared" si="26"/>
        <v>978005.7</v>
      </c>
      <c r="AP60" s="143">
        <f t="shared" si="27"/>
        <v>340676752.81999999</v>
      </c>
      <c r="AQ60" s="143">
        <f t="shared" si="28"/>
        <v>355479418.45999998</v>
      </c>
    </row>
    <row r="61" spans="2:43" ht="28.5" customHeight="1" x14ac:dyDescent="0.25">
      <c r="B61" s="20" t="s">
        <v>75</v>
      </c>
      <c r="C61" s="152">
        <v>1513587446</v>
      </c>
      <c r="D61" s="152">
        <v>1870914939.1300001</v>
      </c>
      <c r="E61" s="164">
        <v>0</v>
      </c>
      <c r="F61" s="164">
        <v>0</v>
      </c>
      <c r="G61" s="164">
        <v>0</v>
      </c>
      <c r="H61" s="164">
        <v>0</v>
      </c>
      <c r="I61" s="164">
        <v>0</v>
      </c>
      <c r="J61" s="164">
        <v>0</v>
      </c>
      <c r="K61" s="164">
        <v>0</v>
      </c>
      <c r="L61" s="152">
        <v>3584253.8499999996</v>
      </c>
      <c r="M61" s="152">
        <v>2763354.59</v>
      </c>
      <c r="N61" s="152">
        <v>3011212.5</v>
      </c>
      <c r="O61" s="152">
        <v>978005.7</v>
      </c>
      <c r="P61" s="152">
        <v>340676752.81999999</v>
      </c>
      <c r="Q61" s="152">
        <f t="shared" si="29"/>
        <v>351013579.45999998</v>
      </c>
      <c r="R61" s="184">
        <v>0</v>
      </c>
      <c r="S61" s="184">
        <v>0</v>
      </c>
      <c r="T61" s="184">
        <v>0</v>
      </c>
      <c r="U61" s="184">
        <v>0</v>
      </c>
      <c r="V61" s="184">
        <v>0</v>
      </c>
      <c r="W61" s="184">
        <v>0</v>
      </c>
      <c r="X61" s="184">
        <v>0</v>
      </c>
      <c r="Y61" s="184">
        <v>0</v>
      </c>
      <c r="Z61" s="184">
        <v>0</v>
      </c>
      <c r="AA61" s="184">
        <v>0</v>
      </c>
      <c r="AB61" s="184">
        <v>0</v>
      </c>
      <c r="AC61" s="184">
        <v>0</v>
      </c>
      <c r="AD61" s="184">
        <v>0</v>
      </c>
      <c r="AE61" s="174">
        <f t="shared" si="16"/>
        <v>0</v>
      </c>
      <c r="AF61" s="174">
        <f t="shared" si="17"/>
        <v>0</v>
      </c>
      <c r="AG61" s="174">
        <f t="shared" si="18"/>
        <v>0</v>
      </c>
      <c r="AH61" s="174">
        <f t="shared" si="19"/>
        <v>0</v>
      </c>
      <c r="AI61" s="174">
        <f t="shared" si="20"/>
        <v>0</v>
      </c>
      <c r="AJ61" s="174">
        <f t="shared" si="21"/>
        <v>0</v>
      </c>
      <c r="AK61" s="174">
        <f t="shared" si="22"/>
        <v>0</v>
      </c>
      <c r="AL61" s="143">
        <f t="shared" si="23"/>
        <v>3584253.8499999996</v>
      </c>
      <c r="AM61" s="143">
        <f t="shared" si="24"/>
        <v>2763354.59</v>
      </c>
      <c r="AN61" s="143">
        <f t="shared" si="25"/>
        <v>3011212.5</v>
      </c>
      <c r="AO61" s="143">
        <f t="shared" si="26"/>
        <v>978005.7</v>
      </c>
      <c r="AP61" s="143">
        <f t="shared" si="27"/>
        <v>340676752.81999999</v>
      </c>
      <c r="AQ61" s="143">
        <f t="shared" si="28"/>
        <v>351013579.45999998</v>
      </c>
    </row>
    <row r="62" spans="2:43" s="10" customFormat="1" ht="30" x14ac:dyDescent="0.25">
      <c r="B62" s="20" t="s">
        <v>76</v>
      </c>
      <c r="C62" s="152">
        <v>1508308604</v>
      </c>
      <c r="D62" s="152">
        <v>1537690528</v>
      </c>
      <c r="E62" s="164">
        <v>0</v>
      </c>
      <c r="F62" s="164">
        <v>0</v>
      </c>
      <c r="G62" s="164">
        <v>0</v>
      </c>
      <c r="H62" s="164">
        <v>0</v>
      </c>
      <c r="I62" s="164">
        <v>0</v>
      </c>
      <c r="J62" s="164">
        <v>0</v>
      </c>
      <c r="K62" s="164">
        <v>0</v>
      </c>
      <c r="L62" s="164">
        <v>0</v>
      </c>
      <c r="M62" s="152">
        <v>80416</v>
      </c>
      <c r="N62" s="164">
        <v>0</v>
      </c>
      <c r="O62" s="164">
        <v>0</v>
      </c>
      <c r="P62" s="152">
        <v>25508298.5</v>
      </c>
      <c r="Q62" s="152">
        <f t="shared" si="29"/>
        <v>25588714.5</v>
      </c>
      <c r="R62" s="185">
        <v>0</v>
      </c>
      <c r="S62" s="185">
        <v>0</v>
      </c>
      <c r="T62" s="185">
        <v>0</v>
      </c>
      <c r="U62" s="185">
        <v>0</v>
      </c>
      <c r="V62" s="185">
        <v>0</v>
      </c>
      <c r="W62" s="185">
        <v>0</v>
      </c>
      <c r="X62" s="185">
        <v>0</v>
      </c>
      <c r="Y62" s="185">
        <v>0</v>
      </c>
      <c r="Z62" s="185">
        <v>0</v>
      </c>
      <c r="AA62" s="185">
        <v>0</v>
      </c>
      <c r="AB62" s="185">
        <v>0</v>
      </c>
      <c r="AC62" s="185">
        <v>0</v>
      </c>
      <c r="AD62" s="185">
        <v>0</v>
      </c>
      <c r="AE62" s="174">
        <f t="shared" si="16"/>
        <v>0</v>
      </c>
      <c r="AF62" s="174">
        <f t="shared" si="17"/>
        <v>0</v>
      </c>
      <c r="AG62" s="174">
        <f t="shared" si="18"/>
        <v>0</v>
      </c>
      <c r="AH62" s="174">
        <f t="shared" si="19"/>
        <v>0</v>
      </c>
      <c r="AI62" s="174">
        <f t="shared" si="20"/>
        <v>0</v>
      </c>
      <c r="AJ62" s="174">
        <f t="shared" si="21"/>
        <v>0</v>
      </c>
      <c r="AK62" s="174">
        <f t="shared" si="22"/>
        <v>0</v>
      </c>
      <c r="AL62" s="174">
        <f t="shared" si="23"/>
        <v>0</v>
      </c>
      <c r="AM62" s="143">
        <f t="shared" si="24"/>
        <v>80416</v>
      </c>
      <c r="AN62" s="174">
        <f t="shared" si="25"/>
        <v>0</v>
      </c>
      <c r="AO62" s="174">
        <f t="shared" si="26"/>
        <v>0</v>
      </c>
      <c r="AP62" s="143">
        <f t="shared" si="27"/>
        <v>25508298.5</v>
      </c>
      <c r="AQ62" s="143">
        <f t="shared" si="28"/>
        <v>25588714.5</v>
      </c>
    </row>
    <row r="63" spans="2:43" ht="30" x14ac:dyDescent="0.25">
      <c r="B63" s="20" t="s">
        <v>107</v>
      </c>
      <c r="C63" s="164">
        <v>0</v>
      </c>
      <c r="D63" s="152">
        <v>17750</v>
      </c>
      <c r="E63" s="164">
        <v>0</v>
      </c>
      <c r="F63" s="164">
        <v>0</v>
      </c>
      <c r="G63" s="164">
        <v>0</v>
      </c>
      <c r="H63" s="164">
        <v>0</v>
      </c>
      <c r="I63" s="164">
        <v>0</v>
      </c>
      <c r="J63" s="164">
        <v>0</v>
      </c>
      <c r="K63" s="164">
        <v>0</v>
      </c>
      <c r="L63" s="164">
        <v>0</v>
      </c>
      <c r="M63" s="164">
        <v>0</v>
      </c>
      <c r="N63" s="164">
        <v>0</v>
      </c>
      <c r="O63" s="164">
        <v>0</v>
      </c>
      <c r="P63" s="164">
        <v>0</v>
      </c>
      <c r="Q63" s="164">
        <f t="shared" si="29"/>
        <v>0</v>
      </c>
      <c r="R63" s="184">
        <v>0</v>
      </c>
      <c r="S63" s="184">
        <v>0</v>
      </c>
      <c r="T63" s="184">
        <v>0</v>
      </c>
      <c r="U63" s="184">
        <v>0</v>
      </c>
      <c r="V63" s="184">
        <v>0</v>
      </c>
      <c r="W63" s="184">
        <v>0</v>
      </c>
      <c r="X63" s="184">
        <v>0</v>
      </c>
      <c r="Y63" s="184">
        <v>0</v>
      </c>
      <c r="Z63" s="184">
        <v>0</v>
      </c>
      <c r="AA63" s="184">
        <v>0</v>
      </c>
      <c r="AB63" s="184">
        <v>0</v>
      </c>
      <c r="AC63" s="184">
        <v>0</v>
      </c>
      <c r="AD63" s="184">
        <v>0</v>
      </c>
      <c r="AE63" s="174">
        <f t="shared" si="16"/>
        <v>0</v>
      </c>
      <c r="AF63" s="174">
        <f t="shared" si="17"/>
        <v>0</v>
      </c>
      <c r="AG63" s="174">
        <f t="shared" si="18"/>
        <v>0</v>
      </c>
      <c r="AH63" s="174">
        <f t="shared" si="19"/>
        <v>0</v>
      </c>
      <c r="AI63" s="174">
        <f t="shared" si="20"/>
        <v>0</v>
      </c>
      <c r="AJ63" s="174">
        <f t="shared" si="21"/>
        <v>0</v>
      </c>
      <c r="AK63" s="174">
        <f t="shared" si="22"/>
        <v>0</v>
      </c>
      <c r="AL63" s="174">
        <f t="shared" si="23"/>
        <v>0</v>
      </c>
      <c r="AM63" s="174">
        <f t="shared" si="24"/>
        <v>0</v>
      </c>
      <c r="AN63" s="174">
        <f t="shared" si="25"/>
        <v>0</v>
      </c>
      <c r="AO63" s="174">
        <f t="shared" si="26"/>
        <v>0</v>
      </c>
      <c r="AP63" s="174">
        <f t="shared" si="27"/>
        <v>0</v>
      </c>
      <c r="AQ63" s="174">
        <f t="shared" si="28"/>
        <v>0</v>
      </c>
    </row>
    <row r="64" spans="2:43" ht="30" x14ac:dyDescent="0.25">
      <c r="B64" s="20" t="s">
        <v>88</v>
      </c>
      <c r="C64" s="152">
        <v>5278842</v>
      </c>
      <c r="D64" s="152">
        <v>333206661.13</v>
      </c>
      <c r="E64" s="164">
        <v>0</v>
      </c>
      <c r="F64" s="164">
        <v>0</v>
      </c>
      <c r="G64" s="164">
        <v>0</v>
      </c>
      <c r="H64" s="164">
        <v>0</v>
      </c>
      <c r="I64" s="164">
        <v>0</v>
      </c>
      <c r="J64" s="164">
        <v>0</v>
      </c>
      <c r="K64" s="164">
        <v>0</v>
      </c>
      <c r="L64" s="152">
        <v>3584253.8499999996</v>
      </c>
      <c r="M64" s="152">
        <v>2682938.59</v>
      </c>
      <c r="N64" s="152">
        <v>3011212.5</v>
      </c>
      <c r="O64" s="152">
        <v>978005.7</v>
      </c>
      <c r="P64" s="152">
        <v>315168454.31999999</v>
      </c>
      <c r="Q64" s="152">
        <f t="shared" si="29"/>
        <v>325424864.95999998</v>
      </c>
      <c r="R64" s="184">
        <v>0</v>
      </c>
      <c r="S64" s="184">
        <v>0</v>
      </c>
      <c r="T64" s="184">
        <v>0</v>
      </c>
      <c r="U64" s="184">
        <v>0</v>
      </c>
      <c r="V64" s="184">
        <v>0</v>
      </c>
      <c r="W64" s="184">
        <v>0</v>
      </c>
      <c r="X64" s="184">
        <v>0</v>
      </c>
      <c r="Y64" s="184">
        <v>0</v>
      </c>
      <c r="Z64" s="184">
        <v>0</v>
      </c>
      <c r="AA64" s="184">
        <v>0</v>
      </c>
      <c r="AB64" s="184">
        <v>0</v>
      </c>
      <c r="AC64" s="184">
        <v>0</v>
      </c>
      <c r="AD64" s="184">
        <v>0</v>
      </c>
      <c r="AE64" s="174">
        <f t="shared" si="16"/>
        <v>0</v>
      </c>
      <c r="AF64" s="174">
        <f t="shared" si="17"/>
        <v>0</v>
      </c>
      <c r="AG64" s="174">
        <f t="shared" si="18"/>
        <v>0</v>
      </c>
      <c r="AH64" s="174">
        <f t="shared" si="19"/>
        <v>0</v>
      </c>
      <c r="AI64" s="174">
        <f t="shared" si="20"/>
        <v>0</v>
      </c>
      <c r="AJ64" s="174">
        <f t="shared" si="21"/>
        <v>0</v>
      </c>
      <c r="AK64" s="174">
        <f t="shared" si="22"/>
        <v>0</v>
      </c>
      <c r="AL64" s="143">
        <f t="shared" si="23"/>
        <v>3584253.8499999996</v>
      </c>
      <c r="AM64" s="143">
        <f t="shared" si="24"/>
        <v>2682938.59</v>
      </c>
      <c r="AN64" s="143">
        <f t="shared" si="25"/>
        <v>3011212.5</v>
      </c>
      <c r="AO64" s="143">
        <f t="shared" si="26"/>
        <v>978005.7</v>
      </c>
      <c r="AP64" s="143">
        <f t="shared" si="27"/>
        <v>315168454.31999999</v>
      </c>
      <c r="AQ64" s="143">
        <f t="shared" si="28"/>
        <v>325424864.95999998</v>
      </c>
    </row>
    <row r="65" spans="2:43" s="10" customFormat="1" x14ac:dyDescent="0.25">
      <c r="B65" s="20" t="s">
        <v>79</v>
      </c>
      <c r="C65" s="152">
        <v>44972704</v>
      </c>
      <c r="D65" s="152">
        <v>50090867.560000002</v>
      </c>
      <c r="E65" s="164">
        <v>0</v>
      </c>
      <c r="F65" s="152">
        <v>941348.74</v>
      </c>
      <c r="G65" s="152">
        <v>481290.82</v>
      </c>
      <c r="H65" s="152">
        <v>488510.18</v>
      </c>
      <c r="I65" s="152">
        <v>495837.84</v>
      </c>
      <c r="J65" s="152">
        <v>503275.4</v>
      </c>
      <c r="K65" s="164">
        <v>0</v>
      </c>
      <c r="L65" s="152">
        <v>510824.53</v>
      </c>
      <c r="M65" s="152">
        <v>518486.89999999997</v>
      </c>
      <c r="N65" s="152">
        <v>526264.59</v>
      </c>
      <c r="O65" s="164">
        <v>0</v>
      </c>
      <c r="P65" s="164">
        <v>0</v>
      </c>
      <c r="Q65" s="152">
        <f t="shared" si="29"/>
        <v>4465839</v>
      </c>
      <c r="R65" s="185">
        <v>0</v>
      </c>
      <c r="S65" s="185">
        <v>0</v>
      </c>
      <c r="T65" s="185">
        <v>0</v>
      </c>
      <c r="U65" s="185">
        <v>0</v>
      </c>
      <c r="V65" s="185">
        <v>0</v>
      </c>
      <c r="W65" s="185">
        <v>0</v>
      </c>
      <c r="X65" s="185">
        <v>0</v>
      </c>
      <c r="Y65" s="185">
        <v>0</v>
      </c>
      <c r="Z65" s="185">
        <v>0</v>
      </c>
      <c r="AA65" s="185">
        <v>0</v>
      </c>
      <c r="AB65" s="185">
        <v>0</v>
      </c>
      <c r="AC65" s="185">
        <v>0</v>
      </c>
      <c r="AD65" s="185">
        <v>0</v>
      </c>
      <c r="AE65" s="174">
        <f t="shared" si="16"/>
        <v>0</v>
      </c>
      <c r="AF65" s="143">
        <f t="shared" si="17"/>
        <v>941348.74</v>
      </c>
      <c r="AG65" s="143">
        <f t="shared" si="18"/>
        <v>481290.82</v>
      </c>
      <c r="AH65" s="143">
        <f t="shared" si="19"/>
        <v>488510.18</v>
      </c>
      <c r="AI65" s="143">
        <f t="shared" si="20"/>
        <v>495837.84</v>
      </c>
      <c r="AJ65" s="143">
        <f t="shared" si="21"/>
        <v>503275.4</v>
      </c>
      <c r="AK65" s="174">
        <f t="shared" si="22"/>
        <v>0</v>
      </c>
      <c r="AL65" s="143">
        <f t="shared" si="23"/>
        <v>510824.53</v>
      </c>
      <c r="AM65" s="143">
        <f t="shared" si="24"/>
        <v>518486.89999999997</v>
      </c>
      <c r="AN65" s="143">
        <f t="shared" si="25"/>
        <v>526264.59</v>
      </c>
      <c r="AO65" s="174">
        <f t="shared" si="26"/>
        <v>0</v>
      </c>
      <c r="AP65" s="174">
        <f t="shared" si="27"/>
        <v>0</v>
      </c>
      <c r="AQ65" s="143">
        <f t="shared" si="28"/>
        <v>4465839</v>
      </c>
    </row>
    <row r="66" spans="2:43" x14ac:dyDescent="0.25">
      <c r="B66" s="20" t="s">
        <v>80</v>
      </c>
      <c r="C66" s="144">
        <v>44972704</v>
      </c>
      <c r="D66" s="144">
        <v>50090867.560000002</v>
      </c>
      <c r="E66" s="164">
        <v>0</v>
      </c>
      <c r="F66" s="152">
        <v>941348.74</v>
      </c>
      <c r="G66" s="152">
        <v>481290.82</v>
      </c>
      <c r="H66" s="152">
        <v>488510.18</v>
      </c>
      <c r="I66" s="152">
        <v>495837.84</v>
      </c>
      <c r="J66" s="152">
        <v>503275.4</v>
      </c>
      <c r="K66" s="164">
        <v>0</v>
      </c>
      <c r="L66" s="152">
        <v>510824.53</v>
      </c>
      <c r="M66" s="152">
        <v>518486.89999999997</v>
      </c>
      <c r="N66" s="152">
        <v>526264.59</v>
      </c>
      <c r="O66" s="164">
        <v>0</v>
      </c>
      <c r="P66" s="164">
        <v>0</v>
      </c>
      <c r="Q66" s="152">
        <f t="shared" si="29"/>
        <v>4465839</v>
      </c>
      <c r="R66" s="184">
        <v>0</v>
      </c>
      <c r="S66" s="184">
        <v>0</v>
      </c>
      <c r="T66" s="184">
        <v>0</v>
      </c>
      <c r="U66" s="184">
        <v>0</v>
      </c>
      <c r="V66" s="184">
        <v>0</v>
      </c>
      <c r="W66" s="184">
        <v>0</v>
      </c>
      <c r="X66" s="184">
        <v>0</v>
      </c>
      <c r="Y66" s="184">
        <v>0</v>
      </c>
      <c r="Z66" s="184">
        <v>0</v>
      </c>
      <c r="AA66" s="184">
        <v>0</v>
      </c>
      <c r="AB66" s="184">
        <v>0</v>
      </c>
      <c r="AC66" s="184">
        <v>0</v>
      </c>
      <c r="AD66" s="184">
        <v>0</v>
      </c>
      <c r="AE66" s="174">
        <f t="shared" si="16"/>
        <v>0</v>
      </c>
      <c r="AF66" s="143">
        <f t="shared" si="17"/>
        <v>941348.74</v>
      </c>
      <c r="AG66" s="143">
        <f t="shared" si="18"/>
        <v>481290.82</v>
      </c>
      <c r="AH66" s="143">
        <f t="shared" si="19"/>
        <v>488510.18</v>
      </c>
      <c r="AI66" s="143">
        <f t="shared" si="20"/>
        <v>495837.84</v>
      </c>
      <c r="AJ66" s="143">
        <f t="shared" si="21"/>
        <v>503275.4</v>
      </c>
      <c r="AK66" s="174">
        <f t="shared" si="22"/>
        <v>0</v>
      </c>
      <c r="AL66" s="143">
        <f t="shared" si="23"/>
        <v>510824.53</v>
      </c>
      <c r="AM66" s="143">
        <f t="shared" si="24"/>
        <v>518486.89999999997</v>
      </c>
      <c r="AN66" s="143">
        <f t="shared" si="25"/>
        <v>526264.59</v>
      </c>
      <c r="AO66" s="174">
        <f t="shared" si="26"/>
        <v>0</v>
      </c>
      <c r="AP66" s="174">
        <f t="shared" si="27"/>
        <v>0</v>
      </c>
      <c r="AQ66" s="143">
        <f t="shared" si="28"/>
        <v>4465839</v>
      </c>
    </row>
    <row r="67" spans="2:43" x14ac:dyDescent="0.25">
      <c r="B67" s="20" t="s">
        <v>94</v>
      </c>
      <c r="C67" s="144">
        <v>57500000</v>
      </c>
      <c r="D67" s="144">
        <v>61982728.009999998</v>
      </c>
      <c r="E67" s="164">
        <v>0</v>
      </c>
      <c r="F67" s="164">
        <v>0</v>
      </c>
      <c r="G67" s="164">
        <v>0</v>
      </c>
      <c r="H67" s="164">
        <v>0</v>
      </c>
      <c r="I67" s="152">
        <v>1867803.05</v>
      </c>
      <c r="J67" s="152">
        <v>373560.61</v>
      </c>
      <c r="K67" s="152">
        <v>373560.61</v>
      </c>
      <c r="L67" s="152">
        <v>373560.61</v>
      </c>
      <c r="M67" s="152">
        <v>373560.61</v>
      </c>
      <c r="N67" s="152">
        <v>373560.61</v>
      </c>
      <c r="O67" s="152">
        <v>373560.61</v>
      </c>
      <c r="P67" s="152">
        <v>373560.61</v>
      </c>
      <c r="Q67" s="152">
        <f t="shared" si="29"/>
        <v>4482727.3199999994</v>
      </c>
      <c r="R67" s="184">
        <v>0</v>
      </c>
      <c r="S67" s="184">
        <v>0</v>
      </c>
      <c r="T67" s="184">
        <v>0</v>
      </c>
      <c r="U67" s="184">
        <v>0</v>
      </c>
      <c r="V67" s="184">
        <v>0</v>
      </c>
      <c r="W67" s="184">
        <v>0</v>
      </c>
      <c r="X67" s="184">
        <v>0</v>
      </c>
      <c r="Y67" s="184">
        <v>0</v>
      </c>
      <c r="Z67" s="184">
        <v>0</v>
      </c>
      <c r="AA67" s="184">
        <v>0</v>
      </c>
      <c r="AB67" s="184">
        <v>0</v>
      </c>
      <c r="AC67" s="184">
        <v>0</v>
      </c>
      <c r="AD67" s="184">
        <v>0</v>
      </c>
      <c r="AE67" s="174">
        <f t="shared" si="16"/>
        <v>0</v>
      </c>
      <c r="AF67" s="174">
        <f t="shared" si="17"/>
        <v>0</v>
      </c>
      <c r="AG67" s="174">
        <f t="shared" si="18"/>
        <v>0</v>
      </c>
      <c r="AH67" s="174">
        <f t="shared" si="19"/>
        <v>0</v>
      </c>
      <c r="AI67" s="143">
        <f t="shared" si="20"/>
        <v>1867803.05</v>
      </c>
      <c r="AJ67" s="143">
        <f t="shared" si="21"/>
        <v>373560.61</v>
      </c>
      <c r="AK67" s="143">
        <f t="shared" si="22"/>
        <v>373560.61</v>
      </c>
      <c r="AL67" s="143">
        <f t="shared" si="23"/>
        <v>373560.61</v>
      </c>
      <c r="AM67" s="143">
        <f t="shared" si="24"/>
        <v>373560.61</v>
      </c>
      <c r="AN67" s="143">
        <f t="shared" si="25"/>
        <v>373560.61</v>
      </c>
      <c r="AO67" s="143">
        <f t="shared" si="26"/>
        <v>373560.61</v>
      </c>
      <c r="AP67" s="143">
        <f t="shared" si="27"/>
        <v>373560.61</v>
      </c>
      <c r="AQ67" s="143">
        <f t="shared" si="28"/>
        <v>4482727.3199999994</v>
      </c>
    </row>
    <row r="68" spans="2:43" x14ac:dyDescent="0.25">
      <c r="B68" s="20" t="s">
        <v>95</v>
      </c>
      <c r="C68" s="144">
        <v>57500000</v>
      </c>
      <c r="D68" s="144">
        <v>57500000</v>
      </c>
      <c r="E68" s="164">
        <v>0</v>
      </c>
      <c r="F68" s="164">
        <v>0</v>
      </c>
      <c r="G68" s="164">
        <v>0</v>
      </c>
      <c r="H68" s="164">
        <v>0</v>
      </c>
      <c r="I68" s="164">
        <v>0</v>
      </c>
      <c r="J68" s="164">
        <v>0</v>
      </c>
      <c r="K68" s="164">
        <v>0</v>
      </c>
      <c r="L68" s="164">
        <v>0</v>
      </c>
      <c r="M68" s="164">
        <v>0</v>
      </c>
      <c r="N68" s="164">
        <v>0</v>
      </c>
      <c r="O68" s="164">
        <v>0</v>
      </c>
      <c r="P68" s="164">
        <v>0</v>
      </c>
      <c r="Q68" s="164">
        <f t="shared" si="29"/>
        <v>0</v>
      </c>
      <c r="R68" s="184">
        <v>0</v>
      </c>
      <c r="S68" s="184">
        <v>0</v>
      </c>
      <c r="T68" s="184">
        <v>0</v>
      </c>
      <c r="U68" s="184">
        <v>0</v>
      </c>
      <c r="V68" s="184">
        <v>0</v>
      </c>
      <c r="W68" s="184">
        <v>0</v>
      </c>
      <c r="X68" s="184">
        <v>0</v>
      </c>
      <c r="Y68" s="184">
        <v>0</v>
      </c>
      <c r="Z68" s="184">
        <v>0</v>
      </c>
      <c r="AA68" s="184">
        <v>0</v>
      </c>
      <c r="AB68" s="184">
        <v>0</v>
      </c>
      <c r="AC68" s="184">
        <v>0</v>
      </c>
      <c r="AD68" s="184">
        <v>0</v>
      </c>
      <c r="AE68" s="174">
        <f t="shared" si="16"/>
        <v>0</v>
      </c>
      <c r="AF68" s="174">
        <f t="shared" si="17"/>
        <v>0</v>
      </c>
      <c r="AG68" s="174">
        <f t="shared" si="18"/>
        <v>0</v>
      </c>
      <c r="AH68" s="174">
        <f t="shared" si="19"/>
        <v>0</v>
      </c>
      <c r="AI68" s="174">
        <f t="shared" si="20"/>
        <v>0</v>
      </c>
      <c r="AJ68" s="174">
        <f t="shared" si="21"/>
        <v>0</v>
      </c>
      <c r="AK68" s="174">
        <f t="shared" si="22"/>
        <v>0</v>
      </c>
      <c r="AL68" s="174">
        <f t="shared" si="23"/>
        <v>0</v>
      </c>
      <c r="AM68" s="174">
        <f t="shared" si="24"/>
        <v>0</v>
      </c>
      <c r="AN68" s="174">
        <f t="shared" si="25"/>
        <v>0</v>
      </c>
      <c r="AO68" s="174">
        <f t="shared" si="26"/>
        <v>0</v>
      </c>
      <c r="AP68" s="174">
        <f t="shared" si="27"/>
        <v>0</v>
      </c>
      <c r="AQ68" s="174">
        <f t="shared" si="28"/>
        <v>0</v>
      </c>
    </row>
    <row r="69" spans="2:43" ht="30" x14ac:dyDescent="0.25">
      <c r="B69" s="20" t="s">
        <v>108</v>
      </c>
      <c r="C69" s="152">
        <v>10000000</v>
      </c>
      <c r="D69" s="152">
        <v>10000000</v>
      </c>
      <c r="E69" s="164">
        <v>0</v>
      </c>
      <c r="F69" s="164">
        <v>0</v>
      </c>
      <c r="G69" s="164">
        <v>0</v>
      </c>
      <c r="H69" s="164">
        <v>0</v>
      </c>
      <c r="I69" s="164">
        <v>0</v>
      </c>
      <c r="J69" s="174">
        <v>0</v>
      </c>
      <c r="K69" s="174">
        <v>0</v>
      </c>
      <c r="L69" s="164">
        <v>0</v>
      </c>
      <c r="M69" s="164">
        <v>0</v>
      </c>
      <c r="N69" s="164">
        <v>0</v>
      </c>
      <c r="O69" s="174">
        <v>0</v>
      </c>
      <c r="P69" s="164">
        <v>0</v>
      </c>
      <c r="Q69" s="164">
        <f t="shared" si="29"/>
        <v>0</v>
      </c>
      <c r="R69" s="185">
        <v>0</v>
      </c>
      <c r="S69" s="185">
        <v>0</v>
      </c>
      <c r="T69" s="185">
        <v>0</v>
      </c>
      <c r="U69" s="185">
        <v>0</v>
      </c>
      <c r="V69" s="185">
        <v>0</v>
      </c>
      <c r="W69" s="185">
        <v>0</v>
      </c>
      <c r="X69" s="185">
        <v>0</v>
      </c>
      <c r="Y69" s="185">
        <v>0</v>
      </c>
      <c r="Z69" s="185">
        <v>0</v>
      </c>
      <c r="AA69" s="185">
        <v>0</v>
      </c>
      <c r="AB69" s="185">
        <v>0</v>
      </c>
      <c r="AC69" s="185">
        <v>0</v>
      </c>
      <c r="AD69" s="185">
        <v>0</v>
      </c>
      <c r="AE69" s="174">
        <f t="shared" si="16"/>
        <v>0</v>
      </c>
      <c r="AF69" s="174">
        <f t="shared" si="17"/>
        <v>0</v>
      </c>
      <c r="AG69" s="174">
        <f t="shared" si="18"/>
        <v>0</v>
      </c>
      <c r="AH69" s="174">
        <f t="shared" si="19"/>
        <v>0</v>
      </c>
      <c r="AI69" s="174">
        <f t="shared" si="20"/>
        <v>0</v>
      </c>
      <c r="AJ69" s="174">
        <f t="shared" si="21"/>
        <v>0</v>
      </c>
      <c r="AK69" s="174">
        <f t="shared" si="22"/>
        <v>0</v>
      </c>
      <c r="AL69" s="174">
        <f t="shared" si="23"/>
        <v>0</v>
      </c>
      <c r="AM69" s="174">
        <f t="shared" si="24"/>
        <v>0</v>
      </c>
      <c r="AN69" s="174">
        <f t="shared" si="25"/>
        <v>0</v>
      </c>
      <c r="AO69" s="174">
        <f t="shared" si="26"/>
        <v>0</v>
      </c>
      <c r="AP69" s="174">
        <f t="shared" si="27"/>
        <v>0</v>
      </c>
      <c r="AQ69" s="174">
        <f t="shared" si="28"/>
        <v>0</v>
      </c>
    </row>
    <row r="70" spans="2:43" ht="30" x14ac:dyDescent="0.25">
      <c r="B70" s="20" t="s">
        <v>96</v>
      </c>
      <c r="C70" s="144">
        <v>47500000</v>
      </c>
      <c r="D70" s="144">
        <v>47500000</v>
      </c>
      <c r="E70" s="164">
        <v>0</v>
      </c>
      <c r="F70" s="164">
        <v>0</v>
      </c>
      <c r="G70" s="164">
        <v>0</v>
      </c>
      <c r="H70" s="164">
        <v>0</v>
      </c>
      <c r="I70" s="164">
        <v>0</v>
      </c>
      <c r="J70" s="164">
        <v>0</v>
      </c>
      <c r="K70" s="164">
        <v>0</v>
      </c>
      <c r="L70" s="164">
        <v>0</v>
      </c>
      <c r="M70" s="164">
        <v>0</v>
      </c>
      <c r="N70" s="164">
        <v>0</v>
      </c>
      <c r="O70" s="164">
        <v>0</v>
      </c>
      <c r="P70" s="164">
        <v>0</v>
      </c>
      <c r="Q70" s="164">
        <f t="shared" si="29"/>
        <v>0</v>
      </c>
      <c r="R70" s="184">
        <v>0</v>
      </c>
      <c r="S70" s="184">
        <v>0</v>
      </c>
      <c r="T70" s="184">
        <v>0</v>
      </c>
      <c r="U70" s="184">
        <v>0</v>
      </c>
      <c r="V70" s="184">
        <v>0</v>
      </c>
      <c r="W70" s="184">
        <v>0</v>
      </c>
      <c r="X70" s="184">
        <v>0</v>
      </c>
      <c r="Y70" s="184">
        <v>0</v>
      </c>
      <c r="Z70" s="184">
        <v>0</v>
      </c>
      <c r="AA70" s="184">
        <v>0</v>
      </c>
      <c r="AB70" s="184">
        <v>0</v>
      </c>
      <c r="AC70" s="184">
        <v>0</v>
      </c>
      <c r="AD70" s="184">
        <v>0</v>
      </c>
      <c r="AE70" s="174">
        <f t="shared" si="16"/>
        <v>0</v>
      </c>
      <c r="AF70" s="174">
        <f t="shared" si="17"/>
        <v>0</v>
      </c>
      <c r="AG70" s="174">
        <f t="shared" si="18"/>
        <v>0</v>
      </c>
      <c r="AH70" s="174">
        <f t="shared" si="19"/>
        <v>0</v>
      </c>
      <c r="AI70" s="174">
        <f t="shared" si="20"/>
        <v>0</v>
      </c>
      <c r="AJ70" s="174">
        <f t="shared" si="21"/>
        <v>0</v>
      </c>
      <c r="AK70" s="174">
        <f t="shared" si="22"/>
        <v>0</v>
      </c>
      <c r="AL70" s="174">
        <f t="shared" si="23"/>
        <v>0</v>
      </c>
      <c r="AM70" s="174">
        <f t="shared" si="24"/>
        <v>0</v>
      </c>
      <c r="AN70" s="174">
        <f t="shared" si="25"/>
        <v>0</v>
      </c>
      <c r="AO70" s="174">
        <f t="shared" si="26"/>
        <v>0</v>
      </c>
      <c r="AP70" s="174">
        <f t="shared" si="27"/>
        <v>0</v>
      </c>
      <c r="AQ70" s="174">
        <f t="shared" si="28"/>
        <v>0</v>
      </c>
    </row>
    <row r="71" spans="2:43" x14ac:dyDescent="0.25">
      <c r="B71" s="20" t="s">
        <v>109</v>
      </c>
      <c r="C71" s="164">
        <v>0</v>
      </c>
      <c r="D71" s="152">
        <v>4482728.01</v>
      </c>
      <c r="E71" s="164">
        <v>0</v>
      </c>
      <c r="F71" s="164">
        <v>0</v>
      </c>
      <c r="G71" s="164">
        <v>0</v>
      </c>
      <c r="H71" s="164">
        <v>0</v>
      </c>
      <c r="I71" s="152">
        <v>1867803.05</v>
      </c>
      <c r="J71" s="152">
        <v>373560.61</v>
      </c>
      <c r="K71" s="152">
        <v>373560.61</v>
      </c>
      <c r="L71" s="152">
        <v>373560.61</v>
      </c>
      <c r="M71" s="152">
        <v>373560.61</v>
      </c>
      <c r="N71" s="152">
        <v>373560.61</v>
      </c>
      <c r="O71" s="152">
        <v>373560.61</v>
      </c>
      <c r="P71" s="152">
        <v>373560.61</v>
      </c>
      <c r="Q71" s="152">
        <f t="shared" si="29"/>
        <v>4482727.3199999994</v>
      </c>
      <c r="R71" s="185">
        <v>0</v>
      </c>
      <c r="S71" s="185">
        <v>0</v>
      </c>
      <c r="T71" s="185">
        <v>0</v>
      </c>
      <c r="U71" s="185">
        <v>0</v>
      </c>
      <c r="V71" s="185">
        <v>0</v>
      </c>
      <c r="W71" s="185">
        <v>0</v>
      </c>
      <c r="X71" s="185">
        <v>0</v>
      </c>
      <c r="Y71" s="185">
        <v>0</v>
      </c>
      <c r="Z71" s="185">
        <v>0</v>
      </c>
      <c r="AA71" s="185">
        <v>0</v>
      </c>
      <c r="AB71" s="185">
        <v>0</v>
      </c>
      <c r="AC71" s="185">
        <v>0</v>
      </c>
      <c r="AD71" s="185">
        <v>0</v>
      </c>
      <c r="AE71" s="174">
        <f t="shared" si="16"/>
        <v>0</v>
      </c>
      <c r="AF71" s="174">
        <f t="shared" si="17"/>
        <v>0</v>
      </c>
      <c r="AG71" s="174">
        <f t="shared" si="18"/>
        <v>0</v>
      </c>
      <c r="AH71" s="174">
        <f t="shared" si="19"/>
        <v>0</v>
      </c>
      <c r="AI71" s="143">
        <f t="shared" si="20"/>
        <v>1867803.05</v>
      </c>
      <c r="AJ71" s="143">
        <f t="shared" si="21"/>
        <v>373560.61</v>
      </c>
      <c r="AK71" s="143">
        <f t="shared" si="22"/>
        <v>373560.61</v>
      </c>
      <c r="AL71" s="143">
        <f t="shared" si="23"/>
        <v>373560.61</v>
      </c>
      <c r="AM71" s="143">
        <f t="shared" si="24"/>
        <v>373560.61</v>
      </c>
      <c r="AN71" s="143">
        <f t="shared" si="25"/>
        <v>373560.61</v>
      </c>
      <c r="AO71" s="143">
        <f t="shared" si="26"/>
        <v>373560.61</v>
      </c>
      <c r="AP71" s="143">
        <f t="shared" si="27"/>
        <v>373560.61</v>
      </c>
      <c r="AQ71" s="143">
        <f t="shared" si="28"/>
        <v>4482727.3199999994</v>
      </c>
    </row>
    <row r="72" spans="2:43" x14ac:dyDescent="0.25">
      <c r="B72" s="20" t="s">
        <v>110</v>
      </c>
      <c r="C72" s="151">
        <v>0</v>
      </c>
      <c r="D72" s="144">
        <v>4482728.01</v>
      </c>
      <c r="E72" s="164">
        <v>0</v>
      </c>
      <c r="F72" s="164">
        <v>0</v>
      </c>
      <c r="G72" s="164">
        <v>0</v>
      </c>
      <c r="H72" s="164">
        <v>0</v>
      </c>
      <c r="I72" s="152">
        <v>1867803.05</v>
      </c>
      <c r="J72" s="152">
        <v>373560.61</v>
      </c>
      <c r="K72" s="152">
        <v>373560.61</v>
      </c>
      <c r="L72" s="152">
        <v>373560.61</v>
      </c>
      <c r="M72" s="152">
        <v>373560.61</v>
      </c>
      <c r="N72" s="152">
        <v>373560.61</v>
      </c>
      <c r="O72" s="152">
        <v>373560.61</v>
      </c>
      <c r="P72" s="152">
        <v>373560.61</v>
      </c>
      <c r="Q72" s="152">
        <f t="shared" si="29"/>
        <v>4482727.3199999994</v>
      </c>
      <c r="R72" s="184">
        <v>0</v>
      </c>
      <c r="S72" s="184">
        <v>0</v>
      </c>
      <c r="T72" s="184">
        <v>0</v>
      </c>
      <c r="U72" s="184">
        <v>0</v>
      </c>
      <c r="V72" s="184">
        <v>0</v>
      </c>
      <c r="W72" s="184">
        <v>0</v>
      </c>
      <c r="X72" s="184">
        <v>0</v>
      </c>
      <c r="Y72" s="184">
        <v>0</v>
      </c>
      <c r="Z72" s="184">
        <v>0</v>
      </c>
      <c r="AA72" s="184">
        <v>0</v>
      </c>
      <c r="AB72" s="184">
        <v>0</v>
      </c>
      <c r="AC72" s="184">
        <v>0</v>
      </c>
      <c r="AD72" s="184">
        <v>0</v>
      </c>
      <c r="AE72" s="174">
        <f t="shared" si="16"/>
        <v>0</v>
      </c>
      <c r="AF72" s="174">
        <f t="shared" si="17"/>
        <v>0</v>
      </c>
      <c r="AG72" s="174">
        <f t="shared" si="18"/>
        <v>0</v>
      </c>
      <c r="AH72" s="174">
        <f t="shared" si="19"/>
        <v>0</v>
      </c>
      <c r="AI72" s="143">
        <f t="shared" si="20"/>
        <v>1867803.05</v>
      </c>
      <c r="AJ72" s="143">
        <f t="shared" si="21"/>
        <v>373560.61</v>
      </c>
      <c r="AK72" s="143">
        <f t="shared" si="22"/>
        <v>373560.61</v>
      </c>
      <c r="AL72" s="143">
        <f t="shared" si="23"/>
        <v>373560.61</v>
      </c>
      <c r="AM72" s="143">
        <f t="shared" si="24"/>
        <v>373560.61</v>
      </c>
      <c r="AN72" s="143">
        <f t="shared" si="25"/>
        <v>373560.61</v>
      </c>
      <c r="AO72" s="143">
        <f t="shared" si="26"/>
        <v>373560.61</v>
      </c>
      <c r="AP72" s="143">
        <f t="shared" si="27"/>
        <v>373560.61</v>
      </c>
      <c r="AQ72" s="143">
        <f t="shared" si="28"/>
        <v>4482727.3199999994</v>
      </c>
    </row>
    <row r="73" spans="2:43" x14ac:dyDescent="0.25">
      <c r="B73" s="103" t="s">
        <v>81</v>
      </c>
      <c r="C73" s="153">
        <f>C51</f>
        <v>2741463448</v>
      </c>
      <c r="D73" s="171">
        <f t="shared" ref="D73:AD73" si="30">D51</f>
        <v>3108391832.6999998</v>
      </c>
      <c r="E73" s="172">
        <f t="shared" si="30"/>
        <v>0</v>
      </c>
      <c r="F73" s="173">
        <f t="shared" si="30"/>
        <v>941348.74</v>
      </c>
      <c r="G73" s="173">
        <f t="shared" si="30"/>
        <v>481290.82</v>
      </c>
      <c r="H73" s="173">
        <f t="shared" si="30"/>
        <v>488510.18</v>
      </c>
      <c r="I73" s="173">
        <f t="shared" si="30"/>
        <v>2363640.89</v>
      </c>
      <c r="J73" s="173">
        <f t="shared" si="30"/>
        <v>876836.01</v>
      </c>
      <c r="K73" s="173">
        <f t="shared" si="30"/>
        <v>373560.61</v>
      </c>
      <c r="L73" s="173">
        <f t="shared" si="30"/>
        <v>4468638.9899999993</v>
      </c>
      <c r="M73" s="173">
        <f t="shared" si="30"/>
        <v>3655402.0999999996</v>
      </c>
      <c r="N73" s="173">
        <f t="shared" si="30"/>
        <v>3911037.6999999997</v>
      </c>
      <c r="O73" s="173">
        <f t="shared" si="30"/>
        <v>1351566.31</v>
      </c>
      <c r="P73" s="173">
        <f t="shared" si="30"/>
        <v>341050313.43000001</v>
      </c>
      <c r="Q73" s="173">
        <f t="shared" si="29"/>
        <v>359962145.78000003</v>
      </c>
      <c r="R73" s="182">
        <f t="shared" si="30"/>
        <v>0</v>
      </c>
      <c r="S73" s="182">
        <f t="shared" si="30"/>
        <v>0</v>
      </c>
      <c r="T73" s="182">
        <f t="shared" si="30"/>
        <v>0</v>
      </c>
      <c r="U73" s="182">
        <f t="shared" si="30"/>
        <v>0</v>
      </c>
      <c r="V73" s="182">
        <f t="shared" si="30"/>
        <v>0</v>
      </c>
      <c r="W73" s="182">
        <f t="shared" si="30"/>
        <v>0</v>
      </c>
      <c r="X73" s="182">
        <f t="shared" si="30"/>
        <v>0</v>
      </c>
      <c r="Y73" s="182">
        <f t="shared" si="30"/>
        <v>0</v>
      </c>
      <c r="Z73" s="182">
        <f t="shared" si="30"/>
        <v>0</v>
      </c>
      <c r="AA73" s="182">
        <f t="shared" si="30"/>
        <v>0</v>
      </c>
      <c r="AB73" s="182">
        <f t="shared" si="30"/>
        <v>0</v>
      </c>
      <c r="AC73" s="182">
        <f t="shared" si="30"/>
        <v>0</v>
      </c>
      <c r="AD73" s="182">
        <f t="shared" si="30"/>
        <v>0</v>
      </c>
      <c r="AE73" s="183">
        <f t="shared" si="16"/>
        <v>0</v>
      </c>
      <c r="AF73" s="181">
        <f t="shared" si="17"/>
        <v>941348.74</v>
      </c>
      <c r="AG73" s="181">
        <f t="shared" si="18"/>
        <v>481290.82</v>
      </c>
      <c r="AH73" s="181">
        <f t="shared" si="19"/>
        <v>488510.18</v>
      </c>
      <c r="AI73" s="181">
        <f t="shared" si="20"/>
        <v>2363640.89</v>
      </c>
      <c r="AJ73" s="181">
        <f t="shared" si="21"/>
        <v>876836.01</v>
      </c>
      <c r="AK73" s="181">
        <f t="shared" si="22"/>
        <v>373560.61</v>
      </c>
      <c r="AL73" s="181">
        <f t="shared" si="23"/>
        <v>4468638.9899999993</v>
      </c>
      <c r="AM73" s="181">
        <f t="shared" si="24"/>
        <v>3655402.0999999996</v>
      </c>
      <c r="AN73" s="181">
        <f t="shared" si="25"/>
        <v>3911037.6999999997</v>
      </c>
      <c r="AO73" s="181">
        <f t="shared" si="26"/>
        <v>1351566.31</v>
      </c>
      <c r="AP73" s="181">
        <f t="shared" si="27"/>
        <v>341050313.43000001</v>
      </c>
      <c r="AQ73" s="181">
        <f t="shared" si="28"/>
        <v>359962145.78000003</v>
      </c>
    </row>
    <row r="74" spans="2:43" x14ac:dyDescent="0.25">
      <c r="B74" s="19"/>
      <c r="C74" s="151"/>
      <c r="D74" s="151"/>
      <c r="E74" s="155"/>
      <c r="F74" s="155"/>
      <c r="G74" s="155"/>
      <c r="H74" s="155"/>
      <c r="I74" s="155"/>
      <c r="J74" s="155"/>
      <c r="K74" s="155"/>
      <c r="L74" s="155"/>
      <c r="M74" s="155"/>
      <c r="N74" s="155"/>
      <c r="O74" s="155"/>
      <c r="P74" s="155"/>
      <c r="Q74" s="155"/>
      <c r="R74" s="174"/>
      <c r="S74" s="174"/>
      <c r="T74" s="174"/>
      <c r="U74" s="174"/>
      <c r="V74" s="174"/>
      <c r="W74" s="174"/>
      <c r="X74" s="174"/>
      <c r="Y74" s="174"/>
      <c r="Z74" s="174"/>
      <c r="AA74" s="174"/>
      <c r="AB74" s="174"/>
      <c r="AC74" s="174"/>
      <c r="AD74" s="174"/>
      <c r="AE74" s="175"/>
      <c r="AF74" s="175"/>
      <c r="AG74" s="175"/>
      <c r="AH74" s="175"/>
      <c r="AI74" s="175"/>
      <c r="AJ74" s="175"/>
      <c r="AK74" s="175"/>
      <c r="AL74" s="175"/>
      <c r="AM74" s="175"/>
      <c r="AN74" s="175"/>
      <c r="AO74" s="175"/>
      <c r="AP74" s="175"/>
      <c r="AQ74" s="175"/>
    </row>
    <row r="75" spans="2:43" x14ac:dyDescent="0.25">
      <c r="B75" s="103" t="s">
        <v>82</v>
      </c>
      <c r="C75" s="153">
        <f>C48+C73</f>
        <v>81651140543</v>
      </c>
      <c r="D75" s="153">
        <f>D48+D73</f>
        <v>87494695324.509979</v>
      </c>
      <c r="E75" s="154">
        <f t="shared" ref="E75:Q75" si="31">(E48+E73)</f>
        <v>2275035698.73</v>
      </c>
      <c r="F75" s="154">
        <f t="shared" si="31"/>
        <v>2867370977.3300004</v>
      </c>
      <c r="G75" s="154">
        <f t="shared" si="31"/>
        <v>3526413229.2599998</v>
      </c>
      <c r="H75" s="154">
        <f t="shared" si="31"/>
        <v>3179128000.3799987</v>
      </c>
      <c r="I75" s="154">
        <f t="shared" si="31"/>
        <v>3237282467.21</v>
      </c>
      <c r="J75" s="154">
        <f t="shared" si="31"/>
        <v>3394461485.920001</v>
      </c>
      <c r="K75" s="154">
        <f t="shared" si="31"/>
        <v>2960825545.1599998</v>
      </c>
      <c r="L75" s="154">
        <f t="shared" si="31"/>
        <v>3554808202.1300006</v>
      </c>
      <c r="M75" s="154">
        <f t="shared" si="31"/>
        <v>3738275608.5700002</v>
      </c>
      <c r="N75" s="154">
        <f t="shared" si="31"/>
        <v>3844996436.7099991</v>
      </c>
      <c r="O75" s="154">
        <f t="shared" si="31"/>
        <v>3972395294.6699996</v>
      </c>
      <c r="P75" s="154">
        <f t="shared" si="31"/>
        <v>8069083388.8600025</v>
      </c>
      <c r="Q75" s="154">
        <f t="shared" si="31"/>
        <v>44620076334.929993</v>
      </c>
      <c r="R75" s="182">
        <f t="shared" ref="R75:AD75" si="32">(R48+R73)</f>
        <v>0</v>
      </c>
      <c r="S75" s="182">
        <f t="shared" si="32"/>
        <v>0</v>
      </c>
      <c r="T75" s="186">
        <f t="shared" si="32"/>
        <v>140057445.46000001</v>
      </c>
      <c r="U75" s="182">
        <f t="shared" si="32"/>
        <v>0</v>
      </c>
      <c r="V75" s="186">
        <f t="shared" si="32"/>
        <v>9839000</v>
      </c>
      <c r="W75" s="186">
        <f t="shared" si="32"/>
        <v>84418308</v>
      </c>
      <c r="X75" s="182">
        <f t="shared" si="32"/>
        <v>0</v>
      </c>
      <c r="Y75" s="186">
        <f t="shared" si="32"/>
        <v>15685246</v>
      </c>
      <c r="Z75" s="186">
        <f t="shared" si="32"/>
        <v>478304130.43000001</v>
      </c>
      <c r="AA75" s="186">
        <f t="shared" si="32"/>
        <v>7789229</v>
      </c>
      <c r="AB75" s="186">
        <f t="shared" si="32"/>
        <v>124268093.33999999</v>
      </c>
      <c r="AC75" s="186">
        <f t="shared" si="32"/>
        <v>96373968.549999997</v>
      </c>
      <c r="AD75" s="186">
        <f t="shared" si="32"/>
        <v>956735420.78000009</v>
      </c>
      <c r="AE75" s="181">
        <f t="shared" ref="AE75:AQ75" si="33">AE48+AE73</f>
        <v>2275035698.73</v>
      </c>
      <c r="AF75" s="181">
        <f t="shared" si="33"/>
        <v>2867370977.3300004</v>
      </c>
      <c r="AG75" s="181">
        <f t="shared" si="33"/>
        <v>3666470674.7199998</v>
      </c>
      <c r="AH75" s="181">
        <f t="shared" si="33"/>
        <v>3179128000.3799987</v>
      </c>
      <c r="AI75" s="181">
        <f t="shared" si="33"/>
        <v>3247121467.21</v>
      </c>
      <c r="AJ75" s="181">
        <f t="shared" si="33"/>
        <v>3478879793.920001</v>
      </c>
      <c r="AK75" s="181">
        <f t="shared" si="33"/>
        <v>2960825545.1599998</v>
      </c>
      <c r="AL75" s="181">
        <f t="shared" si="33"/>
        <v>3570493448.1300006</v>
      </c>
      <c r="AM75" s="181">
        <f t="shared" si="33"/>
        <v>4216579739</v>
      </c>
      <c r="AN75" s="181">
        <f t="shared" si="33"/>
        <v>3852785665.7099991</v>
      </c>
      <c r="AO75" s="181">
        <f t="shared" si="33"/>
        <v>4096663388.0099998</v>
      </c>
      <c r="AP75" s="181">
        <f t="shared" si="33"/>
        <v>8165457357.4100027</v>
      </c>
      <c r="AQ75" s="181">
        <f t="shared" si="33"/>
        <v>45576811755.709991</v>
      </c>
    </row>
    <row r="76" spans="2:43" x14ac:dyDescent="0.25">
      <c r="B76" s="12" t="s">
        <v>111</v>
      </c>
      <c r="C76" s="11"/>
      <c r="D76" s="11"/>
      <c r="E76" s="6"/>
      <c r="F76" s="6"/>
      <c r="G76" s="6"/>
      <c r="H76" s="6"/>
      <c r="I76" s="6"/>
      <c r="J76" s="6"/>
      <c r="K76" s="6"/>
      <c r="L76" s="6"/>
      <c r="M76" s="6"/>
      <c r="N76" s="6"/>
      <c r="O76" s="6"/>
      <c r="P76" s="6"/>
      <c r="Q76" s="11"/>
      <c r="R76" s="27"/>
      <c r="S76" s="27"/>
      <c r="T76" s="27"/>
      <c r="U76" s="27"/>
      <c r="V76" s="27"/>
      <c r="W76" s="27"/>
      <c r="X76" s="27"/>
      <c r="Y76" s="27"/>
      <c r="Z76" s="27"/>
      <c r="AA76" s="27"/>
      <c r="AB76" s="27"/>
      <c r="AC76" s="27"/>
      <c r="AD76" s="27"/>
    </row>
    <row r="77" spans="2:43" x14ac:dyDescent="0.25">
      <c r="B77" s="12" t="s">
        <v>99</v>
      </c>
      <c r="C77" s="11"/>
      <c r="D77" s="11"/>
      <c r="E77" s="5"/>
      <c r="F77" s="5"/>
      <c r="G77" s="5"/>
      <c r="H77" s="5"/>
      <c r="I77" s="5"/>
      <c r="J77" s="5"/>
      <c r="K77" s="5"/>
      <c r="L77" s="5"/>
      <c r="M77" s="5"/>
      <c r="N77" s="5"/>
      <c r="O77" s="5"/>
      <c r="P77" s="5"/>
    </row>
    <row r="78" spans="2:43" ht="15" customHeight="1" x14ac:dyDescent="0.25">
      <c r="B78" s="241" t="s">
        <v>112</v>
      </c>
      <c r="C78" s="241"/>
      <c r="D78" s="241"/>
      <c r="E78" s="241"/>
      <c r="F78" s="5"/>
      <c r="G78" s="5"/>
      <c r="H78" s="5"/>
      <c r="I78" s="60"/>
      <c r="J78" s="5"/>
      <c r="K78" s="5"/>
      <c r="L78" s="5"/>
      <c r="M78" s="5"/>
      <c r="N78" s="5"/>
      <c r="O78" s="5"/>
      <c r="P78" s="5"/>
    </row>
    <row r="79" spans="2:43" ht="15" customHeight="1" x14ac:dyDescent="0.25">
      <c r="B79" s="240" t="s">
        <v>113</v>
      </c>
      <c r="C79" s="240"/>
      <c r="D79" s="240"/>
      <c r="E79" s="240"/>
      <c r="F79" s="240"/>
      <c r="G79" s="240"/>
      <c r="H79" s="240"/>
      <c r="I79" s="240"/>
      <c r="J79" s="240"/>
      <c r="K79" s="3"/>
    </row>
    <row r="80" spans="2:43" x14ac:dyDescent="0.25">
      <c r="B80" s="240" t="s">
        <v>114</v>
      </c>
      <c r="C80" s="240"/>
      <c r="D80" s="240"/>
      <c r="E80" s="240"/>
      <c r="F80" s="240"/>
      <c r="G80" s="240"/>
      <c r="H80" s="240"/>
      <c r="I80" s="240"/>
    </row>
    <row r="93" spans="5:5" x14ac:dyDescent="0.25">
      <c r="E93" s="28"/>
    </row>
    <row r="106" spans="8:8" x14ac:dyDescent="0.25">
      <c r="H106" s="3"/>
    </row>
  </sheetData>
  <mergeCells count="14">
    <mergeCell ref="B80:I80"/>
    <mergeCell ref="B78:E78"/>
    <mergeCell ref="B79:J79"/>
    <mergeCell ref="B2:AQ2"/>
    <mergeCell ref="B3:AQ3"/>
    <mergeCell ref="B5:AQ5"/>
    <mergeCell ref="R8:AD8"/>
    <mergeCell ref="AE8:AQ8"/>
    <mergeCell ref="B6:Q6"/>
    <mergeCell ref="B8:B9"/>
    <mergeCell ref="B4:AQ4"/>
    <mergeCell ref="C8:C9"/>
    <mergeCell ref="E8:Q8"/>
    <mergeCell ref="D8:D9"/>
  </mergeCells>
  <pageMargins left="0.7" right="0.7" top="0.75" bottom="0.75" header="0.3" footer="0.3"/>
  <pageSetup orientation="portrait" horizontalDpi="4294967295" verticalDpi="4294967295" r:id="rId1"/>
  <ignoredErrors>
    <ignoredError sqref="Q10:Q47 Q51:Q72" formulaRange="1"/>
    <ignoredError sqref="Q48 Q73" formula="1"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2:AK109"/>
  <sheetViews>
    <sheetView showGridLines="0" topLeftCell="A19" zoomScale="70" zoomScaleNormal="70" workbookViewId="0">
      <selection activeCell="B16" sqref="B16"/>
    </sheetView>
  </sheetViews>
  <sheetFormatPr defaultColWidth="11.42578125" defaultRowHeight="15" x14ac:dyDescent="0.25"/>
  <cols>
    <col min="1" max="1" width="7.7109375" customWidth="1"/>
    <col min="2" max="2" width="71.28515625" customWidth="1"/>
    <col min="3" max="3" width="18.7109375" style="3" customWidth="1"/>
    <col min="4" max="4" width="17.42578125" style="3" customWidth="1"/>
    <col min="5" max="5" width="14.42578125" customWidth="1"/>
    <col min="6" max="6" width="15" customWidth="1"/>
    <col min="7" max="7" width="15.140625" customWidth="1"/>
    <col min="8" max="9" width="14.140625" customWidth="1"/>
    <col min="10" max="10" width="14.28515625" customWidth="1"/>
    <col min="11" max="11" width="14.85546875" customWidth="1"/>
    <col min="12" max="16" width="14.42578125" customWidth="1"/>
    <col min="17" max="17" width="17.42578125" style="3" bestFit="1" customWidth="1"/>
    <col min="18" max="18" width="19.7109375" bestFit="1" customWidth="1"/>
    <col min="19" max="19" width="17.85546875" bestFit="1" customWidth="1"/>
    <col min="20" max="20" width="18.140625" bestFit="1" customWidth="1"/>
    <col min="21" max="22" width="18" bestFit="1" customWidth="1"/>
    <col min="23" max="23" width="17.85546875" bestFit="1" customWidth="1"/>
    <col min="24" max="25" width="18.85546875" bestFit="1" customWidth="1"/>
    <col min="26" max="26" width="17.85546875" bestFit="1" customWidth="1"/>
  </cols>
  <sheetData>
    <row r="2" spans="1:37" ht="28.5" x14ac:dyDescent="0.25">
      <c r="B2" s="226" t="s">
        <v>0</v>
      </c>
      <c r="C2" s="227"/>
      <c r="D2" s="227"/>
      <c r="E2" s="227"/>
      <c r="F2" s="227"/>
      <c r="G2" s="227"/>
      <c r="H2" s="227"/>
      <c r="I2" s="227"/>
      <c r="J2" s="227"/>
      <c r="K2" s="227"/>
      <c r="L2" s="227"/>
      <c r="M2" s="227"/>
      <c r="N2" s="227"/>
      <c r="O2" s="227"/>
      <c r="P2" s="227"/>
      <c r="Q2" s="227"/>
    </row>
    <row r="3" spans="1:37" ht="21" x14ac:dyDescent="0.25">
      <c r="A3" s="1"/>
      <c r="B3" s="228" t="s">
        <v>1</v>
      </c>
      <c r="C3" s="229"/>
      <c r="D3" s="229"/>
      <c r="E3" s="229"/>
      <c r="F3" s="229"/>
      <c r="G3" s="229"/>
      <c r="H3" s="229"/>
      <c r="I3" s="229"/>
      <c r="J3" s="229"/>
      <c r="K3" s="229"/>
      <c r="L3" s="229"/>
      <c r="M3" s="229"/>
      <c r="N3" s="229"/>
      <c r="O3" s="229"/>
      <c r="P3" s="229"/>
      <c r="Q3" s="229"/>
    </row>
    <row r="4" spans="1:37" ht="15.75" x14ac:dyDescent="0.25">
      <c r="A4" s="1"/>
      <c r="B4" s="230" t="s">
        <v>2</v>
      </c>
      <c r="C4" s="231"/>
      <c r="D4" s="231"/>
      <c r="E4" s="231"/>
      <c r="F4" s="231"/>
      <c r="G4" s="231"/>
      <c r="H4" s="231"/>
      <c r="I4" s="231"/>
      <c r="J4" s="231"/>
      <c r="K4" s="231"/>
      <c r="L4" s="231"/>
      <c r="M4" s="231"/>
      <c r="N4" s="231"/>
      <c r="O4" s="231"/>
      <c r="P4" s="231"/>
      <c r="Q4" s="231"/>
    </row>
    <row r="5" spans="1:37" ht="15.75" x14ac:dyDescent="0.25">
      <c r="A5" s="1"/>
      <c r="B5" s="230" t="s">
        <v>3</v>
      </c>
      <c r="C5" s="231"/>
      <c r="D5" s="231"/>
      <c r="E5" s="231"/>
      <c r="F5" s="231"/>
      <c r="G5" s="231"/>
      <c r="H5" s="231"/>
      <c r="I5" s="231"/>
      <c r="J5" s="231"/>
      <c r="K5" s="231"/>
      <c r="L5" s="231"/>
      <c r="M5" s="231"/>
      <c r="N5" s="231"/>
      <c r="O5" s="231"/>
      <c r="P5" s="231"/>
      <c r="Q5" s="231"/>
    </row>
    <row r="6" spans="1:37" x14ac:dyDescent="0.25">
      <c r="A6" s="1"/>
      <c r="B6" s="232"/>
      <c r="C6" s="233"/>
      <c r="D6" s="233"/>
      <c r="E6" s="233"/>
      <c r="F6" s="233"/>
      <c r="G6" s="233"/>
      <c r="H6" s="233"/>
      <c r="I6" s="233"/>
      <c r="J6" s="233"/>
      <c r="K6" s="233"/>
      <c r="L6" s="233"/>
      <c r="M6" s="233"/>
      <c r="N6" s="233"/>
      <c r="O6" s="233"/>
      <c r="P6" s="233"/>
      <c r="Q6" s="233"/>
    </row>
    <row r="7" spans="1:37" x14ac:dyDescent="0.25">
      <c r="A7" s="1"/>
      <c r="B7" s="2" t="s">
        <v>115</v>
      </c>
      <c r="C7" s="4"/>
      <c r="D7" s="4"/>
      <c r="Q7" s="23" t="s">
        <v>5</v>
      </c>
    </row>
    <row r="8" spans="1:37" s="7" customFormat="1" x14ac:dyDescent="0.25">
      <c r="B8" s="234" t="s">
        <v>6</v>
      </c>
      <c r="C8" s="235" t="s">
        <v>7</v>
      </c>
      <c r="D8" s="235" t="s">
        <v>8</v>
      </c>
      <c r="E8" s="237" t="s">
        <v>9</v>
      </c>
      <c r="F8" s="237"/>
      <c r="G8" s="237"/>
      <c r="H8" s="237"/>
      <c r="I8" s="237"/>
      <c r="J8" s="237"/>
      <c r="K8" s="237"/>
      <c r="L8" s="237"/>
      <c r="M8" s="237"/>
      <c r="N8" s="237"/>
      <c r="O8" s="237"/>
      <c r="P8" s="237"/>
      <c r="Q8" s="238"/>
      <c r="R8"/>
    </row>
    <row r="9" spans="1:37" s="7" customFormat="1" x14ac:dyDescent="0.25">
      <c r="B9" s="234"/>
      <c r="C9" s="236"/>
      <c r="D9" s="236"/>
      <c r="E9" s="45" t="s">
        <v>10</v>
      </c>
      <c r="F9" s="45" t="s">
        <v>11</v>
      </c>
      <c r="G9" s="45" t="s">
        <v>12</v>
      </c>
      <c r="H9" s="45" t="s">
        <v>13</v>
      </c>
      <c r="I9" s="45" t="s">
        <v>14</v>
      </c>
      <c r="J9" s="45" t="s">
        <v>15</v>
      </c>
      <c r="K9" s="45" t="s">
        <v>16</v>
      </c>
      <c r="L9" s="45" t="s">
        <v>17</v>
      </c>
      <c r="M9" s="45" t="s">
        <v>18</v>
      </c>
      <c r="N9" s="45" t="s">
        <v>19</v>
      </c>
      <c r="O9" s="45" t="s">
        <v>20</v>
      </c>
      <c r="P9" s="45" t="s">
        <v>21</v>
      </c>
      <c r="Q9" s="45" t="s">
        <v>22</v>
      </c>
      <c r="R9"/>
      <c r="S9" s="8"/>
    </row>
    <row r="10" spans="1:37" x14ac:dyDescent="0.25">
      <c r="B10" s="21" t="s">
        <v>23</v>
      </c>
      <c r="C10" s="147">
        <v>82139640321</v>
      </c>
      <c r="D10" s="147">
        <v>81974451083.409988</v>
      </c>
      <c r="E10" s="147">
        <v>2782504941.3200006</v>
      </c>
      <c r="F10" s="147">
        <v>2974493158.250001</v>
      </c>
      <c r="G10" s="147">
        <v>3847363140.3000007</v>
      </c>
      <c r="H10" s="147">
        <v>3629907250.2799988</v>
      </c>
      <c r="I10" s="147">
        <v>3869139262.7700005</v>
      </c>
      <c r="J10" s="147">
        <v>4024338810.6099992</v>
      </c>
      <c r="K10" s="147">
        <v>4088165489.0100012</v>
      </c>
      <c r="L10" s="147">
        <v>4076391914.7599993</v>
      </c>
      <c r="M10" s="147">
        <v>4001225798.0800009</v>
      </c>
      <c r="N10" s="147">
        <v>4273100181.23</v>
      </c>
      <c r="O10" s="147">
        <v>4970832218.3099995</v>
      </c>
      <c r="P10" s="147">
        <v>7917275385.8900013</v>
      </c>
      <c r="Q10" s="147">
        <f>SUM(E10:P10)</f>
        <v>50454737550.810005</v>
      </c>
      <c r="R10" s="29"/>
      <c r="S10" s="28"/>
      <c r="T10" s="28"/>
      <c r="U10" s="28"/>
      <c r="V10" s="28"/>
      <c r="W10" s="28"/>
      <c r="X10" s="28"/>
      <c r="Y10" s="27"/>
      <c r="Z10" s="27"/>
      <c r="AA10" s="27"/>
      <c r="AB10" s="27"/>
      <c r="AC10" s="27"/>
      <c r="AD10" s="27"/>
      <c r="AE10" s="27"/>
      <c r="AF10" s="27"/>
      <c r="AG10" s="33"/>
      <c r="AH10" s="33"/>
      <c r="AI10" s="33"/>
      <c r="AJ10" s="32"/>
      <c r="AK10" s="33"/>
    </row>
    <row r="11" spans="1:37" x14ac:dyDescent="0.25">
      <c r="B11" s="62" t="s">
        <v>24</v>
      </c>
      <c r="C11" s="148">
        <v>79679418461</v>
      </c>
      <c r="D11" s="148">
        <v>79286280557.479996</v>
      </c>
      <c r="E11" s="148">
        <v>2782504941.3200006</v>
      </c>
      <c r="F11" s="148">
        <v>2966115010.1000009</v>
      </c>
      <c r="G11" s="148">
        <v>3824496409.9400005</v>
      </c>
      <c r="H11" s="148">
        <v>3602709713.769999</v>
      </c>
      <c r="I11" s="148">
        <v>3851139278.0600004</v>
      </c>
      <c r="J11" s="148">
        <v>4010716720.8999991</v>
      </c>
      <c r="K11" s="148">
        <v>3962513751.4800005</v>
      </c>
      <c r="L11" s="148">
        <v>4060823560.6599994</v>
      </c>
      <c r="M11" s="148">
        <v>3980360606.8400011</v>
      </c>
      <c r="N11" s="148">
        <v>4253746707.1199999</v>
      </c>
      <c r="O11" s="148">
        <v>4951624200.1800003</v>
      </c>
      <c r="P11" s="148">
        <v>7793709944.8299999</v>
      </c>
      <c r="Q11" s="148">
        <f>SUM(E11:P11)</f>
        <v>50040460845.200005</v>
      </c>
      <c r="R11" s="29"/>
      <c r="S11" s="28"/>
      <c r="T11" s="28"/>
      <c r="U11" s="28"/>
      <c r="V11" s="28"/>
      <c r="W11" s="28"/>
      <c r="X11" s="28"/>
      <c r="Y11" s="27"/>
      <c r="Z11" s="27"/>
      <c r="AA11" s="27"/>
      <c r="AB11" s="27"/>
      <c r="AC11" s="27"/>
      <c r="AD11" s="27"/>
      <c r="AE11" s="27"/>
      <c r="AF11" s="33"/>
      <c r="AG11" s="33"/>
      <c r="AH11" s="33"/>
      <c r="AI11" s="33"/>
      <c r="AJ11" s="33"/>
      <c r="AK11" s="33"/>
    </row>
    <row r="12" spans="1:37" x14ac:dyDescent="0.25">
      <c r="B12" s="20" t="s">
        <v>25</v>
      </c>
      <c r="C12" s="144">
        <v>58761066844</v>
      </c>
      <c r="D12" s="144">
        <v>60317519839.189995</v>
      </c>
      <c r="E12" s="144">
        <v>2764383343.4500008</v>
      </c>
      <c r="F12" s="144">
        <v>2784585988.3000007</v>
      </c>
      <c r="G12" s="144">
        <v>3369989274.0400004</v>
      </c>
      <c r="H12" s="144">
        <v>3181518411.9499989</v>
      </c>
      <c r="I12" s="144">
        <v>3297244446.4500008</v>
      </c>
      <c r="J12" s="144">
        <v>3240695810.2199993</v>
      </c>
      <c r="K12" s="144">
        <v>3320927978.8200006</v>
      </c>
      <c r="L12" s="144">
        <v>3427704889.4299994</v>
      </c>
      <c r="M12" s="144">
        <v>3355254364.0800009</v>
      </c>
      <c r="N12" s="144">
        <v>3469464457.3500004</v>
      </c>
      <c r="O12" s="144">
        <v>4167290912.5199995</v>
      </c>
      <c r="P12" s="144">
        <v>6332673756.3900003</v>
      </c>
      <c r="Q12" s="144">
        <f t="shared" ref="Q12:Q50" si="0">SUM(E12:P12)</f>
        <v>42711733633</v>
      </c>
      <c r="R12" s="29"/>
      <c r="S12" s="28"/>
      <c r="T12" s="28"/>
      <c r="U12" s="28"/>
      <c r="V12" s="28"/>
      <c r="W12" s="28"/>
      <c r="X12" s="28"/>
      <c r="Y12" s="27"/>
      <c r="Z12" s="27"/>
      <c r="AA12" s="27"/>
      <c r="AB12" s="27"/>
      <c r="AC12" s="27"/>
      <c r="AD12" s="27"/>
      <c r="AE12" s="27"/>
      <c r="AF12" s="33"/>
      <c r="AG12" s="33"/>
      <c r="AH12" s="33"/>
      <c r="AI12" s="33"/>
      <c r="AJ12" s="33"/>
      <c r="AK12" s="33"/>
    </row>
    <row r="13" spans="1:37" x14ac:dyDescent="0.25">
      <c r="B13" s="20" t="s">
        <v>26</v>
      </c>
      <c r="C13" s="144">
        <v>20885957419</v>
      </c>
      <c r="D13" s="144">
        <v>18906448316.98</v>
      </c>
      <c r="E13" s="144">
        <v>18121597.870000001</v>
      </c>
      <c r="F13" s="144">
        <v>181493021.80000001</v>
      </c>
      <c r="G13" s="144">
        <v>454072651.88000005</v>
      </c>
      <c r="H13" s="144">
        <v>421056249.2700001</v>
      </c>
      <c r="I13" s="144">
        <v>553738176.44999993</v>
      </c>
      <c r="J13" s="144">
        <v>769341142.8499999</v>
      </c>
      <c r="K13" s="144">
        <v>640000310.85000014</v>
      </c>
      <c r="L13" s="144">
        <v>632170285.24000025</v>
      </c>
      <c r="M13" s="144">
        <v>624111286.97000015</v>
      </c>
      <c r="N13" s="144">
        <v>782680439.87999976</v>
      </c>
      <c r="O13" s="144">
        <v>782622894.8300004</v>
      </c>
      <c r="P13" s="144">
        <v>1460017098.3499999</v>
      </c>
      <c r="Q13" s="144">
        <f t="shared" si="0"/>
        <v>7319425156.2400017</v>
      </c>
      <c r="R13" s="29"/>
      <c r="S13" s="28"/>
      <c r="T13" s="28"/>
      <c r="U13" s="28"/>
      <c r="V13" s="28"/>
      <c r="W13" s="28"/>
      <c r="X13" s="28"/>
      <c r="Y13" s="27"/>
      <c r="Z13" s="27"/>
      <c r="AA13" s="27"/>
      <c r="AB13" s="27"/>
      <c r="AC13" s="27"/>
      <c r="AD13" s="27"/>
      <c r="AE13" s="27"/>
      <c r="AF13" s="33"/>
      <c r="AG13" s="33"/>
      <c r="AH13" s="33"/>
      <c r="AI13" s="33"/>
      <c r="AJ13" s="33"/>
      <c r="AK13" s="33"/>
    </row>
    <row r="14" spans="1:37" ht="30" x14ac:dyDescent="0.25">
      <c r="B14" s="20" t="s">
        <v>27</v>
      </c>
      <c r="C14" s="144">
        <v>32394198.000000004</v>
      </c>
      <c r="D14" s="144">
        <v>62312401.310000002</v>
      </c>
      <c r="E14" s="151">
        <v>0</v>
      </c>
      <c r="F14" s="144">
        <v>36000</v>
      </c>
      <c r="G14" s="144">
        <v>434484.02</v>
      </c>
      <c r="H14" s="144">
        <v>135052.54999999999</v>
      </c>
      <c r="I14" s="144">
        <v>156655.16</v>
      </c>
      <c r="J14" s="144">
        <v>679767.83000000019</v>
      </c>
      <c r="K14" s="144">
        <v>1585461.81</v>
      </c>
      <c r="L14" s="144">
        <v>948385.98999999987</v>
      </c>
      <c r="M14" s="144">
        <v>994955.79</v>
      </c>
      <c r="N14" s="144">
        <v>1601809.89</v>
      </c>
      <c r="O14" s="144">
        <v>1710392.8299999998</v>
      </c>
      <c r="P14" s="144">
        <v>1019090.09</v>
      </c>
      <c r="Q14" s="144">
        <f t="shared" si="0"/>
        <v>9302055.9600000009</v>
      </c>
      <c r="R14" s="29"/>
      <c r="S14" s="28"/>
      <c r="T14" s="28"/>
      <c r="U14" s="28"/>
      <c r="V14" s="28"/>
      <c r="W14" s="28"/>
      <c r="X14" s="28"/>
      <c r="Y14" s="27"/>
      <c r="Z14" s="27"/>
      <c r="AA14" s="27"/>
      <c r="AB14" s="27"/>
      <c r="AC14" s="27"/>
      <c r="AD14" s="27"/>
      <c r="AE14" s="27"/>
      <c r="AF14" s="33"/>
      <c r="AG14" s="33"/>
      <c r="AH14" s="33"/>
      <c r="AI14" s="33"/>
      <c r="AJ14" s="33"/>
      <c r="AK14" s="33"/>
    </row>
    <row r="15" spans="1:37" x14ac:dyDescent="0.25">
      <c r="B15" s="62" t="s">
        <v>28</v>
      </c>
      <c r="C15" s="148">
        <v>1192878572</v>
      </c>
      <c r="D15" s="148">
        <v>1192878572</v>
      </c>
      <c r="E15" s="149">
        <v>0</v>
      </c>
      <c r="F15" s="149">
        <v>0</v>
      </c>
      <c r="G15" s="149">
        <v>0</v>
      </c>
      <c r="H15" s="149">
        <v>0</v>
      </c>
      <c r="I15" s="149">
        <v>0</v>
      </c>
      <c r="J15" s="149">
        <v>0</v>
      </c>
      <c r="K15" s="149">
        <v>0</v>
      </c>
      <c r="L15" s="149">
        <v>0</v>
      </c>
      <c r="M15" s="149">
        <v>0</v>
      </c>
      <c r="N15" s="149">
        <v>0</v>
      </c>
      <c r="O15" s="149">
        <v>0</v>
      </c>
      <c r="P15" s="149">
        <v>0</v>
      </c>
      <c r="Q15" s="150">
        <f t="shared" si="0"/>
        <v>0</v>
      </c>
      <c r="R15" s="27"/>
      <c r="S15" s="27"/>
      <c r="T15" s="27"/>
      <c r="U15" s="27"/>
      <c r="V15" s="27"/>
      <c r="W15" s="27"/>
      <c r="X15" s="27"/>
      <c r="Y15" s="27"/>
      <c r="Z15" s="27"/>
      <c r="AA15" s="27"/>
      <c r="AB15" s="27"/>
      <c r="AC15" s="27"/>
      <c r="AD15" s="27"/>
      <c r="AE15" s="27"/>
      <c r="AF15" s="33"/>
      <c r="AG15" s="33"/>
      <c r="AH15" s="33"/>
      <c r="AI15" s="33"/>
      <c r="AJ15" s="33"/>
      <c r="AK15" s="33"/>
    </row>
    <row r="16" spans="1:37" x14ac:dyDescent="0.25">
      <c r="B16" s="62" t="s">
        <v>104</v>
      </c>
      <c r="C16" s="148">
        <v>20618826</v>
      </c>
      <c r="D16" s="148">
        <v>20957108</v>
      </c>
      <c r="E16" s="150">
        <v>0</v>
      </c>
      <c r="F16" s="150">
        <v>0</v>
      </c>
      <c r="G16" s="150">
        <v>0</v>
      </c>
      <c r="H16" s="150">
        <v>0</v>
      </c>
      <c r="I16" s="148">
        <v>244184.11</v>
      </c>
      <c r="J16" s="148">
        <v>31115.13</v>
      </c>
      <c r="K16" s="148">
        <v>25040.69</v>
      </c>
      <c r="L16" s="150">
        <v>0</v>
      </c>
      <c r="M16" s="148">
        <v>18892.849999999999</v>
      </c>
      <c r="N16" s="148">
        <v>12670.72</v>
      </c>
      <c r="O16" s="148">
        <v>6373.41</v>
      </c>
      <c r="P16" s="150">
        <v>0</v>
      </c>
      <c r="Q16" s="148">
        <f t="shared" si="0"/>
        <v>338276.90999999992</v>
      </c>
      <c r="R16" s="29"/>
      <c r="S16" s="29"/>
      <c r="T16" s="29"/>
      <c r="U16" s="29"/>
      <c r="V16" s="29"/>
      <c r="W16" s="29"/>
      <c r="X16" s="29"/>
      <c r="Y16" s="27"/>
      <c r="Z16" s="27"/>
      <c r="AA16" s="27"/>
      <c r="AB16" s="27"/>
      <c r="AC16" s="27"/>
      <c r="AD16" s="27"/>
      <c r="AE16" s="27"/>
      <c r="AF16" s="33"/>
      <c r="AG16" s="33"/>
      <c r="AH16" s="33"/>
      <c r="AI16" s="33"/>
      <c r="AJ16" s="32"/>
      <c r="AK16" s="33"/>
    </row>
    <row r="17" spans="2:35" x14ac:dyDescent="0.25">
      <c r="B17" s="20" t="s">
        <v>30</v>
      </c>
      <c r="C17" s="144">
        <v>20618826</v>
      </c>
      <c r="D17" s="144">
        <v>20957108</v>
      </c>
      <c r="E17" s="151">
        <v>0</v>
      </c>
      <c r="F17" s="151">
        <v>0</v>
      </c>
      <c r="G17" s="151">
        <v>0</v>
      </c>
      <c r="H17" s="151">
        <v>0</v>
      </c>
      <c r="I17" s="144">
        <v>244184.11</v>
      </c>
      <c r="J17" s="144">
        <v>31115.13</v>
      </c>
      <c r="K17" s="144">
        <v>25040.69</v>
      </c>
      <c r="L17" s="151">
        <v>0</v>
      </c>
      <c r="M17" s="144">
        <v>18892.849999999999</v>
      </c>
      <c r="N17" s="144">
        <v>12670.72</v>
      </c>
      <c r="O17" s="144">
        <v>6373.41</v>
      </c>
      <c r="P17" s="151">
        <v>0</v>
      </c>
      <c r="Q17" s="144">
        <f t="shared" si="0"/>
        <v>338276.90999999992</v>
      </c>
      <c r="R17" s="29"/>
      <c r="S17" s="29"/>
      <c r="T17" s="29"/>
      <c r="U17" s="29"/>
      <c r="V17" s="29"/>
      <c r="W17" s="29"/>
      <c r="X17" s="29"/>
      <c r="Y17" s="27"/>
      <c r="Z17" s="27"/>
      <c r="AA17" s="27"/>
      <c r="AB17" s="27"/>
      <c r="AC17" s="27"/>
      <c r="AD17" s="27"/>
      <c r="AE17" s="27"/>
      <c r="AF17" s="33"/>
      <c r="AG17" s="33"/>
      <c r="AH17" s="33"/>
      <c r="AI17" s="33"/>
    </row>
    <row r="18" spans="2:35" x14ac:dyDescent="0.25">
      <c r="B18" s="20" t="s">
        <v>31</v>
      </c>
      <c r="C18" s="144">
        <v>1.05036</v>
      </c>
      <c r="D18" s="144">
        <v>1.3711089999999999</v>
      </c>
      <c r="E18" s="151">
        <v>0</v>
      </c>
      <c r="F18" s="151">
        <v>0</v>
      </c>
      <c r="G18" s="151">
        <v>0</v>
      </c>
      <c r="H18" s="144">
        <v>244184.11</v>
      </c>
      <c r="I18" s="144">
        <v>31115.13</v>
      </c>
      <c r="J18" s="144">
        <v>25040.69</v>
      </c>
      <c r="K18" s="151">
        <v>0</v>
      </c>
      <c r="L18" s="144">
        <v>18892.849999999999</v>
      </c>
      <c r="M18" s="144">
        <v>12670.72</v>
      </c>
      <c r="N18" s="144">
        <v>6373.41</v>
      </c>
      <c r="O18" s="151">
        <v>0</v>
      </c>
      <c r="P18" s="151">
        <v>0</v>
      </c>
      <c r="Q18" s="144">
        <f t="shared" si="0"/>
        <v>338276.90999999992</v>
      </c>
      <c r="R18" s="29"/>
      <c r="S18" s="29"/>
      <c r="T18" s="29"/>
      <c r="U18" s="29"/>
      <c r="V18" s="29"/>
      <c r="W18" s="29"/>
      <c r="X18" s="29"/>
      <c r="Y18" s="27"/>
      <c r="Z18" s="27"/>
      <c r="AA18" s="27"/>
      <c r="AB18" s="27"/>
      <c r="AC18" s="27"/>
      <c r="AD18" s="27"/>
      <c r="AE18" s="27"/>
      <c r="AF18" s="33"/>
      <c r="AG18" s="33"/>
      <c r="AH18" s="33"/>
      <c r="AI18" s="33"/>
    </row>
    <row r="19" spans="2:35" x14ac:dyDescent="0.25">
      <c r="B19" s="20" t="s">
        <v>32</v>
      </c>
      <c r="C19" s="144">
        <v>15</v>
      </c>
      <c r="D19" s="144">
        <v>15</v>
      </c>
      <c r="E19" s="151">
        <v>0</v>
      </c>
      <c r="F19" s="151">
        <v>0</v>
      </c>
      <c r="G19" s="151">
        <v>0</v>
      </c>
      <c r="H19" s="151">
        <v>0</v>
      </c>
      <c r="I19" s="151">
        <v>0</v>
      </c>
      <c r="J19" s="151">
        <v>0</v>
      </c>
      <c r="K19" s="151">
        <v>0</v>
      </c>
      <c r="L19" s="151">
        <v>0</v>
      </c>
      <c r="M19" s="151">
        <v>0</v>
      </c>
      <c r="N19" s="151">
        <v>0</v>
      </c>
      <c r="O19" s="151">
        <v>0</v>
      </c>
      <c r="P19" s="151">
        <v>0</v>
      </c>
      <c r="Q19" s="151">
        <f t="shared" si="0"/>
        <v>0</v>
      </c>
      <c r="R19" s="29"/>
      <c r="S19" s="29"/>
      <c r="T19" s="29"/>
      <c r="U19" s="29"/>
      <c r="V19" s="29"/>
      <c r="W19" s="29"/>
      <c r="X19" s="29"/>
      <c r="Y19" s="27"/>
      <c r="Z19" s="27"/>
      <c r="AA19" s="27"/>
      <c r="AB19" s="27"/>
      <c r="AC19" s="27"/>
      <c r="AD19" s="27"/>
      <c r="AE19" s="27"/>
      <c r="AF19" s="33"/>
      <c r="AG19" s="33"/>
      <c r="AH19" s="33"/>
      <c r="AI19" s="33"/>
    </row>
    <row r="20" spans="2:35" x14ac:dyDescent="0.25">
      <c r="B20" s="20" t="s">
        <v>33</v>
      </c>
      <c r="C20" s="144">
        <v>2.6078839999999999</v>
      </c>
      <c r="D20" s="144">
        <v>2.6078839999999999</v>
      </c>
      <c r="E20" s="151">
        <v>0</v>
      </c>
      <c r="F20" s="151">
        <v>0</v>
      </c>
      <c r="G20" s="151">
        <v>0</v>
      </c>
      <c r="H20" s="151">
        <v>0</v>
      </c>
      <c r="I20" s="151">
        <v>0</v>
      </c>
      <c r="J20" s="151">
        <v>0</v>
      </c>
      <c r="K20" s="151">
        <v>0</v>
      </c>
      <c r="L20" s="151">
        <v>0</v>
      </c>
      <c r="M20" s="151">
        <v>0</v>
      </c>
      <c r="N20" s="151">
        <v>0</v>
      </c>
      <c r="O20" s="151">
        <v>0</v>
      </c>
      <c r="P20" s="151">
        <v>0</v>
      </c>
      <c r="Q20" s="151">
        <f t="shared" si="0"/>
        <v>0</v>
      </c>
      <c r="R20" s="29"/>
      <c r="S20" s="29"/>
      <c r="T20" s="29"/>
      <c r="U20" s="29"/>
      <c r="V20" s="29"/>
      <c r="W20" s="29"/>
      <c r="X20" s="29"/>
      <c r="Y20" s="27"/>
      <c r="Z20" s="27"/>
      <c r="AA20" s="27"/>
      <c r="AB20" s="27"/>
      <c r="AC20" s="27"/>
      <c r="AD20" s="27"/>
      <c r="AE20" s="27"/>
      <c r="AF20" s="33"/>
      <c r="AG20" s="33"/>
      <c r="AH20" s="33"/>
      <c r="AI20" s="33"/>
    </row>
    <row r="21" spans="2:35" x14ac:dyDescent="0.25">
      <c r="B21" s="62" t="s">
        <v>34</v>
      </c>
      <c r="C21" s="148">
        <v>1111777458</v>
      </c>
      <c r="D21" s="148">
        <v>1296352013.1699998</v>
      </c>
      <c r="E21" s="150">
        <v>0</v>
      </c>
      <c r="F21" s="148">
        <v>8378148.1500000013</v>
      </c>
      <c r="G21" s="148">
        <v>16577480.879999999</v>
      </c>
      <c r="H21" s="148">
        <v>20264752.02</v>
      </c>
      <c r="I21" s="148">
        <v>17725118.599999998</v>
      </c>
      <c r="J21" s="148">
        <v>13590974.579999998</v>
      </c>
      <c r="K21" s="148">
        <v>125626696.83999999</v>
      </c>
      <c r="L21" s="148">
        <v>15509235.380000001</v>
      </c>
      <c r="M21" s="148">
        <v>17300408.5</v>
      </c>
      <c r="N21" s="148">
        <v>17460583.199999999</v>
      </c>
      <c r="O21" s="148">
        <v>19096144.719999999</v>
      </c>
      <c r="P21" s="148">
        <v>98012207.209999993</v>
      </c>
      <c r="Q21" s="148">
        <f t="shared" si="0"/>
        <v>369541750.07999998</v>
      </c>
      <c r="R21" s="32"/>
      <c r="S21" s="32"/>
      <c r="T21" s="32"/>
      <c r="U21" s="32"/>
      <c r="V21" s="32"/>
      <c r="W21" s="32"/>
      <c r="X21" s="32"/>
      <c r="Y21" s="27"/>
      <c r="Z21" s="27"/>
      <c r="AA21" s="27"/>
      <c r="AB21" s="27"/>
      <c r="AC21" s="27"/>
      <c r="AD21" s="27"/>
      <c r="AE21" s="27"/>
      <c r="AF21" s="33"/>
      <c r="AG21" s="33"/>
      <c r="AH21" s="33"/>
      <c r="AI21" s="33"/>
    </row>
    <row r="22" spans="2:35" x14ac:dyDescent="0.25">
      <c r="B22" s="20" t="s">
        <v>35</v>
      </c>
      <c r="C22" s="144">
        <v>689968780</v>
      </c>
      <c r="D22" s="144">
        <v>875005641.23000002</v>
      </c>
      <c r="E22" s="151">
        <v>0</v>
      </c>
      <c r="F22" s="144">
        <v>7811806.5800000001</v>
      </c>
      <c r="G22" s="144">
        <v>10792236.879999999</v>
      </c>
      <c r="H22" s="144">
        <v>11666752.02</v>
      </c>
      <c r="I22" s="144">
        <v>15793681.119999999</v>
      </c>
      <c r="J22" s="144">
        <v>10864017.459999999</v>
      </c>
      <c r="K22" s="144">
        <v>125611865.34999999</v>
      </c>
      <c r="L22" s="144">
        <v>14198440.210000001</v>
      </c>
      <c r="M22" s="144">
        <v>16508638.999999998</v>
      </c>
      <c r="N22" s="144">
        <v>14477184.42</v>
      </c>
      <c r="O22" s="144">
        <v>16980612.599999998</v>
      </c>
      <c r="P22" s="144">
        <v>91700157.209999993</v>
      </c>
      <c r="Q22" s="144">
        <f t="shared" si="0"/>
        <v>336405392.84999996</v>
      </c>
      <c r="R22" s="32"/>
      <c r="S22" s="32"/>
      <c r="T22" s="32"/>
      <c r="U22" s="32"/>
      <c r="V22" s="32"/>
      <c r="W22" s="32"/>
      <c r="X22" s="32"/>
      <c r="Y22" s="27"/>
      <c r="Z22" s="27"/>
      <c r="AA22" s="27"/>
      <c r="AB22" s="27"/>
      <c r="AC22" s="27"/>
      <c r="AD22" s="27"/>
      <c r="AE22" s="27"/>
      <c r="AF22" s="33"/>
      <c r="AG22" s="33"/>
      <c r="AH22" s="33"/>
      <c r="AI22" s="33"/>
    </row>
    <row r="23" spans="2:35" x14ac:dyDescent="0.25">
      <c r="B23" s="20" t="s">
        <v>36</v>
      </c>
      <c r="C23" s="144">
        <v>369016692</v>
      </c>
      <c r="D23" s="144">
        <v>369736923.80000001</v>
      </c>
      <c r="E23" s="151">
        <v>0</v>
      </c>
      <c r="F23" s="144">
        <v>56000</v>
      </c>
      <c r="G23" s="151">
        <v>0</v>
      </c>
      <c r="H23" s="151">
        <v>0</v>
      </c>
      <c r="I23" s="151">
        <v>0</v>
      </c>
      <c r="J23" s="151">
        <v>0</v>
      </c>
      <c r="K23" s="151">
        <v>0</v>
      </c>
      <c r="L23" s="151">
        <v>0</v>
      </c>
      <c r="M23" s="144">
        <v>56000</v>
      </c>
      <c r="N23" s="151">
        <v>0</v>
      </c>
      <c r="O23" s="151">
        <v>0</v>
      </c>
      <c r="P23" s="144">
        <v>100300</v>
      </c>
      <c r="Q23" s="144">
        <f t="shared" si="0"/>
        <v>212300</v>
      </c>
      <c r="R23" s="32"/>
      <c r="S23" s="32"/>
      <c r="T23" s="32"/>
      <c r="U23" s="32"/>
      <c r="V23" s="32"/>
      <c r="W23" s="32"/>
      <c r="X23" s="32"/>
      <c r="Y23" s="27"/>
      <c r="Z23" s="27"/>
      <c r="AA23" s="27"/>
      <c r="AB23" s="27"/>
      <c r="AC23" s="27"/>
      <c r="AD23" s="27"/>
      <c r="AE23" s="27"/>
      <c r="AF23" s="33"/>
      <c r="AG23" s="33"/>
      <c r="AH23" s="33"/>
      <c r="AI23" s="33"/>
    </row>
    <row r="24" spans="2:35" x14ac:dyDescent="0.25">
      <c r="B24" s="20" t="s">
        <v>37</v>
      </c>
      <c r="C24" s="144">
        <v>51456444</v>
      </c>
      <c r="D24" s="144">
        <v>51609448.140000001</v>
      </c>
      <c r="E24" s="151">
        <v>0</v>
      </c>
      <c r="F24" s="144">
        <v>510341.56999999989</v>
      </c>
      <c r="G24" s="144">
        <v>5785244</v>
      </c>
      <c r="H24" s="144">
        <v>8598000</v>
      </c>
      <c r="I24" s="144">
        <v>1931437.48</v>
      </c>
      <c r="J24" s="144">
        <v>2726957.12</v>
      </c>
      <c r="K24" s="144">
        <v>14831.49</v>
      </c>
      <c r="L24" s="144">
        <v>1310795.1700000002</v>
      </c>
      <c r="M24" s="144">
        <v>735769.5</v>
      </c>
      <c r="N24" s="144">
        <v>2983398.78</v>
      </c>
      <c r="O24" s="144">
        <v>2115532.12</v>
      </c>
      <c r="P24" s="144">
        <v>6211750</v>
      </c>
      <c r="Q24" s="144">
        <f t="shared" si="0"/>
        <v>32924057.230000004</v>
      </c>
      <c r="R24" s="32"/>
      <c r="S24" s="32"/>
      <c r="T24" s="32"/>
      <c r="U24" s="32"/>
      <c r="V24" s="32"/>
      <c r="W24" s="32"/>
      <c r="X24" s="32"/>
      <c r="Y24" s="27"/>
      <c r="Z24" s="27"/>
      <c r="AA24" s="27"/>
      <c r="AB24" s="27"/>
      <c r="AC24" s="27"/>
      <c r="AD24" s="27"/>
      <c r="AE24" s="27"/>
      <c r="AF24" s="33"/>
      <c r="AG24" s="33"/>
      <c r="AH24" s="33"/>
      <c r="AI24" s="33"/>
    </row>
    <row r="25" spans="2:35" x14ac:dyDescent="0.25">
      <c r="B25" s="20" t="s">
        <v>38</v>
      </c>
      <c r="C25" s="144">
        <v>1335542</v>
      </c>
      <c r="D25" s="151">
        <v>0</v>
      </c>
      <c r="E25" s="151">
        <v>0</v>
      </c>
      <c r="F25" s="151">
        <v>0</v>
      </c>
      <c r="G25" s="151">
        <v>0</v>
      </c>
      <c r="H25" s="151">
        <v>0</v>
      </c>
      <c r="I25" s="151">
        <v>0</v>
      </c>
      <c r="J25" s="151">
        <v>0</v>
      </c>
      <c r="K25" s="151">
        <v>0</v>
      </c>
      <c r="L25" s="151">
        <v>0</v>
      </c>
      <c r="M25" s="151">
        <v>0</v>
      </c>
      <c r="N25" s="151">
        <v>0</v>
      </c>
      <c r="O25" s="151">
        <v>0</v>
      </c>
      <c r="P25" s="151">
        <v>0</v>
      </c>
      <c r="Q25" s="151">
        <f t="shared" si="0"/>
        <v>0</v>
      </c>
      <c r="R25" s="32"/>
      <c r="S25" s="32"/>
      <c r="T25" s="32"/>
      <c r="U25" s="32"/>
      <c r="V25" s="32"/>
      <c r="W25" s="32"/>
      <c r="X25" s="32"/>
      <c r="Y25" s="27"/>
      <c r="Z25" s="27"/>
      <c r="AA25" s="27"/>
      <c r="AB25" s="27"/>
      <c r="AC25" s="27"/>
      <c r="AD25" s="27"/>
      <c r="AE25" s="27"/>
      <c r="AF25" s="33"/>
      <c r="AG25" s="33"/>
      <c r="AH25" s="33"/>
      <c r="AI25" s="33"/>
    </row>
    <row r="26" spans="2:35" x14ac:dyDescent="0.25">
      <c r="B26" s="62" t="s">
        <v>39</v>
      </c>
      <c r="C26" s="148">
        <v>134947004</v>
      </c>
      <c r="D26" s="148">
        <v>177982832.75999999</v>
      </c>
      <c r="E26" s="150">
        <v>0</v>
      </c>
      <c r="F26" s="150">
        <v>0</v>
      </c>
      <c r="G26" s="148">
        <v>6289249.4800000004</v>
      </c>
      <c r="H26" s="148">
        <v>6932784.4900000002</v>
      </c>
      <c r="I26" s="148">
        <v>30682</v>
      </c>
      <c r="J26" s="150">
        <v>0</v>
      </c>
      <c r="K26" s="150">
        <v>0</v>
      </c>
      <c r="L26" s="148">
        <v>59118.720000000001</v>
      </c>
      <c r="M26" s="148">
        <v>3545889.89</v>
      </c>
      <c r="N26" s="148">
        <v>1880220.19</v>
      </c>
      <c r="O26" s="148">
        <v>105500</v>
      </c>
      <c r="P26" s="148">
        <v>25553233.849999998</v>
      </c>
      <c r="Q26" s="148">
        <f t="shared" si="0"/>
        <v>44396678.620000005</v>
      </c>
      <c r="R26" s="32"/>
      <c r="S26" s="32"/>
      <c r="T26" s="32"/>
      <c r="U26" s="32"/>
      <c r="V26" s="32"/>
      <c r="W26" s="32"/>
      <c r="X26" s="32"/>
      <c r="Y26" s="27"/>
      <c r="Z26" s="27"/>
      <c r="AA26" s="27"/>
      <c r="AB26" s="27"/>
      <c r="AC26" s="27"/>
      <c r="AD26" s="27"/>
      <c r="AE26" s="27"/>
      <c r="AF26" s="33"/>
      <c r="AG26" s="33"/>
      <c r="AH26" s="33"/>
      <c r="AI26" s="33"/>
    </row>
    <row r="27" spans="2:35" x14ac:dyDescent="0.25">
      <c r="B27" s="21" t="s">
        <v>40</v>
      </c>
      <c r="C27" s="147">
        <v>12618278683</v>
      </c>
      <c r="D27" s="147">
        <v>12695222528.639999</v>
      </c>
      <c r="E27" s="147">
        <v>1091225.04</v>
      </c>
      <c r="F27" s="147">
        <v>43065630.309999995</v>
      </c>
      <c r="G27" s="147">
        <v>67314106.170000002</v>
      </c>
      <c r="H27" s="147">
        <v>117436362.09000002</v>
      </c>
      <c r="I27" s="147">
        <v>336335709.42000008</v>
      </c>
      <c r="J27" s="147">
        <v>178418960.78999999</v>
      </c>
      <c r="K27" s="147">
        <v>266863867.76000005</v>
      </c>
      <c r="L27" s="147">
        <v>368119132.08000004</v>
      </c>
      <c r="M27" s="147">
        <v>109243258.15000002</v>
      </c>
      <c r="N27" s="147">
        <v>238971095.56</v>
      </c>
      <c r="O27" s="147">
        <v>314261917.44000006</v>
      </c>
      <c r="P27" s="147">
        <v>2075366194.5600002</v>
      </c>
      <c r="Q27" s="147">
        <f t="shared" si="0"/>
        <v>4116487459.3700008</v>
      </c>
      <c r="R27" s="32"/>
      <c r="S27" s="32"/>
      <c r="T27" s="32"/>
      <c r="U27" s="32"/>
      <c r="V27" s="32"/>
      <c r="W27" s="32"/>
      <c r="X27" s="32"/>
      <c r="Y27" s="27"/>
      <c r="Z27" s="27"/>
      <c r="AA27" s="27"/>
      <c r="AB27" s="27"/>
      <c r="AC27" s="27"/>
      <c r="AD27" s="27"/>
      <c r="AE27" s="27"/>
      <c r="AF27" s="33"/>
      <c r="AG27" s="33"/>
      <c r="AH27" s="33"/>
      <c r="AI27" s="33"/>
    </row>
    <row r="28" spans="2:35" x14ac:dyDescent="0.25">
      <c r="B28" s="62" t="s">
        <v>41</v>
      </c>
      <c r="C28" s="148">
        <v>5573447564</v>
      </c>
      <c r="D28" s="148">
        <v>6159799936.1300001</v>
      </c>
      <c r="E28" s="150">
        <v>0</v>
      </c>
      <c r="F28" s="150">
        <v>0</v>
      </c>
      <c r="G28" s="148">
        <v>28360258.449999999</v>
      </c>
      <c r="H28" s="150">
        <v>0</v>
      </c>
      <c r="I28" s="148">
        <v>144281217.73000002</v>
      </c>
      <c r="J28" s="148">
        <v>112521573.39</v>
      </c>
      <c r="K28" s="148">
        <v>140664790.10000002</v>
      </c>
      <c r="L28" s="148">
        <v>209540041.31999999</v>
      </c>
      <c r="M28" s="148">
        <v>29513263.18</v>
      </c>
      <c r="N28" s="148">
        <v>144443536.91999999</v>
      </c>
      <c r="O28" s="148">
        <v>134172992.91000001</v>
      </c>
      <c r="P28" s="148">
        <v>1677109597.6099999</v>
      </c>
      <c r="Q28" s="148">
        <f t="shared" si="0"/>
        <v>2620607271.6099997</v>
      </c>
      <c r="R28" s="32"/>
      <c r="S28" s="32"/>
      <c r="T28" s="32"/>
      <c r="U28" s="32"/>
      <c r="V28" s="32"/>
      <c r="W28" s="32"/>
      <c r="X28" s="32"/>
      <c r="Y28" s="27"/>
      <c r="Z28" s="27"/>
      <c r="AA28" s="27"/>
      <c r="AB28" s="27"/>
      <c r="AC28" s="27"/>
      <c r="AD28" s="27"/>
      <c r="AE28" s="27"/>
      <c r="AF28" s="33"/>
      <c r="AG28" s="33"/>
      <c r="AH28" s="33"/>
      <c r="AI28" s="33"/>
    </row>
    <row r="29" spans="2:35" x14ac:dyDescent="0.25">
      <c r="B29" s="20" t="s">
        <v>42</v>
      </c>
      <c r="C29" s="144">
        <v>4769151409</v>
      </c>
      <c r="D29" s="144">
        <v>5290405418.21</v>
      </c>
      <c r="E29" s="151">
        <v>0</v>
      </c>
      <c r="F29" s="151">
        <v>0</v>
      </c>
      <c r="G29" s="144">
        <v>28360258.449999999</v>
      </c>
      <c r="H29" s="151">
        <v>0</v>
      </c>
      <c r="I29" s="144">
        <v>144281217.73000002</v>
      </c>
      <c r="J29" s="144">
        <v>112521573.39</v>
      </c>
      <c r="K29" s="144">
        <v>140664790.10000002</v>
      </c>
      <c r="L29" s="144">
        <v>208366276.22</v>
      </c>
      <c r="M29" s="144">
        <v>26169035.93</v>
      </c>
      <c r="N29" s="144">
        <v>143654754.22</v>
      </c>
      <c r="O29" s="144">
        <v>132512376.58000003</v>
      </c>
      <c r="P29" s="144">
        <v>1627839654.76</v>
      </c>
      <c r="Q29" s="144">
        <f t="shared" si="0"/>
        <v>2564369937.3800001</v>
      </c>
      <c r="R29" s="32"/>
      <c r="S29" s="32"/>
      <c r="T29" s="32"/>
      <c r="U29" s="32"/>
      <c r="V29" s="32"/>
      <c r="W29" s="32"/>
      <c r="X29" s="32"/>
      <c r="Y29" s="27"/>
      <c r="Z29" s="27"/>
      <c r="AA29" s="27"/>
      <c r="AB29" s="27"/>
      <c r="AC29" s="27"/>
      <c r="AD29" s="27"/>
      <c r="AE29" s="27"/>
      <c r="AF29" s="33"/>
      <c r="AG29" s="33"/>
      <c r="AH29" s="33"/>
      <c r="AI29" s="33"/>
    </row>
    <row r="30" spans="2:35" x14ac:dyDescent="0.25">
      <c r="B30" s="20" t="s">
        <v>43</v>
      </c>
      <c r="C30" s="144">
        <v>804296155</v>
      </c>
      <c r="D30" s="144">
        <v>869394517.91999996</v>
      </c>
      <c r="E30" s="151">
        <v>0</v>
      </c>
      <c r="F30" s="151">
        <v>0</v>
      </c>
      <c r="G30" s="151">
        <v>0</v>
      </c>
      <c r="H30" s="151">
        <v>0</v>
      </c>
      <c r="I30" s="151">
        <v>0</v>
      </c>
      <c r="J30" s="151">
        <v>0</v>
      </c>
      <c r="K30" s="151">
        <v>0</v>
      </c>
      <c r="L30" s="144">
        <v>1173765.1000000001</v>
      </c>
      <c r="M30" s="144">
        <v>3344227.25</v>
      </c>
      <c r="N30" s="144">
        <v>788782.7</v>
      </c>
      <c r="O30" s="144">
        <v>1660616.33</v>
      </c>
      <c r="P30" s="144">
        <v>49269942.850000001</v>
      </c>
      <c r="Q30" s="144">
        <f t="shared" si="0"/>
        <v>56237334.230000004</v>
      </c>
      <c r="R30" s="32"/>
      <c r="S30" s="32"/>
      <c r="T30" s="32"/>
      <c r="U30" s="32"/>
      <c r="V30" s="32"/>
      <c r="W30" s="32"/>
      <c r="X30" s="32"/>
      <c r="Y30" s="27"/>
      <c r="Z30" s="27"/>
      <c r="AA30" s="27"/>
      <c r="AB30" s="27"/>
      <c r="AC30" s="27"/>
      <c r="AD30" s="27"/>
      <c r="AE30" s="27"/>
      <c r="AF30" s="33"/>
      <c r="AG30" s="33"/>
      <c r="AH30" s="33"/>
      <c r="AI30" s="33"/>
    </row>
    <row r="31" spans="2:35" x14ac:dyDescent="0.25">
      <c r="B31" s="62" t="s">
        <v>44</v>
      </c>
      <c r="C31" s="148">
        <v>6335174005</v>
      </c>
      <c r="D31" s="148">
        <v>5805204904.2599993</v>
      </c>
      <c r="E31" s="148">
        <v>383264</v>
      </c>
      <c r="F31" s="148">
        <v>41391204.299999997</v>
      </c>
      <c r="G31" s="148">
        <v>37757594.120000005</v>
      </c>
      <c r="H31" s="148">
        <v>114719228.31000002</v>
      </c>
      <c r="I31" s="148">
        <v>191063386.93000004</v>
      </c>
      <c r="J31" s="148">
        <v>65602210.619999997</v>
      </c>
      <c r="K31" s="148">
        <v>119778503.66000001</v>
      </c>
      <c r="L31" s="148">
        <v>144981597.93000001</v>
      </c>
      <c r="M31" s="148">
        <v>78769926.460000008</v>
      </c>
      <c r="N31" s="148">
        <v>75444085.140000015</v>
      </c>
      <c r="O31" s="148">
        <v>178207089.94000003</v>
      </c>
      <c r="P31" s="148">
        <v>392246270.76999992</v>
      </c>
      <c r="Q31" s="148">
        <f t="shared" si="0"/>
        <v>1440344362.1800001</v>
      </c>
      <c r="R31" s="32"/>
      <c r="S31" s="32"/>
      <c r="T31" s="32"/>
      <c r="U31" s="32"/>
      <c r="V31" s="32"/>
      <c r="W31" s="32"/>
      <c r="X31" s="32"/>
      <c r="Y31" s="27"/>
      <c r="Z31" s="27"/>
      <c r="AA31" s="27"/>
      <c r="AB31" s="27"/>
      <c r="AC31" s="27"/>
      <c r="AD31" s="27"/>
      <c r="AE31" s="27"/>
      <c r="AF31" s="33"/>
      <c r="AG31" s="33"/>
      <c r="AH31" s="33"/>
      <c r="AI31" s="33"/>
    </row>
    <row r="32" spans="2:35" x14ac:dyDescent="0.25">
      <c r="B32" s="20" t="s">
        <v>45</v>
      </c>
      <c r="C32" s="144">
        <v>2230146506</v>
      </c>
      <c r="D32" s="144">
        <v>2046138183.6999996</v>
      </c>
      <c r="E32" s="151">
        <v>0</v>
      </c>
      <c r="F32" s="144">
        <v>225000</v>
      </c>
      <c r="G32" s="144">
        <v>21932325.460000001</v>
      </c>
      <c r="H32" s="144">
        <v>8530928.620000001</v>
      </c>
      <c r="I32" s="144">
        <v>14022048.489999998</v>
      </c>
      <c r="J32" s="144">
        <v>4717422.71</v>
      </c>
      <c r="K32" s="144">
        <v>270868.62</v>
      </c>
      <c r="L32" s="144">
        <v>1840134.3599999999</v>
      </c>
      <c r="M32" s="144">
        <v>-3.4924596548080444E-10</v>
      </c>
      <c r="N32" s="144">
        <v>28013084.200000003</v>
      </c>
      <c r="O32" s="144">
        <v>34804823.969999999</v>
      </c>
      <c r="P32" s="144">
        <v>45969067.789999992</v>
      </c>
      <c r="Q32" s="144">
        <f>SUM(E32:P32)</f>
        <v>160325704.22</v>
      </c>
      <c r="R32" s="32"/>
      <c r="S32" s="32"/>
      <c r="T32" s="32"/>
      <c r="U32" s="32"/>
      <c r="V32" s="32"/>
      <c r="W32" s="32"/>
      <c r="X32" s="32"/>
      <c r="Y32" s="27"/>
      <c r="Z32" s="27"/>
      <c r="AA32" s="27"/>
      <c r="AB32" s="27"/>
      <c r="AC32" s="27"/>
      <c r="AD32" s="27"/>
      <c r="AE32" s="27"/>
      <c r="AF32" s="33"/>
      <c r="AG32" s="33"/>
      <c r="AH32" s="33"/>
      <c r="AI32" s="33"/>
    </row>
    <row r="33" spans="1:35" x14ac:dyDescent="0.25">
      <c r="B33" s="20" t="s">
        <v>46</v>
      </c>
      <c r="C33" s="144">
        <v>4033490639</v>
      </c>
      <c r="D33" s="144">
        <v>3643675923.6799998</v>
      </c>
      <c r="E33" s="144">
        <v>383264</v>
      </c>
      <c r="F33" s="144">
        <v>40693346.209999993</v>
      </c>
      <c r="G33" s="144">
        <v>15545361.710000001</v>
      </c>
      <c r="H33" s="144">
        <v>105783814.50000001</v>
      </c>
      <c r="I33" s="144">
        <v>176470560.34000003</v>
      </c>
      <c r="J33" s="144">
        <v>60688859.869999997</v>
      </c>
      <c r="K33" s="144">
        <v>118220358.03</v>
      </c>
      <c r="L33" s="144">
        <v>141089304.84</v>
      </c>
      <c r="M33" s="144">
        <v>77028828.170000002</v>
      </c>
      <c r="N33" s="144">
        <v>46865004.579999998</v>
      </c>
      <c r="O33" s="144">
        <v>138457720.54000002</v>
      </c>
      <c r="P33" s="144">
        <v>316891125.25</v>
      </c>
      <c r="Q33" s="144">
        <f t="shared" si="0"/>
        <v>1238117548.0400002</v>
      </c>
      <c r="R33" s="32"/>
      <c r="S33" s="32"/>
      <c r="T33" s="32"/>
      <c r="U33" s="32"/>
      <c r="V33" s="32"/>
      <c r="W33" s="32"/>
      <c r="X33" s="32"/>
      <c r="Y33" s="27"/>
      <c r="Z33" s="27"/>
      <c r="AA33" s="27"/>
      <c r="AB33" s="27"/>
      <c r="AC33" s="27"/>
      <c r="AD33" s="27"/>
      <c r="AE33" s="27"/>
      <c r="AF33" s="33"/>
      <c r="AG33" s="33"/>
      <c r="AH33" s="33"/>
      <c r="AI33" s="33"/>
    </row>
    <row r="34" spans="1:35" x14ac:dyDescent="0.25">
      <c r="B34" s="20" t="s">
        <v>47</v>
      </c>
      <c r="C34" s="144">
        <v>10360156</v>
      </c>
      <c r="D34" s="144">
        <v>16652695.469999997</v>
      </c>
      <c r="E34" s="151">
        <v>0</v>
      </c>
      <c r="F34" s="151">
        <v>0</v>
      </c>
      <c r="G34" s="151">
        <v>0</v>
      </c>
      <c r="H34" s="151">
        <v>0</v>
      </c>
      <c r="I34" s="144">
        <v>426818.1</v>
      </c>
      <c r="J34" s="151">
        <v>0</v>
      </c>
      <c r="K34" s="144">
        <v>581888.42999999993</v>
      </c>
      <c r="L34" s="144">
        <v>49560</v>
      </c>
      <c r="M34" s="144">
        <v>228939.29</v>
      </c>
      <c r="N34" s="144">
        <v>68355.37</v>
      </c>
      <c r="O34" s="151">
        <v>0</v>
      </c>
      <c r="P34" s="144">
        <v>2570272.46</v>
      </c>
      <c r="Q34" s="144">
        <f t="shared" si="0"/>
        <v>3925833.65</v>
      </c>
      <c r="R34" s="32"/>
      <c r="S34" s="32"/>
      <c r="T34" s="32"/>
      <c r="U34" s="32"/>
      <c r="V34" s="32"/>
      <c r="W34" s="32"/>
      <c r="X34" s="32"/>
      <c r="Y34" s="27"/>
      <c r="Z34" s="27"/>
      <c r="AA34" s="27"/>
      <c r="AB34" s="27"/>
      <c r="AC34" s="27"/>
      <c r="AD34" s="27"/>
      <c r="AE34" s="27"/>
      <c r="AF34" s="33"/>
      <c r="AG34" s="33"/>
      <c r="AH34" s="33"/>
      <c r="AI34" s="33"/>
    </row>
    <row r="35" spans="1:35" x14ac:dyDescent="0.25">
      <c r="B35" s="20" t="s">
        <v>48</v>
      </c>
      <c r="C35" s="151">
        <v>0</v>
      </c>
      <c r="D35" s="144">
        <v>2849500</v>
      </c>
      <c r="E35" s="151">
        <v>0</v>
      </c>
      <c r="F35" s="151">
        <v>0</v>
      </c>
      <c r="G35" s="151">
        <v>0</v>
      </c>
      <c r="H35" s="151">
        <v>0</v>
      </c>
      <c r="I35" s="151">
        <v>0</v>
      </c>
      <c r="J35" s="151">
        <v>0</v>
      </c>
      <c r="K35" s="151">
        <v>0</v>
      </c>
      <c r="L35" s="144">
        <v>1349500</v>
      </c>
      <c r="M35" s="151">
        <v>0</v>
      </c>
      <c r="N35" s="151">
        <v>0</v>
      </c>
      <c r="O35" s="151">
        <v>0</v>
      </c>
      <c r="P35" s="151">
        <v>0</v>
      </c>
      <c r="Q35" s="144">
        <f t="shared" si="0"/>
        <v>1349500</v>
      </c>
      <c r="R35" s="32"/>
      <c r="S35" s="32"/>
      <c r="T35" s="32"/>
      <c r="U35" s="32"/>
      <c r="V35" s="32"/>
      <c r="W35" s="32"/>
      <c r="X35" s="32"/>
      <c r="Y35" s="27"/>
      <c r="Z35" s="27"/>
      <c r="AA35" s="27"/>
      <c r="AB35" s="27"/>
      <c r="AC35" s="27"/>
      <c r="AD35" s="27"/>
      <c r="AE35" s="27"/>
      <c r="AF35" s="33"/>
      <c r="AG35" s="33"/>
      <c r="AH35" s="33"/>
      <c r="AI35" s="33"/>
    </row>
    <row r="36" spans="1:35" x14ac:dyDescent="0.25">
      <c r="B36" s="20" t="s">
        <v>49</v>
      </c>
      <c r="C36" s="144">
        <v>61176704</v>
      </c>
      <c r="D36" s="144">
        <v>95888601.410000011</v>
      </c>
      <c r="E36" s="151">
        <v>0</v>
      </c>
      <c r="F36" s="144">
        <v>472858.08999999997</v>
      </c>
      <c r="G36" s="144">
        <v>279906.95</v>
      </c>
      <c r="H36" s="144">
        <v>404485.19000000006</v>
      </c>
      <c r="I36" s="144">
        <v>143960</v>
      </c>
      <c r="J36" s="144">
        <v>195928.04</v>
      </c>
      <c r="K36" s="144">
        <v>705388.58000000007</v>
      </c>
      <c r="L36" s="144">
        <v>653098.73</v>
      </c>
      <c r="M36" s="144">
        <v>1512159</v>
      </c>
      <c r="N36" s="144">
        <v>497640.99</v>
      </c>
      <c r="O36" s="144">
        <v>4944545.4300000006</v>
      </c>
      <c r="P36" s="144">
        <v>26815805.270000003</v>
      </c>
      <c r="Q36" s="144">
        <f t="shared" si="0"/>
        <v>36625776.270000003</v>
      </c>
      <c r="R36" s="32"/>
      <c r="S36" s="32"/>
      <c r="T36" s="32"/>
      <c r="U36" s="32"/>
      <c r="V36" s="32"/>
      <c r="W36" s="32"/>
      <c r="X36" s="32"/>
      <c r="Y36" s="27"/>
      <c r="Z36" s="27"/>
      <c r="AA36" s="27"/>
      <c r="AB36" s="27"/>
      <c r="AC36" s="27"/>
      <c r="AD36" s="27"/>
      <c r="AE36" s="27"/>
      <c r="AF36" s="33"/>
      <c r="AG36" s="33"/>
      <c r="AH36" s="33"/>
      <c r="AI36" s="33"/>
    </row>
    <row r="37" spans="1:35" x14ac:dyDescent="0.25">
      <c r="B37" s="62" t="s">
        <v>50</v>
      </c>
      <c r="C37" s="148">
        <v>40011778</v>
      </c>
      <c r="D37" s="148">
        <v>40527637</v>
      </c>
      <c r="E37" s="150">
        <v>0</v>
      </c>
      <c r="F37" s="150">
        <v>0</v>
      </c>
      <c r="G37" s="148">
        <v>561472.6</v>
      </c>
      <c r="H37" s="148">
        <v>76700</v>
      </c>
      <c r="I37" s="148">
        <v>211500</v>
      </c>
      <c r="J37" s="150">
        <v>0</v>
      </c>
      <c r="K37" s="148">
        <v>5265000</v>
      </c>
      <c r="L37" s="150">
        <v>0</v>
      </c>
      <c r="M37" s="150">
        <v>0</v>
      </c>
      <c r="N37" s="148">
        <v>101244</v>
      </c>
      <c r="O37" s="150">
        <v>0</v>
      </c>
      <c r="P37" s="148">
        <v>277300</v>
      </c>
      <c r="Q37" s="148">
        <f t="shared" si="0"/>
        <v>6493216.5999999996</v>
      </c>
      <c r="R37" s="32"/>
      <c r="S37" s="32"/>
      <c r="T37" s="32"/>
      <c r="U37" s="32"/>
      <c r="V37" s="32"/>
      <c r="W37" s="32"/>
      <c r="X37" s="32"/>
      <c r="Y37" s="27"/>
      <c r="Z37" s="27"/>
      <c r="AA37" s="27"/>
      <c r="AB37" s="27"/>
      <c r="AC37" s="27"/>
      <c r="AD37" s="27"/>
      <c r="AE37" s="27"/>
      <c r="AF37" s="33"/>
      <c r="AG37" s="33"/>
      <c r="AH37" s="33"/>
      <c r="AI37" s="33"/>
    </row>
    <row r="38" spans="1:35" x14ac:dyDescent="0.25">
      <c r="B38" s="20" t="s">
        <v>51</v>
      </c>
      <c r="C38" s="150">
        <v>0</v>
      </c>
      <c r="D38" s="148">
        <v>101244</v>
      </c>
      <c r="E38" s="150">
        <v>0</v>
      </c>
      <c r="F38" s="150">
        <v>0</v>
      </c>
      <c r="G38" s="150">
        <v>0</v>
      </c>
      <c r="H38" s="150">
        <v>0</v>
      </c>
      <c r="I38" s="150">
        <v>0</v>
      </c>
      <c r="J38" s="150">
        <v>0</v>
      </c>
      <c r="K38" s="150">
        <v>0</v>
      </c>
      <c r="L38" s="150">
        <v>0</v>
      </c>
      <c r="M38" s="150">
        <v>0</v>
      </c>
      <c r="N38" s="148">
        <v>101244</v>
      </c>
      <c r="O38" s="150">
        <v>0</v>
      </c>
      <c r="P38" s="150">
        <v>0</v>
      </c>
      <c r="Q38" s="148">
        <f t="shared" si="0"/>
        <v>101244</v>
      </c>
      <c r="R38" s="32"/>
      <c r="S38" s="32"/>
      <c r="T38" s="32"/>
      <c r="U38" s="32"/>
      <c r="V38" s="32"/>
      <c r="W38" s="32"/>
      <c r="X38" s="32"/>
      <c r="Y38" s="27"/>
      <c r="Z38" s="27"/>
      <c r="AA38" s="27"/>
      <c r="AB38" s="27"/>
      <c r="AC38" s="27"/>
      <c r="AD38" s="27"/>
      <c r="AE38" s="27"/>
      <c r="AF38" s="33"/>
      <c r="AG38" s="33"/>
      <c r="AH38" s="33"/>
      <c r="AI38" s="33"/>
    </row>
    <row r="39" spans="1:35" s="9" customFormat="1" x14ac:dyDescent="0.25">
      <c r="A39"/>
      <c r="B39" s="20" t="s">
        <v>52</v>
      </c>
      <c r="C39" s="144">
        <v>11778</v>
      </c>
      <c r="D39" s="144">
        <v>426393</v>
      </c>
      <c r="E39" s="151">
        <v>0</v>
      </c>
      <c r="F39" s="151">
        <v>0</v>
      </c>
      <c r="G39" s="144">
        <v>57814.1</v>
      </c>
      <c r="H39" s="144">
        <v>76700</v>
      </c>
      <c r="I39" s="151">
        <v>0</v>
      </c>
      <c r="J39" s="151">
        <v>0</v>
      </c>
      <c r="K39" s="151">
        <v>0</v>
      </c>
      <c r="L39" s="151">
        <v>0</v>
      </c>
      <c r="M39" s="151">
        <v>0</v>
      </c>
      <c r="N39" s="151">
        <v>0</v>
      </c>
      <c r="O39" s="151">
        <v>0</v>
      </c>
      <c r="P39" s="144">
        <v>277300</v>
      </c>
      <c r="Q39" s="148">
        <f t="shared" si="0"/>
        <v>411814.1</v>
      </c>
      <c r="R39" s="32"/>
      <c r="S39" s="32"/>
      <c r="T39" s="32"/>
      <c r="U39" s="32"/>
      <c r="V39" s="32"/>
      <c r="W39" s="32"/>
      <c r="X39" s="32"/>
      <c r="Y39" s="27"/>
      <c r="Z39" s="27"/>
      <c r="AA39" s="27"/>
      <c r="AB39" s="27"/>
      <c r="AC39" s="27"/>
      <c r="AD39" s="27"/>
      <c r="AE39" s="27"/>
      <c r="AF39" s="33"/>
      <c r="AG39" s="33"/>
      <c r="AH39" s="33"/>
      <c r="AI39" s="33"/>
    </row>
    <row r="40" spans="1:35" x14ac:dyDescent="0.25">
      <c r="B40" s="20" t="s">
        <v>53</v>
      </c>
      <c r="C40" s="144">
        <v>40000000</v>
      </c>
      <c r="D40" s="144">
        <v>40000000</v>
      </c>
      <c r="E40" s="151">
        <v>0</v>
      </c>
      <c r="F40" s="151">
        <v>0</v>
      </c>
      <c r="G40" s="144">
        <v>503658.5</v>
      </c>
      <c r="H40" s="151">
        <v>0</v>
      </c>
      <c r="I40" s="144">
        <v>211500</v>
      </c>
      <c r="J40" s="151">
        <v>0</v>
      </c>
      <c r="K40" s="144">
        <v>5265000</v>
      </c>
      <c r="L40" s="151">
        <v>0</v>
      </c>
      <c r="M40" s="151">
        <v>0</v>
      </c>
      <c r="N40" s="151">
        <v>0</v>
      </c>
      <c r="O40" s="151">
        <v>0</v>
      </c>
      <c r="P40" s="151">
        <v>0</v>
      </c>
      <c r="Q40" s="144">
        <f t="shared" si="0"/>
        <v>5980158.5</v>
      </c>
      <c r="R40" s="32"/>
      <c r="S40" s="32"/>
      <c r="T40" s="32"/>
      <c r="U40" s="32"/>
      <c r="V40" s="32"/>
      <c r="W40" s="32"/>
      <c r="X40" s="32"/>
      <c r="Y40" s="27"/>
      <c r="Z40" s="27"/>
      <c r="AA40" s="27"/>
      <c r="AB40" s="27"/>
      <c r="AC40" s="27"/>
      <c r="AD40" s="27"/>
      <c r="AE40" s="27"/>
      <c r="AF40" s="33"/>
      <c r="AG40" s="33"/>
      <c r="AH40" s="33"/>
      <c r="AI40" s="33"/>
    </row>
    <row r="41" spans="1:35" x14ac:dyDescent="0.25">
      <c r="B41" s="62" t="s">
        <v>54</v>
      </c>
      <c r="C41" s="148">
        <v>274017178</v>
      </c>
      <c r="D41" s="148">
        <v>294061893.25000006</v>
      </c>
      <c r="E41" s="148">
        <v>707961.04</v>
      </c>
      <c r="F41" s="148">
        <v>1674426.01</v>
      </c>
      <c r="G41" s="148">
        <v>634781</v>
      </c>
      <c r="H41" s="148">
        <v>2640433.7800000003</v>
      </c>
      <c r="I41" s="148">
        <v>779604.75999999989</v>
      </c>
      <c r="J41" s="148">
        <v>295176.77999999997</v>
      </c>
      <c r="K41" s="148">
        <v>1155574</v>
      </c>
      <c r="L41" s="148">
        <v>13597492.83</v>
      </c>
      <c r="M41" s="148">
        <v>960068.51</v>
      </c>
      <c r="N41" s="148">
        <v>18982229.5</v>
      </c>
      <c r="O41" s="148">
        <v>1881834.5899999999</v>
      </c>
      <c r="P41" s="148">
        <v>5733026.1799999997</v>
      </c>
      <c r="Q41" s="148">
        <f>SUM(E41:P41)</f>
        <v>49042608.979999997</v>
      </c>
      <c r="R41" s="32"/>
      <c r="S41" s="32"/>
      <c r="T41" s="32"/>
      <c r="U41" s="32"/>
      <c r="V41" s="32"/>
      <c r="W41" s="32"/>
      <c r="X41" s="32"/>
      <c r="Y41" s="27"/>
      <c r="Z41" s="27"/>
      <c r="AA41" s="27"/>
      <c r="AB41" s="27"/>
      <c r="AC41" s="27"/>
      <c r="AD41" s="27"/>
      <c r="AE41" s="27"/>
      <c r="AF41" s="33"/>
      <c r="AG41" s="33"/>
      <c r="AH41" s="33"/>
      <c r="AI41" s="33"/>
    </row>
    <row r="42" spans="1:35" x14ac:dyDescent="0.25">
      <c r="B42" s="20" t="s">
        <v>92</v>
      </c>
      <c r="C42" s="144">
        <v>25156043</v>
      </c>
      <c r="D42" s="151">
        <v>0</v>
      </c>
      <c r="E42" s="151">
        <v>0</v>
      </c>
      <c r="F42" s="151">
        <v>0</v>
      </c>
      <c r="G42" s="151">
        <v>0</v>
      </c>
      <c r="H42" s="151">
        <v>0</v>
      </c>
      <c r="I42" s="151">
        <v>0</v>
      </c>
      <c r="J42" s="151">
        <v>0</v>
      </c>
      <c r="K42" s="151">
        <v>0</v>
      </c>
      <c r="L42" s="151">
        <v>0</v>
      </c>
      <c r="M42" s="151">
        <v>0</v>
      </c>
      <c r="N42" s="151">
        <v>0</v>
      </c>
      <c r="O42" s="151">
        <v>0</v>
      </c>
      <c r="P42" s="151">
        <v>0</v>
      </c>
      <c r="Q42" s="151">
        <f t="shared" si="0"/>
        <v>0</v>
      </c>
      <c r="R42" s="32"/>
      <c r="S42" s="32"/>
      <c r="T42" s="32"/>
      <c r="U42" s="32"/>
      <c r="V42" s="32"/>
      <c r="W42" s="32"/>
      <c r="X42" s="32"/>
      <c r="Y42" s="27"/>
      <c r="Z42" s="27"/>
      <c r="AA42" s="27"/>
      <c r="AB42" s="27"/>
      <c r="AC42" s="27"/>
      <c r="AD42" s="27"/>
      <c r="AE42" s="27"/>
      <c r="AF42" s="33"/>
      <c r="AG42" s="33"/>
      <c r="AH42" s="33"/>
      <c r="AI42" s="33"/>
    </row>
    <row r="43" spans="1:35" x14ac:dyDescent="0.25">
      <c r="B43" s="20" t="s">
        <v>55</v>
      </c>
      <c r="C43" s="144">
        <v>248861135</v>
      </c>
      <c r="D43" s="144">
        <v>294061893.25000006</v>
      </c>
      <c r="E43" s="144">
        <v>707961.04</v>
      </c>
      <c r="F43" s="144">
        <v>1674426.01</v>
      </c>
      <c r="G43" s="144">
        <v>634781</v>
      </c>
      <c r="H43" s="144">
        <v>2640433.7800000003</v>
      </c>
      <c r="I43" s="144">
        <v>779604.75999999989</v>
      </c>
      <c r="J43" s="144">
        <v>295176.77999999997</v>
      </c>
      <c r="K43" s="144">
        <v>1155574</v>
      </c>
      <c r="L43" s="144">
        <v>13597492.83</v>
      </c>
      <c r="M43" s="144">
        <v>960068.51</v>
      </c>
      <c r="N43" s="144">
        <v>18982229.5</v>
      </c>
      <c r="O43" s="144">
        <v>1881834.5899999999</v>
      </c>
      <c r="P43" s="144">
        <v>5733026.1799999997</v>
      </c>
      <c r="Q43" s="152">
        <f>SUM(E43:P43)</f>
        <v>49042608.979999997</v>
      </c>
      <c r="R43" s="32"/>
      <c r="S43" s="32"/>
      <c r="T43" s="32"/>
      <c r="U43" s="32"/>
      <c r="V43" s="32"/>
      <c r="W43" s="32"/>
      <c r="X43" s="32"/>
      <c r="Y43" s="27"/>
      <c r="Z43" s="27"/>
      <c r="AA43" s="27"/>
      <c r="AB43" s="27"/>
      <c r="AC43" s="27"/>
      <c r="AD43" s="27"/>
      <c r="AE43" s="27"/>
      <c r="AF43" s="33"/>
      <c r="AG43" s="33"/>
      <c r="AH43" s="33"/>
      <c r="AI43" s="33"/>
    </row>
    <row r="44" spans="1:35" x14ac:dyDescent="0.25">
      <c r="B44" s="62" t="s">
        <v>56</v>
      </c>
      <c r="C44" s="148">
        <v>297216534</v>
      </c>
      <c r="D44" s="148">
        <v>297216534</v>
      </c>
      <c r="E44" s="150">
        <v>0</v>
      </c>
      <c r="F44" s="150">
        <v>0</v>
      </c>
      <c r="G44" s="150">
        <v>0</v>
      </c>
      <c r="H44" s="150">
        <v>0</v>
      </c>
      <c r="I44" s="150">
        <v>0</v>
      </c>
      <c r="J44" s="150">
        <v>0</v>
      </c>
      <c r="K44" s="150">
        <v>0</v>
      </c>
      <c r="L44" s="150">
        <v>0</v>
      </c>
      <c r="M44" s="150">
        <v>0</v>
      </c>
      <c r="N44" s="150">
        <v>0</v>
      </c>
      <c r="O44" s="150">
        <v>0</v>
      </c>
      <c r="P44" s="150">
        <v>0</v>
      </c>
      <c r="Q44" s="150">
        <f t="shared" si="0"/>
        <v>0</v>
      </c>
      <c r="R44" s="32"/>
      <c r="S44" s="32"/>
      <c r="T44" s="32"/>
      <c r="U44" s="32"/>
      <c r="V44" s="32"/>
      <c r="W44" s="32"/>
      <c r="X44" s="32"/>
      <c r="Y44" s="27"/>
      <c r="Z44" s="27"/>
      <c r="AA44" s="27"/>
      <c r="AB44" s="27"/>
      <c r="AC44" s="27"/>
      <c r="AD44" s="27"/>
      <c r="AE44" s="27"/>
      <c r="AF44" s="33"/>
      <c r="AG44" s="33"/>
      <c r="AH44" s="33"/>
      <c r="AI44" s="33"/>
    </row>
    <row r="45" spans="1:35" x14ac:dyDescent="0.25">
      <c r="B45" s="20" t="s">
        <v>105</v>
      </c>
      <c r="C45" s="148">
        <v>23000000</v>
      </c>
      <c r="D45" s="148">
        <v>23000000</v>
      </c>
      <c r="E45" s="150">
        <v>0</v>
      </c>
      <c r="F45" s="150">
        <v>0</v>
      </c>
      <c r="G45" s="150">
        <v>0</v>
      </c>
      <c r="H45" s="150">
        <v>0</v>
      </c>
      <c r="I45" s="150">
        <v>0</v>
      </c>
      <c r="J45" s="150">
        <v>0</v>
      </c>
      <c r="K45" s="150">
        <v>0</v>
      </c>
      <c r="L45" s="150">
        <v>0</v>
      </c>
      <c r="M45" s="150">
        <v>0</v>
      </c>
      <c r="N45" s="150">
        <v>0</v>
      </c>
      <c r="O45" s="150">
        <v>0</v>
      </c>
      <c r="P45" s="150">
        <v>0</v>
      </c>
      <c r="Q45" s="150">
        <f t="shared" si="0"/>
        <v>0</v>
      </c>
      <c r="R45" s="32"/>
      <c r="S45" s="32"/>
      <c r="T45" s="32"/>
      <c r="U45" s="32"/>
      <c r="V45" s="32"/>
      <c r="W45" s="32"/>
      <c r="X45" s="32"/>
      <c r="Y45" s="27"/>
      <c r="Z45" s="27"/>
      <c r="AA45" s="27"/>
      <c r="AB45" s="27"/>
      <c r="AC45" s="27"/>
      <c r="AD45" s="27"/>
      <c r="AE45" s="27"/>
      <c r="AF45" s="33"/>
      <c r="AG45" s="33"/>
      <c r="AH45" s="33"/>
      <c r="AI45" s="33"/>
    </row>
    <row r="46" spans="1:35" x14ac:dyDescent="0.25">
      <c r="B46" s="20" t="s">
        <v>93</v>
      </c>
      <c r="C46" s="144">
        <v>274216534</v>
      </c>
      <c r="D46" s="144">
        <v>274216534</v>
      </c>
      <c r="E46" s="142">
        <v>0</v>
      </c>
      <c r="F46" s="142">
        <v>0</v>
      </c>
      <c r="G46" s="142">
        <v>0</v>
      </c>
      <c r="H46" s="142">
        <v>0</v>
      </c>
      <c r="I46" s="142">
        <v>0</v>
      </c>
      <c r="J46" s="142">
        <v>0</v>
      </c>
      <c r="K46" s="142">
        <v>0</v>
      </c>
      <c r="L46" s="142">
        <v>0</v>
      </c>
      <c r="M46" s="142">
        <v>0</v>
      </c>
      <c r="N46" s="142">
        <v>0</v>
      </c>
      <c r="O46" s="142">
        <v>0</v>
      </c>
      <c r="P46" s="142">
        <v>0</v>
      </c>
      <c r="Q46" s="151">
        <f t="shared" si="0"/>
        <v>0</v>
      </c>
      <c r="R46" s="32"/>
      <c r="S46" s="32"/>
      <c r="T46" s="32"/>
      <c r="U46" s="32"/>
      <c r="V46" s="32"/>
      <c r="W46" s="32"/>
      <c r="X46" s="32"/>
      <c r="Y46" s="27"/>
      <c r="Z46" s="27"/>
      <c r="AA46" s="27"/>
      <c r="AB46" s="27"/>
      <c r="AC46" s="27"/>
      <c r="AD46" s="27"/>
      <c r="AE46" s="27"/>
      <c r="AF46" s="33"/>
      <c r="AG46" s="33"/>
      <c r="AH46" s="33"/>
      <c r="AI46" s="33"/>
    </row>
    <row r="47" spans="1:35" x14ac:dyDescent="0.25">
      <c r="B47" s="62" t="s">
        <v>58</v>
      </c>
      <c r="C47" s="148">
        <v>96101923</v>
      </c>
      <c r="D47" s="148">
        <v>96101923</v>
      </c>
      <c r="E47" s="150">
        <v>0</v>
      </c>
      <c r="F47" s="150">
        <v>0</v>
      </c>
      <c r="G47" s="150">
        <v>0</v>
      </c>
      <c r="H47" s="150">
        <v>0</v>
      </c>
      <c r="I47" s="150">
        <v>0</v>
      </c>
      <c r="J47" s="150">
        <v>0</v>
      </c>
      <c r="K47" s="150">
        <v>0</v>
      </c>
      <c r="L47" s="150">
        <v>0</v>
      </c>
      <c r="M47" s="150">
        <v>0</v>
      </c>
      <c r="N47" s="150">
        <v>0</v>
      </c>
      <c r="O47" s="150">
        <v>0</v>
      </c>
      <c r="P47" s="150">
        <v>0</v>
      </c>
      <c r="Q47" s="151">
        <f t="shared" si="0"/>
        <v>0</v>
      </c>
      <c r="R47" s="32"/>
      <c r="S47" s="32"/>
      <c r="T47" s="32"/>
      <c r="U47" s="32"/>
      <c r="V47" s="32"/>
      <c r="W47" s="32"/>
      <c r="X47" s="32"/>
      <c r="Y47" s="27"/>
      <c r="Z47" s="27"/>
      <c r="AA47" s="27"/>
      <c r="AB47" s="27"/>
      <c r="AC47" s="27"/>
      <c r="AD47" s="27"/>
      <c r="AE47" s="27"/>
      <c r="AF47" s="33"/>
      <c r="AG47" s="33"/>
      <c r="AH47" s="33"/>
      <c r="AI47" s="33"/>
    </row>
    <row r="48" spans="1:35" x14ac:dyDescent="0.25">
      <c r="B48" s="20" t="s">
        <v>60</v>
      </c>
      <c r="C48" s="144">
        <v>96101923</v>
      </c>
      <c r="D48" s="144">
        <v>96101923</v>
      </c>
      <c r="E48" s="151">
        <v>0</v>
      </c>
      <c r="F48" s="151">
        <v>0</v>
      </c>
      <c r="G48" s="151">
        <v>0</v>
      </c>
      <c r="H48" s="151">
        <v>0</v>
      </c>
      <c r="I48" s="151">
        <v>0</v>
      </c>
      <c r="J48" s="151">
        <v>0</v>
      </c>
      <c r="K48" s="151">
        <v>0</v>
      </c>
      <c r="L48" s="151">
        <v>0</v>
      </c>
      <c r="M48" s="151">
        <v>0</v>
      </c>
      <c r="N48" s="151">
        <v>0</v>
      </c>
      <c r="O48" s="151">
        <v>0</v>
      </c>
      <c r="P48" s="151">
        <v>0</v>
      </c>
      <c r="Q48" s="151">
        <f t="shared" si="0"/>
        <v>0</v>
      </c>
      <c r="R48" s="32"/>
      <c r="S48" s="32"/>
      <c r="T48" s="32"/>
      <c r="U48" s="32"/>
      <c r="V48" s="32"/>
      <c r="W48" s="32"/>
      <c r="X48" s="32"/>
      <c r="Y48" s="27"/>
      <c r="Z48" s="27"/>
      <c r="AA48" s="27"/>
      <c r="AB48" s="27"/>
      <c r="AC48" s="27"/>
      <c r="AD48" s="27"/>
      <c r="AE48" s="27"/>
      <c r="AF48" s="33"/>
      <c r="AG48" s="33"/>
      <c r="AH48" s="33"/>
      <c r="AI48" s="33"/>
    </row>
    <row r="49" spans="2:35" x14ac:dyDescent="0.25">
      <c r="B49" s="62" t="s">
        <v>61</v>
      </c>
      <c r="C49" s="148">
        <v>2309701</v>
      </c>
      <c r="D49" s="148">
        <v>2309701</v>
      </c>
      <c r="E49" s="150">
        <v>0</v>
      </c>
      <c r="F49" s="150">
        <v>0</v>
      </c>
      <c r="G49" s="150">
        <v>0</v>
      </c>
      <c r="H49" s="150">
        <v>0</v>
      </c>
      <c r="I49" s="150">
        <v>0</v>
      </c>
      <c r="J49" s="150">
        <v>0</v>
      </c>
      <c r="K49" s="150">
        <v>0</v>
      </c>
      <c r="L49" s="150">
        <v>0</v>
      </c>
      <c r="M49" s="150">
        <v>0</v>
      </c>
      <c r="N49" s="150">
        <v>0</v>
      </c>
      <c r="O49" s="150">
        <v>0</v>
      </c>
      <c r="P49" s="150">
        <v>0</v>
      </c>
      <c r="Q49" s="150">
        <f t="shared" si="0"/>
        <v>0</v>
      </c>
      <c r="R49" s="32"/>
      <c r="S49" s="32"/>
      <c r="T49" s="32"/>
      <c r="U49" s="32"/>
      <c r="V49" s="32"/>
      <c r="W49" s="32"/>
      <c r="X49" s="32"/>
      <c r="Y49" s="27"/>
      <c r="Z49" s="27"/>
      <c r="AA49" s="27"/>
      <c r="AB49" s="27"/>
      <c r="AC49" s="27"/>
      <c r="AD49" s="27"/>
      <c r="AE49" s="27"/>
      <c r="AF49" s="33"/>
      <c r="AG49" s="33"/>
      <c r="AH49" s="33"/>
      <c r="AI49" s="33"/>
    </row>
    <row r="50" spans="2:35" x14ac:dyDescent="0.25">
      <c r="B50" s="20" t="s">
        <v>62</v>
      </c>
      <c r="C50" s="144">
        <v>2309701</v>
      </c>
      <c r="D50" s="144">
        <v>2309701</v>
      </c>
      <c r="E50" s="151">
        <v>0</v>
      </c>
      <c r="F50" s="151">
        <v>0</v>
      </c>
      <c r="G50" s="151">
        <v>0</v>
      </c>
      <c r="H50" s="151">
        <v>0</v>
      </c>
      <c r="I50" s="151">
        <v>0</v>
      </c>
      <c r="J50" s="151">
        <v>0</v>
      </c>
      <c r="K50" s="151">
        <v>0</v>
      </c>
      <c r="L50" s="151">
        <v>0</v>
      </c>
      <c r="M50" s="151">
        <v>0</v>
      </c>
      <c r="N50" s="151">
        <v>0</v>
      </c>
      <c r="O50" s="151">
        <v>0</v>
      </c>
      <c r="P50" s="151">
        <v>0</v>
      </c>
      <c r="Q50" s="151">
        <f t="shared" si="0"/>
        <v>0</v>
      </c>
      <c r="R50" s="32"/>
      <c r="S50" s="32"/>
      <c r="T50" s="32"/>
      <c r="U50" s="32"/>
      <c r="V50" s="32"/>
      <c r="W50" s="32"/>
      <c r="X50" s="32"/>
      <c r="Y50" s="27"/>
      <c r="Z50" s="27"/>
      <c r="AA50" s="27"/>
      <c r="AB50" s="27"/>
      <c r="AC50" s="27"/>
      <c r="AD50" s="27"/>
      <c r="AE50" s="27"/>
      <c r="AF50" s="33"/>
      <c r="AG50" s="33"/>
      <c r="AH50" s="33"/>
      <c r="AI50" s="33"/>
    </row>
    <row r="51" spans="2:35" x14ac:dyDescent="0.25">
      <c r="B51" s="103" t="s">
        <v>63</v>
      </c>
      <c r="C51" s="153">
        <f t="shared" ref="C51:Q51" si="1">C10+C27</f>
        <v>94757919004</v>
      </c>
      <c r="D51" s="153">
        <f t="shared" si="1"/>
        <v>94669673612.049988</v>
      </c>
      <c r="E51" s="154">
        <f t="shared" si="1"/>
        <v>2783596166.3600006</v>
      </c>
      <c r="F51" s="154">
        <f t="shared" si="1"/>
        <v>3017558788.5600009</v>
      </c>
      <c r="G51" s="154">
        <f t="shared" si="1"/>
        <v>3914677246.4700007</v>
      </c>
      <c r="H51" s="154">
        <f t="shared" si="1"/>
        <v>3747343612.3699989</v>
      </c>
      <c r="I51" s="154">
        <f t="shared" si="1"/>
        <v>4205474972.1900005</v>
      </c>
      <c r="J51" s="154">
        <f t="shared" si="1"/>
        <v>4202757771.3999991</v>
      </c>
      <c r="K51" s="154">
        <f t="shared" si="1"/>
        <v>4355029356.7700014</v>
      </c>
      <c r="L51" s="154">
        <f t="shared" si="1"/>
        <v>4444511046.8399992</v>
      </c>
      <c r="M51" s="154">
        <f t="shared" si="1"/>
        <v>4110469056.230001</v>
      </c>
      <c r="N51" s="154">
        <f t="shared" si="1"/>
        <v>4512071276.79</v>
      </c>
      <c r="O51" s="154">
        <f t="shared" si="1"/>
        <v>5285094135.75</v>
      </c>
      <c r="P51" s="154">
        <f t="shared" si="1"/>
        <v>9992641580.4500008</v>
      </c>
      <c r="Q51" s="154">
        <f t="shared" si="1"/>
        <v>54571225010.180008</v>
      </c>
      <c r="Y51" s="27"/>
      <c r="Z51" s="27"/>
      <c r="AA51" s="27"/>
      <c r="AB51" s="27"/>
      <c r="AC51" s="27"/>
      <c r="AD51" s="27"/>
      <c r="AE51" s="27"/>
      <c r="AF51" s="33"/>
      <c r="AG51" s="33"/>
      <c r="AH51" s="33"/>
      <c r="AI51" s="33"/>
    </row>
    <row r="52" spans="2:35" x14ac:dyDescent="0.25">
      <c r="B52" s="19"/>
      <c r="C52" s="155"/>
      <c r="D52" s="155"/>
      <c r="E52" s="155"/>
      <c r="F52" s="155"/>
      <c r="G52" s="155"/>
      <c r="H52" s="155"/>
      <c r="I52" s="155"/>
      <c r="J52" s="155"/>
      <c r="K52" s="155"/>
      <c r="L52" s="155"/>
      <c r="M52" s="155"/>
      <c r="N52" s="155"/>
      <c r="O52" s="155"/>
      <c r="P52" s="155"/>
      <c r="Q52" s="155"/>
      <c r="Y52" s="27"/>
      <c r="Z52" s="27"/>
      <c r="AA52" s="27"/>
      <c r="AB52" s="27"/>
      <c r="AC52" s="27"/>
      <c r="AD52" s="27"/>
      <c r="AE52" s="27"/>
    </row>
    <row r="53" spans="2:35" x14ac:dyDescent="0.25">
      <c r="B53" s="103" t="s">
        <v>64</v>
      </c>
      <c r="C53" s="156"/>
      <c r="D53" s="156"/>
      <c r="E53" s="157" t="str">
        <f t="shared" ref="E53:O53" si="2">+E9</f>
        <v>ENERO</v>
      </c>
      <c r="F53" s="157" t="str">
        <f t="shared" si="2"/>
        <v>FEBRERO</v>
      </c>
      <c r="G53" s="157" t="str">
        <f t="shared" si="2"/>
        <v>MARZO</v>
      </c>
      <c r="H53" s="157" t="str">
        <f t="shared" si="2"/>
        <v>ABRIL</v>
      </c>
      <c r="I53" s="157" t="str">
        <f t="shared" si="2"/>
        <v>MAYO</v>
      </c>
      <c r="J53" s="157" t="str">
        <f t="shared" si="2"/>
        <v>JUNIO</v>
      </c>
      <c r="K53" s="157" t="str">
        <f t="shared" si="2"/>
        <v>JULIO</v>
      </c>
      <c r="L53" s="157" t="str">
        <f t="shared" si="2"/>
        <v>AGOSTO</v>
      </c>
      <c r="M53" s="157" t="str">
        <f t="shared" si="2"/>
        <v>SEPTIEMBRE</v>
      </c>
      <c r="N53" s="157" t="str">
        <f t="shared" si="2"/>
        <v>OCTUBRE</v>
      </c>
      <c r="O53" s="157" t="str">
        <f t="shared" si="2"/>
        <v>NOVIEMBRE</v>
      </c>
      <c r="P53" s="157" t="s">
        <v>21</v>
      </c>
      <c r="Q53" s="158" t="s">
        <v>22</v>
      </c>
      <c r="R53" s="32"/>
      <c r="S53" s="32"/>
      <c r="T53" s="32"/>
      <c r="U53" s="32"/>
      <c r="V53" s="32"/>
      <c r="W53" s="32"/>
      <c r="X53" s="32"/>
      <c r="Z53" s="27"/>
      <c r="AA53" s="27"/>
      <c r="AB53" s="27"/>
      <c r="AC53" s="27"/>
      <c r="AD53" s="27"/>
      <c r="AE53" s="27"/>
    </row>
    <row r="54" spans="2:35" x14ac:dyDescent="0.25">
      <c r="B54" s="21" t="s">
        <v>65</v>
      </c>
      <c r="C54" s="159">
        <v>3466931558</v>
      </c>
      <c r="D54" s="159">
        <v>3852070205.6900001</v>
      </c>
      <c r="E54" s="160">
        <v>0</v>
      </c>
      <c r="F54" s="159">
        <v>583566.13</v>
      </c>
      <c r="G54" s="159">
        <v>2736355.56</v>
      </c>
      <c r="H54" s="160">
        <v>0</v>
      </c>
      <c r="I54" s="159">
        <v>3537135.35</v>
      </c>
      <c r="J54" s="147">
        <v>65853524.840000004</v>
      </c>
      <c r="K54" s="147">
        <v>2091714.6200000003</v>
      </c>
      <c r="L54" s="147">
        <v>22393617.84</v>
      </c>
      <c r="M54" s="147">
        <v>55998383.520000003</v>
      </c>
      <c r="N54" s="147">
        <v>3147957.54</v>
      </c>
      <c r="O54" s="147">
        <v>10889590.25</v>
      </c>
      <c r="P54" s="147">
        <v>37544831.980000004</v>
      </c>
      <c r="Q54" s="147">
        <f>SUM(E54:P54)</f>
        <v>204776677.63</v>
      </c>
      <c r="R54" s="27"/>
      <c r="S54" s="32"/>
      <c r="T54" s="32"/>
      <c r="U54" s="32"/>
      <c r="V54" s="32"/>
      <c r="W54" s="32"/>
      <c r="X54" s="32"/>
      <c r="Y54" s="27"/>
      <c r="Z54" s="27"/>
      <c r="AA54" s="27"/>
      <c r="AB54" s="27"/>
      <c r="AC54" s="27"/>
      <c r="AD54" s="27"/>
      <c r="AE54" s="27"/>
      <c r="AF54" s="32"/>
      <c r="AG54" s="32"/>
      <c r="AH54" s="32"/>
      <c r="AI54" s="32"/>
    </row>
    <row r="55" spans="2:35" x14ac:dyDescent="0.25">
      <c r="B55" s="62" t="s">
        <v>66</v>
      </c>
      <c r="C55" s="161">
        <v>1125403298</v>
      </c>
      <c r="D55" s="161">
        <v>1325403298</v>
      </c>
      <c r="E55" s="149">
        <v>0</v>
      </c>
      <c r="F55" s="149">
        <v>0</v>
      </c>
      <c r="G55" s="149">
        <v>0</v>
      </c>
      <c r="H55" s="149">
        <v>0</v>
      </c>
      <c r="I55" s="149">
        <v>0</v>
      </c>
      <c r="J55" s="150">
        <v>0</v>
      </c>
      <c r="K55" s="150">
        <v>0</v>
      </c>
      <c r="L55" s="150">
        <v>0</v>
      </c>
      <c r="M55" s="150">
        <v>0</v>
      </c>
      <c r="N55" s="150">
        <v>0</v>
      </c>
      <c r="O55" s="150">
        <v>0</v>
      </c>
      <c r="P55" s="150">
        <v>0</v>
      </c>
      <c r="Q55" s="150">
        <f t="shared" ref="Q55:Q80" si="3">SUM(E55:P55)</f>
        <v>0</v>
      </c>
      <c r="R55" s="27"/>
      <c r="S55" s="32"/>
      <c r="T55" s="32"/>
      <c r="U55" s="32"/>
      <c r="V55" s="32"/>
      <c r="W55" s="32"/>
      <c r="X55" s="32"/>
      <c r="Y55" s="27"/>
      <c r="Z55" s="27"/>
      <c r="AA55" s="27"/>
      <c r="AB55" s="27"/>
      <c r="AC55" s="27"/>
      <c r="AD55" s="27"/>
      <c r="AE55" s="27"/>
      <c r="AF55" s="32"/>
      <c r="AG55" s="32"/>
      <c r="AH55" s="32"/>
      <c r="AI55" s="32"/>
    </row>
    <row r="56" spans="2:35" x14ac:dyDescent="0.25">
      <c r="B56" s="20" t="s">
        <v>67</v>
      </c>
      <c r="C56" s="162">
        <v>125403298</v>
      </c>
      <c r="D56" s="162">
        <v>125403298</v>
      </c>
      <c r="E56" s="163">
        <v>0</v>
      </c>
      <c r="F56" s="163">
        <v>0</v>
      </c>
      <c r="G56" s="163">
        <v>0</v>
      </c>
      <c r="H56" s="163">
        <v>0</v>
      </c>
      <c r="I56" s="163">
        <v>0</v>
      </c>
      <c r="J56" s="151">
        <v>0</v>
      </c>
      <c r="K56" s="151">
        <v>0</v>
      </c>
      <c r="L56" s="151">
        <v>0</v>
      </c>
      <c r="M56" s="151">
        <v>0</v>
      </c>
      <c r="N56" s="151">
        <v>0</v>
      </c>
      <c r="O56" s="151">
        <v>0</v>
      </c>
      <c r="P56" s="151">
        <v>0</v>
      </c>
      <c r="Q56" s="164">
        <f t="shared" si="3"/>
        <v>0</v>
      </c>
      <c r="R56" s="27"/>
      <c r="S56" s="32"/>
      <c r="T56" s="32"/>
      <c r="U56" s="32"/>
      <c r="V56" s="32"/>
      <c r="W56" s="32"/>
      <c r="X56" s="32"/>
      <c r="Y56" s="27"/>
      <c r="Z56" s="27"/>
      <c r="AA56" s="27"/>
      <c r="AB56" s="27"/>
      <c r="AC56" s="27"/>
      <c r="AD56" s="27"/>
      <c r="AE56" s="27"/>
      <c r="AF56" s="32"/>
      <c r="AG56" s="32"/>
      <c r="AH56" s="32"/>
      <c r="AI56" s="32"/>
    </row>
    <row r="57" spans="2:35" x14ac:dyDescent="0.25">
      <c r="B57" s="20" t="s">
        <v>68</v>
      </c>
      <c r="C57" s="162">
        <v>125403298</v>
      </c>
      <c r="D57" s="162">
        <v>125403298</v>
      </c>
      <c r="E57" s="163">
        <v>0</v>
      </c>
      <c r="F57" s="163">
        <v>0</v>
      </c>
      <c r="G57" s="163">
        <v>0</v>
      </c>
      <c r="H57" s="163">
        <v>0</v>
      </c>
      <c r="I57" s="163">
        <v>0</v>
      </c>
      <c r="J57" s="151">
        <v>0</v>
      </c>
      <c r="K57" s="151">
        <v>0</v>
      </c>
      <c r="L57" s="151">
        <v>0</v>
      </c>
      <c r="M57" s="151">
        <v>0</v>
      </c>
      <c r="N57" s="151">
        <v>0</v>
      </c>
      <c r="O57" s="151">
        <v>0</v>
      </c>
      <c r="P57" s="151">
        <v>0</v>
      </c>
      <c r="Q57" s="164">
        <f t="shared" si="3"/>
        <v>0</v>
      </c>
      <c r="R57" s="27"/>
      <c r="S57" s="32"/>
      <c r="T57" s="32"/>
      <c r="U57" s="32"/>
      <c r="V57" s="32"/>
      <c r="W57" s="32"/>
      <c r="X57" s="32"/>
      <c r="Y57" s="27"/>
      <c r="Z57" s="27"/>
      <c r="AA57" s="27"/>
      <c r="AB57" s="27"/>
      <c r="AC57" s="27"/>
      <c r="AD57" s="27"/>
      <c r="AE57" s="27"/>
      <c r="AF57" s="32"/>
      <c r="AG57" s="32"/>
      <c r="AH57" s="32"/>
      <c r="AI57" s="32"/>
    </row>
    <row r="58" spans="2:35" x14ac:dyDescent="0.25">
      <c r="B58" s="31" t="s">
        <v>69</v>
      </c>
      <c r="C58" s="162">
        <v>125403298</v>
      </c>
      <c r="D58" s="162">
        <v>125403298</v>
      </c>
      <c r="E58" s="163">
        <v>0</v>
      </c>
      <c r="F58" s="163">
        <v>0</v>
      </c>
      <c r="G58" s="163">
        <v>0</v>
      </c>
      <c r="H58" s="163">
        <v>0</v>
      </c>
      <c r="I58" s="163">
        <v>0</v>
      </c>
      <c r="J58" s="151">
        <v>0</v>
      </c>
      <c r="K58" s="151">
        <v>0</v>
      </c>
      <c r="L58" s="151">
        <v>0</v>
      </c>
      <c r="M58" s="151">
        <v>0</v>
      </c>
      <c r="N58" s="151">
        <v>0</v>
      </c>
      <c r="O58" s="151">
        <v>0</v>
      </c>
      <c r="P58" s="151">
        <v>0</v>
      </c>
      <c r="Q58" s="164">
        <f t="shared" si="3"/>
        <v>0</v>
      </c>
      <c r="R58" s="27"/>
      <c r="S58" s="32"/>
      <c r="T58" s="32"/>
      <c r="U58" s="32"/>
      <c r="V58" s="32"/>
      <c r="W58" s="32"/>
      <c r="X58" s="32"/>
      <c r="Y58" s="27"/>
      <c r="Z58" s="27"/>
      <c r="AA58" s="27"/>
      <c r="AB58" s="27"/>
      <c r="AC58" s="27"/>
      <c r="AD58" s="27"/>
      <c r="AE58" s="27"/>
      <c r="AF58" s="32"/>
      <c r="AG58" s="32"/>
      <c r="AH58" s="32"/>
      <c r="AI58" s="32"/>
    </row>
    <row r="59" spans="2:35" x14ac:dyDescent="0.25">
      <c r="B59" s="20" t="s">
        <v>70</v>
      </c>
      <c r="C59" s="165">
        <v>1000000000</v>
      </c>
      <c r="D59" s="165">
        <v>1200000000</v>
      </c>
      <c r="E59" s="166">
        <v>0</v>
      </c>
      <c r="F59" s="166">
        <v>0</v>
      </c>
      <c r="G59" s="166">
        <v>0</v>
      </c>
      <c r="H59" s="166">
        <v>0</v>
      </c>
      <c r="I59" s="166">
        <v>0</v>
      </c>
      <c r="J59" s="164">
        <v>0</v>
      </c>
      <c r="K59" s="164">
        <v>0</v>
      </c>
      <c r="L59" s="164">
        <v>0</v>
      </c>
      <c r="M59" s="164">
        <v>0</v>
      </c>
      <c r="N59" s="164">
        <v>0</v>
      </c>
      <c r="O59" s="164">
        <v>0</v>
      </c>
      <c r="P59" s="164">
        <v>0</v>
      </c>
      <c r="Q59" s="164">
        <f t="shared" si="3"/>
        <v>0</v>
      </c>
      <c r="R59" s="27"/>
      <c r="S59" s="32"/>
      <c r="T59" s="32"/>
      <c r="U59" s="32"/>
      <c r="V59" s="32"/>
      <c r="W59" s="32"/>
      <c r="X59" s="32"/>
      <c r="Y59" s="27"/>
      <c r="Z59" s="27"/>
      <c r="AA59" s="27"/>
      <c r="AB59" s="27"/>
      <c r="AC59" s="27"/>
      <c r="AD59" s="27"/>
      <c r="AE59" s="27"/>
      <c r="AF59" s="32"/>
      <c r="AG59" s="32"/>
      <c r="AH59" s="32"/>
      <c r="AI59" s="32"/>
    </row>
    <row r="60" spans="2:35" x14ac:dyDescent="0.25">
      <c r="B60" s="20" t="s">
        <v>116</v>
      </c>
      <c r="C60" s="166">
        <v>0</v>
      </c>
      <c r="D60" s="165">
        <v>50000000</v>
      </c>
      <c r="E60" s="166">
        <v>0</v>
      </c>
      <c r="F60" s="166">
        <v>0</v>
      </c>
      <c r="G60" s="166">
        <v>0</v>
      </c>
      <c r="H60" s="166">
        <v>0</v>
      </c>
      <c r="I60" s="166">
        <v>0</v>
      </c>
      <c r="J60" s="164">
        <v>0</v>
      </c>
      <c r="K60" s="164">
        <v>0</v>
      </c>
      <c r="L60" s="164">
        <v>0</v>
      </c>
      <c r="M60" s="164">
        <v>0</v>
      </c>
      <c r="N60" s="164">
        <v>0</v>
      </c>
      <c r="O60" s="164">
        <v>0</v>
      </c>
      <c r="P60" s="164">
        <v>0</v>
      </c>
      <c r="Q60" s="164">
        <f t="shared" si="3"/>
        <v>0</v>
      </c>
      <c r="R60" s="27"/>
      <c r="S60" s="32"/>
      <c r="T60" s="32"/>
      <c r="U60" s="32"/>
      <c r="V60" s="32"/>
      <c r="W60" s="32"/>
      <c r="X60" s="32"/>
      <c r="Y60" s="27"/>
      <c r="Z60" s="27"/>
      <c r="AA60" s="27"/>
      <c r="AB60" s="27"/>
      <c r="AC60" s="27"/>
      <c r="AD60" s="27"/>
      <c r="AE60" s="27"/>
      <c r="AF60" s="32"/>
      <c r="AG60" s="32"/>
      <c r="AH60" s="32"/>
      <c r="AI60" s="32"/>
    </row>
    <row r="61" spans="2:35" x14ac:dyDescent="0.25">
      <c r="B61" s="20" t="s">
        <v>117</v>
      </c>
      <c r="C61" s="166">
        <v>0</v>
      </c>
      <c r="D61" s="165">
        <v>50000000</v>
      </c>
      <c r="E61" s="166">
        <v>0</v>
      </c>
      <c r="F61" s="166">
        <v>0</v>
      </c>
      <c r="G61" s="166">
        <v>0</v>
      </c>
      <c r="H61" s="166">
        <v>0</v>
      </c>
      <c r="I61" s="166">
        <v>0</v>
      </c>
      <c r="J61" s="164">
        <v>0</v>
      </c>
      <c r="K61" s="164">
        <v>0</v>
      </c>
      <c r="L61" s="164">
        <v>0</v>
      </c>
      <c r="M61" s="164">
        <v>0</v>
      </c>
      <c r="N61" s="164">
        <v>0</v>
      </c>
      <c r="O61" s="164">
        <v>0</v>
      </c>
      <c r="P61" s="164">
        <v>0</v>
      </c>
      <c r="Q61" s="164">
        <f t="shared" si="3"/>
        <v>0</v>
      </c>
      <c r="R61" s="27"/>
      <c r="S61" s="32"/>
      <c r="T61" s="32"/>
      <c r="U61" s="32"/>
      <c r="V61" s="32"/>
      <c r="W61" s="32"/>
      <c r="X61" s="32"/>
      <c r="Y61" s="27"/>
      <c r="Z61" s="27"/>
      <c r="AA61" s="27"/>
      <c r="AB61" s="27"/>
      <c r="AC61" s="27"/>
      <c r="AD61" s="27"/>
      <c r="AE61" s="27"/>
      <c r="AF61" s="32"/>
      <c r="AG61" s="32"/>
      <c r="AH61" s="32"/>
      <c r="AI61" s="32"/>
    </row>
    <row r="62" spans="2:35" s="10" customFormat="1" ht="30" x14ac:dyDescent="0.25">
      <c r="B62" s="20" t="s">
        <v>86</v>
      </c>
      <c r="C62" s="165">
        <v>1000000000</v>
      </c>
      <c r="D62" s="165">
        <v>1150000000</v>
      </c>
      <c r="E62" s="166">
        <v>0</v>
      </c>
      <c r="F62" s="166">
        <v>0</v>
      </c>
      <c r="G62" s="166">
        <v>0</v>
      </c>
      <c r="H62" s="166">
        <v>0</v>
      </c>
      <c r="I62" s="166">
        <v>0</v>
      </c>
      <c r="J62" s="164">
        <v>0</v>
      </c>
      <c r="K62" s="164">
        <v>0</v>
      </c>
      <c r="L62" s="164">
        <v>0</v>
      </c>
      <c r="M62" s="164">
        <v>0</v>
      </c>
      <c r="N62" s="164">
        <v>0</v>
      </c>
      <c r="O62" s="164">
        <v>0</v>
      </c>
      <c r="P62" s="164">
        <v>0</v>
      </c>
      <c r="Q62" s="164">
        <f t="shared" si="3"/>
        <v>0</v>
      </c>
      <c r="R62" s="27"/>
      <c r="S62" s="32"/>
      <c r="T62" s="32"/>
      <c r="U62" s="32"/>
      <c r="V62" s="32"/>
      <c r="W62" s="32"/>
      <c r="X62" s="32"/>
      <c r="Y62" s="27"/>
      <c r="Z62" s="27"/>
      <c r="AA62" s="27"/>
      <c r="AB62" s="27"/>
      <c r="AC62" s="27"/>
      <c r="AD62" s="27"/>
      <c r="AE62" s="27"/>
      <c r="AF62" s="32"/>
      <c r="AG62" s="32"/>
      <c r="AH62" s="32"/>
      <c r="AI62" s="32"/>
    </row>
    <row r="63" spans="2:35" ht="30" x14ac:dyDescent="0.25">
      <c r="B63" s="20" t="s">
        <v>87</v>
      </c>
      <c r="C63" s="165">
        <v>1000000000</v>
      </c>
      <c r="D63" s="165">
        <v>1150000000</v>
      </c>
      <c r="E63" s="166">
        <v>0</v>
      </c>
      <c r="F63" s="166">
        <v>0</v>
      </c>
      <c r="G63" s="166">
        <v>0</v>
      </c>
      <c r="H63" s="166">
        <v>0</v>
      </c>
      <c r="I63" s="166">
        <v>0</v>
      </c>
      <c r="J63" s="164">
        <v>0</v>
      </c>
      <c r="K63" s="164">
        <v>0</v>
      </c>
      <c r="L63" s="164">
        <v>0</v>
      </c>
      <c r="M63" s="164">
        <v>0</v>
      </c>
      <c r="N63" s="164">
        <v>0</v>
      </c>
      <c r="O63" s="164">
        <v>0</v>
      </c>
      <c r="P63" s="164">
        <v>0</v>
      </c>
      <c r="Q63" s="164">
        <f t="shared" si="3"/>
        <v>0</v>
      </c>
      <c r="R63" s="27"/>
      <c r="S63" s="32"/>
      <c r="T63" s="32"/>
      <c r="U63" s="32"/>
      <c r="V63" s="32"/>
      <c r="W63" s="32"/>
      <c r="X63" s="32"/>
      <c r="Y63" s="27"/>
      <c r="Z63" s="27"/>
      <c r="AA63" s="27"/>
      <c r="AB63" s="27"/>
      <c r="AC63" s="27"/>
      <c r="AD63" s="27"/>
      <c r="AE63" s="27"/>
      <c r="AF63" s="32"/>
      <c r="AG63" s="32"/>
      <c r="AH63" s="32"/>
      <c r="AI63" s="32"/>
    </row>
    <row r="64" spans="2:35" x14ac:dyDescent="0.25">
      <c r="B64" s="62" t="s">
        <v>73</v>
      </c>
      <c r="C64" s="161">
        <v>2341528260</v>
      </c>
      <c r="D64" s="161">
        <v>2524532174.6900001</v>
      </c>
      <c r="E64" s="149">
        <v>0</v>
      </c>
      <c r="F64" s="161">
        <v>583566.13</v>
      </c>
      <c r="G64" s="161">
        <v>2736355.56</v>
      </c>
      <c r="H64" s="149">
        <v>0</v>
      </c>
      <c r="I64" s="161">
        <v>3537135.35</v>
      </c>
      <c r="J64" s="148">
        <v>65853524.840000004</v>
      </c>
      <c r="K64" s="148">
        <v>2091714.6200000003</v>
      </c>
      <c r="L64" s="148">
        <v>22393617.84</v>
      </c>
      <c r="M64" s="148">
        <v>55998383.520000003</v>
      </c>
      <c r="N64" s="148">
        <v>3147957.54</v>
      </c>
      <c r="O64" s="148">
        <v>10889590.25</v>
      </c>
      <c r="P64" s="148">
        <v>37544831.980000004</v>
      </c>
      <c r="Q64" s="148">
        <f t="shared" si="3"/>
        <v>204776677.63</v>
      </c>
      <c r="Y64" s="27"/>
      <c r="Z64" s="27"/>
      <c r="AA64" s="27"/>
      <c r="AB64" s="27"/>
      <c r="AC64" s="27"/>
      <c r="AD64" s="27"/>
      <c r="AE64" s="27"/>
      <c r="AF64" s="32"/>
      <c r="AG64" s="32"/>
      <c r="AH64" s="32"/>
      <c r="AI64" s="32"/>
    </row>
    <row r="65" spans="1:35" x14ac:dyDescent="0.25">
      <c r="B65" s="20" t="s">
        <v>74</v>
      </c>
      <c r="C65" s="165">
        <v>2069619323.9999998</v>
      </c>
      <c r="D65" s="165">
        <v>2248174514.6900001</v>
      </c>
      <c r="E65" s="167">
        <v>0</v>
      </c>
      <c r="F65" s="165">
        <v>583566.13</v>
      </c>
      <c r="G65" s="165">
        <v>2736355.56</v>
      </c>
      <c r="H65" s="169">
        <v>0</v>
      </c>
      <c r="I65" s="165">
        <v>2424954.35</v>
      </c>
      <c r="J65" s="152">
        <v>64741343.839999996</v>
      </c>
      <c r="K65" s="152">
        <v>1720987.62</v>
      </c>
      <c r="L65" s="152">
        <v>22022890.84</v>
      </c>
      <c r="M65" s="152">
        <v>55627656.520000003</v>
      </c>
      <c r="N65" s="152">
        <v>2777230.54</v>
      </c>
      <c r="O65" s="152">
        <v>10518863.25</v>
      </c>
      <c r="P65" s="152">
        <v>32347589</v>
      </c>
      <c r="Q65" s="152">
        <f t="shared" si="3"/>
        <v>195501437.65000001</v>
      </c>
      <c r="R65" s="27"/>
      <c r="S65" s="32"/>
      <c r="T65" s="32"/>
      <c r="U65" s="32"/>
      <c r="V65" s="32"/>
      <c r="W65" s="32"/>
      <c r="X65" s="32"/>
      <c r="Y65" s="27"/>
      <c r="Z65" s="27"/>
      <c r="AA65" s="27"/>
      <c r="AB65" s="27"/>
      <c r="AC65" s="27"/>
      <c r="AD65" s="27"/>
      <c r="AE65" s="27"/>
      <c r="AF65" s="32"/>
      <c r="AG65" s="32"/>
      <c r="AH65" s="32"/>
      <c r="AI65" s="32"/>
    </row>
    <row r="66" spans="1:35" x14ac:dyDescent="0.25">
      <c r="B66" s="20" t="s">
        <v>75</v>
      </c>
      <c r="C66" s="165">
        <v>2016679925</v>
      </c>
      <c r="D66" s="165">
        <v>2187787484.52</v>
      </c>
      <c r="E66" s="167">
        <v>0</v>
      </c>
      <c r="F66" s="165">
        <v>583566.13</v>
      </c>
      <c r="G66" s="165">
        <v>2736355.56</v>
      </c>
      <c r="H66" s="169">
        <v>0</v>
      </c>
      <c r="I66" s="169">
        <v>0</v>
      </c>
      <c r="J66" s="144">
        <v>64238631.280000009</v>
      </c>
      <c r="K66" s="152">
        <v>1212200.6200000001</v>
      </c>
      <c r="L66" s="152">
        <v>22022890.84</v>
      </c>
      <c r="M66" s="152">
        <v>55112721.68</v>
      </c>
      <c r="N66" s="152">
        <v>2256073.5699999998</v>
      </c>
      <c r="O66" s="152">
        <v>7543781.8000000007</v>
      </c>
      <c r="P66" s="152">
        <v>32347589</v>
      </c>
      <c r="Q66" s="152">
        <f t="shared" si="3"/>
        <v>188053810.48000002</v>
      </c>
      <c r="R66" s="27"/>
      <c r="S66" s="32"/>
      <c r="T66" s="32"/>
      <c r="U66" s="32"/>
      <c r="V66" s="32"/>
      <c r="W66" s="32"/>
      <c r="X66" s="32"/>
      <c r="Y66" s="27"/>
      <c r="Z66" s="27"/>
      <c r="AA66" s="27"/>
      <c r="AB66" s="27"/>
      <c r="AC66" s="27"/>
      <c r="AD66" s="27"/>
      <c r="AE66" s="27"/>
      <c r="AF66" s="32"/>
      <c r="AG66" s="32"/>
      <c r="AH66" s="32"/>
      <c r="AI66" s="32"/>
    </row>
    <row r="67" spans="1:35" x14ac:dyDescent="0.25">
      <c r="B67" s="20" t="s">
        <v>76</v>
      </c>
      <c r="C67" s="165">
        <v>1566068604</v>
      </c>
      <c r="D67" s="165">
        <v>1560923603</v>
      </c>
      <c r="E67" s="167">
        <v>0</v>
      </c>
      <c r="F67" s="165">
        <v>583566.13</v>
      </c>
      <c r="G67" s="165">
        <v>2736355.56</v>
      </c>
      <c r="H67" s="169">
        <v>0</v>
      </c>
      <c r="I67" s="169">
        <v>0</v>
      </c>
      <c r="J67" s="145">
        <v>0</v>
      </c>
      <c r="K67" s="168">
        <v>0</v>
      </c>
      <c r="L67" s="168">
        <v>0</v>
      </c>
      <c r="M67" s="152">
        <v>23344068.280000001</v>
      </c>
      <c r="N67" s="168">
        <v>0</v>
      </c>
      <c r="O67" s="152">
        <v>130295</v>
      </c>
      <c r="P67" s="152">
        <v>5590118.2199999997</v>
      </c>
      <c r="Q67" s="152">
        <f t="shared" si="3"/>
        <v>32384403.190000001</v>
      </c>
      <c r="R67" s="27"/>
      <c r="S67" s="32"/>
      <c r="T67" s="32"/>
      <c r="U67" s="32"/>
      <c r="V67" s="32"/>
      <c r="W67" s="32"/>
      <c r="X67" s="32"/>
      <c r="Y67" s="27"/>
      <c r="Z67" s="27"/>
      <c r="AA67" s="27"/>
      <c r="AB67" s="27"/>
      <c r="AC67" s="27"/>
      <c r="AD67" s="27"/>
      <c r="AE67" s="27"/>
      <c r="AF67" s="32"/>
      <c r="AG67" s="32"/>
      <c r="AH67" s="32"/>
      <c r="AI67" s="32"/>
    </row>
    <row r="68" spans="1:35" ht="30" x14ac:dyDescent="0.25">
      <c r="B68" s="20" t="s">
        <v>88</v>
      </c>
      <c r="C68" s="165">
        <v>450611321</v>
      </c>
      <c r="D68" s="165">
        <v>626863881.51999998</v>
      </c>
      <c r="E68" s="167">
        <v>0</v>
      </c>
      <c r="F68" s="169">
        <v>0</v>
      </c>
      <c r="G68" s="169">
        <v>0</v>
      </c>
      <c r="H68" s="169">
        <v>0</v>
      </c>
      <c r="I68" s="169">
        <v>0</v>
      </c>
      <c r="J68" s="144">
        <v>64238631.280000009</v>
      </c>
      <c r="K68" s="152">
        <v>1212200.6200000001</v>
      </c>
      <c r="L68" s="152">
        <v>22022890.84</v>
      </c>
      <c r="M68" s="152">
        <v>31768653.399999999</v>
      </c>
      <c r="N68" s="152">
        <v>2256073.5699999998</v>
      </c>
      <c r="O68" s="152">
        <v>7413486.8000000007</v>
      </c>
      <c r="P68" s="152">
        <v>26757470.780000001</v>
      </c>
      <c r="Q68" s="152">
        <f t="shared" si="3"/>
        <v>155669407.29000002</v>
      </c>
      <c r="R68" s="27"/>
      <c r="S68" s="32"/>
      <c r="T68" s="32"/>
      <c r="U68" s="32"/>
      <c r="V68" s="32"/>
      <c r="W68" s="32"/>
      <c r="X68" s="32"/>
      <c r="Y68" s="27"/>
      <c r="Z68" s="27"/>
      <c r="AA68" s="27"/>
      <c r="AB68" s="27"/>
      <c r="AC68" s="27"/>
      <c r="AD68" s="27"/>
      <c r="AE68" s="27"/>
      <c r="AF68" s="32"/>
      <c r="AG68" s="32"/>
      <c r="AH68" s="32"/>
      <c r="AI68" s="32"/>
    </row>
    <row r="69" spans="1:35" x14ac:dyDescent="0.25">
      <c r="B69" s="20" t="s">
        <v>79</v>
      </c>
      <c r="C69" s="165">
        <v>34939399</v>
      </c>
      <c r="D69" s="165">
        <v>42387030.170000002</v>
      </c>
      <c r="E69" s="167">
        <v>0</v>
      </c>
      <c r="F69" s="169">
        <v>0</v>
      </c>
      <c r="G69" s="169">
        <v>0</v>
      </c>
      <c r="H69" s="169">
        <v>0</v>
      </c>
      <c r="I69" s="165">
        <v>2424954.35</v>
      </c>
      <c r="J69" s="144">
        <v>502712.56</v>
      </c>
      <c r="K69" s="152">
        <v>508787</v>
      </c>
      <c r="L69" s="168">
        <v>0</v>
      </c>
      <c r="M69" s="152">
        <v>514934.84</v>
      </c>
      <c r="N69" s="152">
        <v>521156.96999999991</v>
      </c>
      <c r="O69" s="152">
        <v>2975081.45</v>
      </c>
      <c r="P69" s="168">
        <v>0</v>
      </c>
      <c r="Q69" s="152">
        <f t="shared" si="3"/>
        <v>7447627.1699999999</v>
      </c>
      <c r="R69" s="27"/>
      <c r="S69" s="32"/>
      <c r="T69" s="32"/>
      <c r="U69" s="32"/>
      <c r="V69" s="32"/>
      <c r="W69" s="32"/>
      <c r="X69" s="32"/>
      <c r="Y69" s="27"/>
      <c r="Z69" s="27"/>
      <c r="AA69" s="27"/>
      <c r="AB69" s="27"/>
      <c r="AC69" s="27"/>
      <c r="AD69" s="27"/>
      <c r="AE69" s="27"/>
      <c r="AF69" s="32"/>
      <c r="AG69" s="32"/>
      <c r="AH69" s="32"/>
      <c r="AI69" s="32"/>
    </row>
    <row r="70" spans="1:35" x14ac:dyDescent="0.25">
      <c r="B70" s="20" t="s">
        <v>80</v>
      </c>
      <c r="C70" s="165">
        <v>34939399</v>
      </c>
      <c r="D70" s="165">
        <v>42387030.170000002</v>
      </c>
      <c r="E70" s="167">
        <v>0</v>
      </c>
      <c r="F70" s="169">
        <v>0</v>
      </c>
      <c r="G70" s="169">
        <v>0</v>
      </c>
      <c r="H70" s="169">
        <v>0</v>
      </c>
      <c r="I70" s="165">
        <v>2424954.35</v>
      </c>
      <c r="J70" s="144">
        <v>502712.56</v>
      </c>
      <c r="K70" s="152">
        <v>508787</v>
      </c>
      <c r="L70" s="168">
        <v>0</v>
      </c>
      <c r="M70" s="152">
        <v>514934.84</v>
      </c>
      <c r="N70" s="152">
        <v>521156.96999999991</v>
      </c>
      <c r="O70" s="152">
        <v>2975081.45</v>
      </c>
      <c r="P70" s="168">
        <v>0</v>
      </c>
      <c r="Q70" s="152">
        <f t="shared" si="3"/>
        <v>7447627.1699999999</v>
      </c>
      <c r="R70" s="27"/>
      <c r="S70" s="32"/>
      <c r="T70" s="32"/>
      <c r="U70" s="32"/>
      <c r="V70" s="32"/>
      <c r="W70" s="32"/>
      <c r="X70" s="32"/>
      <c r="Y70" s="27"/>
      <c r="Z70" s="27"/>
      <c r="AA70" s="27"/>
      <c r="AB70" s="27"/>
      <c r="AC70" s="27"/>
      <c r="AD70" s="27"/>
      <c r="AE70" s="27"/>
      <c r="AF70" s="32"/>
      <c r="AG70" s="32"/>
      <c r="AH70" s="32"/>
      <c r="AI70" s="32"/>
    </row>
    <row r="71" spans="1:35" ht="30" x14ac:dyDescent="0.25">
      <c r="B71" s="20" t="s">
        <v>118</v>
      </c>
      <c r="C71" s="165">
        <v>18000000</v>
      </c>
      <c r="D71" s="165">
        <v>18000000</v>
      </c>
      <c r="E71" s="167">
        <v>0</v>
      </c>
      <c r="F71" s="169">
        <v>0</v>
      </c>
      <c r="G71" s="169">
        <v>0</v>
      </c>
      <c r="H71" s="169">
        <v>0</v>
      </c>
      <c r="I71" s="169">
        <v>0</v>
      </c>
      <c r="J71" s="145">
        <v>0</v>
      </c>
      <c r="K71" s="168">
        <v>0</v>
      </c>
      <c r="L71" s="168">
        <v>0</v>
      </c>
      <c r="M71" s="168">
        <v>0</v>
      </c>
      <c r="N71" s="168">
        <v>0</v>
      </c>
      <c r="O71" s="168">
        <v>0</v>
      </c>
      <c r="P71" s="168">
        <v>0</v>
      </c>
      <c r="Q71" s="164">
        <f t="shared" si="3"/>
        <v>0</v>
      </c>
      <c r="R71" s="27"/>
      <c r="S71" s="32"/>
      <c r="T71" s="32"/>
      <c r="U71" s="32"/>
      <c r="V71" s="32"/>
      <c r="W71" s="32"/>
      <c r="X71" s="32"/>
      <c r="Y71" s="27"/>
      <c r="Z71" s="27"/>
      <c r="AA71" s="27"/>
      <c r="AB71" s="27"/>
      <c r="AC71" s="27"/>
      <c r="AD71" s="27"/>
      <c r="AE71" s="27"/>
      <c r="AF71" s="32"/>
      <c r="AG71" s="32"/>
      <c r="AH71" s="32"/>
      <c r="AI71" s="32"/>
    </row>
    <row r="72" spans="1:35" ht="30" x14ac:dyDescent="0.25">
      <c r="B72" s="20" t="s">
        <v>119</v>
      </c>
      <c r="C72" s="165">
        <v>18000000</v>
      </c>
      <c r="D72" s="165">
        <v>18000000</v>
      </c>
      <c r="E72" s="167">
        <v>0</v>
      </c>
      <c r="F72" s="169">
        <v>0</v>
      </c>
      <c r="G72" s="169">
        <v>0</v>
      </c>
      <c r="H72" s="169">
        <v>0</v>
      </c>
      <c r="I72" s="169">
        <v>0</v>
      </c>
      <c r="J72" s="145">
        <v>0</v>
      </c>
      <c r="K72" s="168">
        <v>0</v>
      </c>
      <c r="L72" s="168">
        <v>0</v>
      </c>
      <c r="M72" s="168">
        <v>0</v>
      </c>
      <c r="N72" s="168">
        <v>0</v>
      </c>
      <c r="O72" s="168">
        <v>0</v>
      </c>
      <c r="P72" s="168">
        <v>0</v>
      </c>
      <c r="Q72" s="164">
        <f t="shared" si="3"/>
        <v>0</v>
      </c>
      <c r="R72" s="27"/>
      <c r="S72" s="32"/>
      <c r="T72" s="32"/>
      <c r="U72" s="32"/>
      <c r="V72" s="32"/>
      <c r="W72" s="32"/>
      <c r="X72" s="32"/>
      <c r="Y72" s="27"/>
      <c r="Z72" s="27"/>
      <c r="AA72" s="27"/>
      <c r="AB72" s="27"/>
      <c r="AC72" s="27"/>
      <c r="AD72" s="27"/>
      <c r="AE72" s="27"/>
      <c r="AF72" s="32"/>
      <c r="AG72" s="32"/>
      <c r="AH72" s="32"/>
      <c r="AI72" s="32"/>
    </row>
    <row r="73" spans="1:35" s="10" customFormat="1" x14ac:dyDescent="0.25">
      <c r="A73"/>
      <c r="B73" s="20" t="s">
        <v>94</v>
      </c>
      <c r="C73" s="165">
        <v>271908936</v>
      </c>
      <c r="D73" s="165">
        <v>276357660</v>
      </c>
      <c r="E73" s="169">
        <v>0</v>
      </c>
      <c r="F73" s="169">
        <v>0</v>
      </c>
      <c r="G73" s="169">
        <v>0</v>
      </c>
      <c r="H73" s="169">
        <v>0</v>
      </c>
      <c r="I73" s="165">
        <v>1112181</v>
      </c>
      <c r="J73" s="152">
        <v>1112181</v>
      </c>
      <c r="K73" s="152">
        <v>370727</v>
      </c>
      <c r="L73" s="152">
        <v>370727</v>
      </c>
      <c r="M73" s="152">
        <v>370727</v>
      </c>
      <c r="N73" s="152">
        <v>370727</v>
      </c>
      <c r="O73" s="152">
        <v>370727</v>
      </c>
      <c r="P73" s="152">
        <v>5197242.9800000004</v>
      </c>
      <c r="Q73" s="152">
        <f t="shared" si="3"/>
        <v>9275239.9800000004</v>
      </c>
      <c r="R73" s="30"/>
      <c r="S73" s="37"/>
      <c r="T73" s="37"/>
      <c r="U73" s="37"/>
      <c r="V73" s="37"/>
      <c r="W73" s="37"/>
      <c r="X73" s="37"/>
      <c r="Y73" s="30"/>
      <c r="Z73" s="30"/>
      <c r="AA73" s="30"/>
      <c r="AB73" s="30"/>
      <c r="AC73" s="30"/>
      <c r="AD73" s="30"/>
      <c r="AE73" s="30"/>
      <c r="AF73" s="37"/>
      <c r="AG73" s="37"/>
      <c r="AH73" s="37"/>
      <c r="AI73" s="37"/>
    </row>
    <row r="74" spans="1:35" s="10" customFormat="1" x14ac:dyDescent="0.25">
      <c r="A74"/>
      <c r="B74" s="20" t="s">
        <v>95</v>
      </c>
      <c r="C74" s="165">
        <v>264408935.99999997</v>
      </c>
      <c r="D74" s="165">
        <v>264408935.99999997</v>
      </c>
      <c r="E74" s="169">
        <v>0</v>
      </c>
      <c r="F74" s="169">
        <v>0</v>
      </c>
      <c r="G74" s="169">
        <v>0</v>
      </c>
      <c r="H74" s="169">
        <v>0</v>
      </c>
      <c r="I74" s="169">
        <v>0</v>
      </c>
      <c r="J74" s="168">
        <v>0</v>
      </c>
      <c r="K74" s="168">
        <v>0</v>
      </c>
      <c r="L74" s="168">
        <v>0</v>
      </c>
      <c r="M74" s="168">
        <v>0</v>
      </c>
      <c r="N74" s="168">
        <v>0</v>
      </c>
      <c r="O74" s="168">
        <v>0</v>
      </c>
      <c r="P74" s="168">
        <v>0</v>
      </c>
      <c r="Q74" s="164">
        <f t="shared" si="3"/>
        <v>0</v>
      </c>
      <c r="R74" s="30"/>
      <c r="S74" s="37"/>
      <c r="T74" s="37"/>
      <c r="U74" s="37"/>
      <c r="V74" s="37"/>
      <c r="W74" s="37"/>
      <c r="X74" s="37"/>
      <c r="Y74" s="30"/>
      <c r="Z74" s="30"/>
      <c r="AA74" s="30"/>
      <c r="AB74" s="30"/>
      <c r="AC74" s="30"/>
      <c r="AD74" s="30"/>
      <c r="AE74" s="30"/>
      <c r="AF74" s="37"/>
      <c r="AG74" s="37"/>
      <c r="AH74" s="37"/>
      <c r="AI74" s="37"/>
    </row>
    <row r="75" spans="1:35" s="10" customFormat="1" x14ac:dyDescent="0.25">
      <c r="A75"/>
      <c r="B75" s="20" t="s">
        <v>108</v>
      </c>
      <c r="C75" s="165">
        <v>216408936</v>
      </c>
      <c r="D75" s="165">
        <v>216408936</v>
      </c>
      <c r="E75" s="169">
        <v>0</v>
      </c>
      <c r="F75" s="169">
        <v>0</v>
      </c>
      <c r="G75" s="169">
        <v>0</v>
      </c>
      <c r="H75" s="169">
        <v>0</v>
      </c>
      <c r="I75" s="169">
        <v>0</v>
      </c>
      <c r="J75" s="168">
        <v>0</v>
      </c>
      <c r="K75" s="168">
        <v>0</v>
      </c>
      <c r="L75" s="168">
        <v>0</v>
      </c>
      <c r="M75" s="168">
        <v>0</v>
      </c>
      <c r="N75" s="168">
        <v>0</v>
      </c>
      <c r="O75" s="168">
        <v>0</v>
      </c>
      <c r="P75" s="168">
        <v>0</v>
      </c>
      <c r="Q75" s="164">
        <f t="shared" si="3"/>
        <v>0</v>
      </c>
      <c r="R75" s="30"/>
      <c r="S75" s="37"/>
      <c r="T75" s="37"/>
      <c r="U75" s="37"/>
      <c r="V75" s="37"/>
      <c r="W75" s="37"/>
      <c r="X75" s="37"/>
      <c r="Y75" s="30"/>
      <c r="Z75" s="30"/>
      <c r="AA75" s="30"/>
      <c r="AB75" s="30"/>
      <c r="AC75" s="30"/>
      <c r="AD75" s="30"/>
      <c r="AE75" s="30"/>
      <c r="AF75" s="37"/>
      <c r="AG75" s="37"/>
      <c r="AH75" s="37"/>
      <c r="AI75" s="37"/>
    </row>
    <row r="76" spans="1:35" s="10" customFormat="1" x14ac:dyDescent="0.25">
      <c r="A76"/>
      <c r="B76" s="20" t="s">
        <v>96</v>
      </c>
      <c r="C76" s="165">
        <v>48000000</v>
      </c>
      <c r="D76" s="165">
        <v>48000000</v>
      </c>
      <c r="E76" s="169">
        <v>0</v>
      </c>
      <c r="F76" s="169">
        <v>0</v>
      </c>
      <c r="G76" s="169">
        <v>0</v>
      </c>
      <c r="H76" s="169">
        <v>0</v>
      </c>
      <c r="I76" s="169">
        <v>0</v>
      </c>
      <c r="J76" s="168">
        <v>0</v>
      </c>
      <c r="K76" s="168">
        <v>0</v>
      </c>
      <c r="L76" s="168">
        <v>0</v>
      </c>
      <c r="M76" s="168">
        <v>0</v>
      </c>
      <c r="N76" s="168">
        <v>0</v>
      </c>
      <c r="O76" s="168">
        <v>0</v>
      </c>
      <c r="P76" s="168">
        <v>0</v>
      </c>
      <c r="Q76" s="164">
        <f t="shared" si="3"/>
        <v>0</v>
      </c>
      <c r="R76" s="30"/>
      <c r="S76" s="37"/>
      <c r="T76" s="37"/>
      <c r="U76" s="37"/>
      <c r="V76" s="37"/>
      <c r="W76" s="37"/>
      <c r="X76" s="37"/>
      <c r="Y76" s="30"/>
      <c r="Z76" s="30"/>
      <c r="AA76" s="30"/>
      <c r="AB76" s="30"/>
      <c r="AC76" s="30"/>
      <c r="AD76" s="30"/>
      <c r="AE76" s="30"/>
      <c r="AF76" s="37"/>
      <c r="AG76" s="37"/>
      <c r="AH76" s="37"/>
      <c r="AI76" s="37"/>
    </row>
    <row r="77" spans="1:35" s="10" customFormat="1" x14ac:dyDescent="0.25">
      <c r="A77"/>
      <c r="B77" s="20" t="s">
        <v>109</v>
      </c>
      <c r="C77" s="165">
        <v>7500000</v>
      </c>
      <c r="D77" s="165">
        <v>11948724</v>
      </c>
      <c r="E77" s="169">
        <v>0</v>
      </c>
      <c r="F77" s="169">
        <v>0</v>
      </c>
      <c r="G77" s="169">
        <v>0</v>
      </c>
      <c r="H77" s="169">
        <v>0</v>
      </c>
      <c r="I77" s="165">
        <v>1112181</v>
      </c>
      <c r="J77" s="152">
        <v>1112181</v>
      </c>
      <c r="K77" s="152">
        <v>370727</v>
      </c>
      <c r="L77" s="152">
        <v>370727</v>
      </c>
      <c r="M77" s="152">
        <v>370727</v>
      </c>
      <c r="N77" s="152">
        <v>370727</v>
      </c>
      <c r="O77" s="152">
        <v>370727</v>
      </c>
      <c r="P77" s="152">
        <v>5197242.9800000004</v>
      </c>
      <c r="Q77" s="152">
        <f t="shared" si="3"/>
        <v>9275239.9800000004</v>
      </c>
      <c r="R77" s="30"/>
      <c r="S77" s="37"/>
      <c r="T77" s="37"/>
      <c r="U77" s="37"/>
      <c r="V77" s="37"/>
      <c r="W77" s="37"/>
      <c r="X77" s="37"/>
      <c r="Y77" s="30"/>
      <c r="Z77" s="30"/>
      <c r="AA77" s="30"/>
      <c r="AB77" s="30"/>
      <c r="AC77" s="30"/>
      <c r="AD77" s="30"/>
      <c r="AE77" s="30"/>
      <c r="AF77" s="37"/>
      <c r="AG77" s="37"/>
      <c r="AH77" s="37"/>
      <c r="AI77" s="37"/>
    </row>
    <row r="78" spans="1:35" x14ac:dyDescent="0.25">
      <c r="B78" s="20" t="s">
        <v>110</v>
      </c>
      <c r="C78" s="165">
        <v>7500000</v>
      </c>
      <c r="D78" s="165">
        <v>11948724</v>
      </c>
      <c r="E78" s="169">
        <v>0</v>
      </c>
      <c r="F78" s="169">
        <v>0</v>
      </c>
      <c r="G78" s="169">
        <v>0</v>
      </c>
      <c r="H78" s="169">
        <v>0</v>
      </c>
      <c r="I78" s="165">
        <v>1112181</v>
      </c>
      <c r="J78" s="152">
        <v>1112181</v>
      </c>
      <c r="K78" s="152">
        <v>370727</v>
      </c>
      <c r="L78" s="152">
        <v>370727</v>
      </c>
      <c r="M78" s="152">
        <v>370727</v>
      </c>
      <c r="N78" s="152">
        <v>370727</v>
      </c>
      <c r="O78" s="152">
        <v>370727</v>
      </c>
      <c r="P78" s="152">
        <v>5197242.9800000004</v>
      </c>
      <c r="Q78" s="152">
        <f t="shared" si="3"/>
        <v>9275239.9800000004</v>
      </c>
      <c r="R78" s="27"/>
      <c r="S78" s="32"/>
      <c r="T78" s="32"/>
      <c r="U78" s="32"/>
      <c r="V78" s="32"/>
      <c r="W78" s="32"/>
      <c r="X78" s="32"/>
      <c r="Y78" s="27"/>
      <c r="Z78" s="27"/>
      <c r="AA78" s="27"/>
      <c r="AB78" s="27"/>
      <c r="AC78" s="27"/>
      <c r="AD78" s="27"/>
      <c r="AE78" s="27"/>
      <c r="AF78" s="32"/>
      <c r="AG78" s="32"/>
      <c r="AH78" s="32"/>
      <c r="AI78" s="32"/>
    </row>
    <row r="79" spans="1:35" x14ac:dyDescent="0.25">
      <c r="B79" s="62" t="s">
        <v>97</v>
      </c>
      <c r="C79" s="149">
        <v>0</v>
      </c>
      <c r="D79" s="161">
        <v>2134733</v>
      </c>
      <c r="E79" s="149">
        <v>0</v>
      </c>
      <c r="F79" s="149">
        <v>0</v>
      </c>
      <c r="G79" s="149">
        <v>0</v>
      </c>
      <c r="H79" s="149">
        <v>0</v>
      </c>
      <c r="I79" s="149">
        <v>0</v>
      </c>
      <c r="J79" s="150">
        <v>0</v>
      </c>
      <c r="K79" s="150">
        <v>0</v>
      </c>
      <c r="L79" s="150">
        <v>0</v>
      </c>
      <c r="M79" s="150">
        <v>0</v>
      </c>
      <c r="N79" s="150">
        <v>0</v>
      </c>
      <c r="O79" s="150">
        <v>0</v>
      </c>
      <c r="P79" s="150">
        <v>0</v>
      </c>
      <c r="Q79" s="150">
        <f t="shared" si="3"/>
        <v>0</v>
      </c>
      <c r="Y79" s="27"/>
      <c r="Z79" s="27"/>
      <c r="AA79" s="27"/>
      <c r="AB79" s="27"/>
      <c r="AC79" s="27"/>
      <c r="AD79" s="27"/>
      <c r="AE79" s="27"/>
      <c r="AF79" s="32"/>
      <c r="AG79" s="32"/>
      <c r="AH79" s="32"/>
      <c r="AI79" s="32"/>
    </row>
    <row r="80" spans="1:35" x14ac:dyDescent="0.25">
      <c r="B80" s="103" t="s">
        <v>81</v>
      </c>
      <c r="C80" s="153">
        <f t="shared" ref="C80:P80" si="4">C54</f>
        <v>3466931558</v>
      </c>
      <c r="D80" s="171">
        <f t="shared" si="4"/>
        <v>3852070205.6900001</v>
      </c>
      <c r="E80" s="172">
        <f t="shared" si="4"/>
        <v>0</v>
      </c>
      <c r="F80" s="173">
        <f t="shared" si="4"/>
        <v>583566.13</v>
      </c>
      <c r="G80" s="173">
        <f t="shared" si="4"/>
        <v>2736355.56</v>
      </c>
      <c r="H80" s="172">
        <f t="shared" si="4"/>
        <v>0</v>
      </c>
      <c r="I80" s="173">
        <f t="shared" si="4"/>
        <v>3537135.35</v>
      </c>
      <c r="J80" s="173">
        <f t="shared" si="4"/>
        <v>65853524.840000004</v>
      </c>
      <c r="K80" s="173">
        <f t="shared" si="4"/>
        <v>2091714.6200000003</v>
      </c>
      <c r="L80" s="173">
        <f t="shared" si="4"/>
        <v>22393617.84</v>
      </c>
      <c r="M80" s="173">
        <f t="shared" si="4"/>
        <v>55998383.520000003</v>
      </c>
      <c r="N80" s="173">
        <f t="shared" si="4"/>
        <v>3147957.54</v>
      </c>
      <c r="O80" s="173">
        <f t="shared" si="4"/>
        <v>10889590.25</v>
      </c>
      <c r="P80" s="173">
        <f t="shared" si="4"/>
        <v>37544831.980000004</v>
      </c>
      <c r="Q80" s="173">
        <f t="shared" si="3"/>
        <v>204776677.63</v>
      </c>
      <c r="R80" s="27"/>
      <c r="S80" s="32"/>
      <c r="T80" s="32"/>
      <c r="U80" s="32"/>
      <c r="V80" s="32"/>
      <c r="W80" s="32"/>
      <c r="X80" s="32"/>
      <c r="Y80" s="27"/>
      <c r="Z80" s="27"/>
      <c r="AA80" s="27"/>
      <c r="AB80" s="27"/>
      <c r="AC80" s="27"/>
      <c r="AD80" s="27"/>
      <c r="AE80" s="27"/>
    </row>
    <row r="81" spans="2:31" x14ac:dyDescent="0.25">
      <c r="B81" s="19"/>
      <c r="C81" s="151"/>
      <c r="D81" s="151"/>
      <c r="E81" s="155"/>
      <c r="F81" s="155"/>
      <c r="G81" s="155"/>
      <c r="H81" s="155"/>
      <c r="I81" s="155"/>
      <c r="J81" s="155"/>
      <c r="K81" s="155"/>
      <c r="L81" s="155"/>
      <c r="M81" s="155"/>
      <c r="N81" s="155"/>
      <c r="O81" s="155"/>
      <c r="P81" s="155"/>
      <c r="Q81" s="155"/>
      <c r="R81" s="32"/>
      <c r="S81" s="32"/>
      <c r="T81" s="32"/>
      <c r="U81" s="32"/>
      <c r="V81" s="32"/>
      <c r="W81" s="32"/>
      <c r="X81" s="32"/>
      <c r="Y81" s="27"/>
      <c r="Z81" s="27"/>
      <c r="AA81" s="27"/>
      <c r="AB81" s="27"/>
      <c r="AC81" s="27"/>
      <c r="AD81" s="27"/>
      <c r="AE81" s="27"/>
    </row>
    <row r="82" spans="2:31" x14ac:dyDescent="0.25">
      <c r="B82" s="103" t="s">
        <v>82</v>
      </c>
      <c r="C82" s="153">
        <f t="shared" ref="C82:Q82" si="5">C51+C80</f>
        <v>98224850562</v>
      </c>
      <c r="D82" s="153">
        <f t="shared" si="5"/>
        <v>98521743817.73999</v>
      </c>
      <c r="E82" s="154">
        <f t="shared" si="5"/>
        <v>2783596166.3600006</v>
      </c>
      <c r="F82" s="154">
        <f t="shared" si="5"/>
        <v>3018142354.690001</v>
      </c>
      <c r="G82" s="154">
        <f t="shared" si="5"/>
        <v>3917413602.0300007</v>
      </c>
      <c r="H82" s="154">
        <f t="shared" si="5"/>
        <v>3747343612.3699989</v>
      </c>
      <c r="I82" s="154">
        <f t="shared" si="5"/>
        <v>4209012107.5400004</v>
      </c>
      <c r="J82" s="154">
        <f t="shared" si="5"/>
        <v>4268611296.2399993</v>
      </c>
      <c r="K82" s="154">
        <f t="shared" si="5"/>
        <v>4357121071.3900013</v>
      </c>
      <c r="L82" s="154">
        <f t="shared" si="5"/>
        <v>4466904664.6799994</v>
      </c>
      <c r="M82" s="154">
        <f t="shared" si="5"/>
        <v>4166467439.750001</v>
      </c>
      <c r="N82" s="154">
        <f t="shared" si="5"/>
        <v>4515219234.3299999</v>
      </c>
      <c r="O82" s="154">
        <f t="shared" si="5"/>
        <v>5295983726</v>
      </c>
      <c r="P82" s="154">
        <f t="shared" si="5"/>
        <v>10030186412.43</v>
      </c>
      <c r="Q82" s="154">
        <f t="shared" si="5"/>
        <v>54776001687.810005</v>
      </c>
      <c r="R82" s="32"/>
      <c r="Y82" s="27"/>
      <c r="Z82" s="27"/>
      <c r="AA82" s="27"/>
      <c r="AB82" s="27"/>
      <c r="AC82" s="27"/>
      <c r="AD82" s="27"/>
      <c r="AE82" s="27"/>
    </row>
    <row r="83" spans="2:31" x14ac:dyDescent="0.25">
      <c r="B83" s="10" t="s">
        <v>120</v>
      </c>
      <c r="C83" s="40"/>
      <c r="D83" s="40"/>
      <c r="E83" s="40"/>
      <c r="F83" s="40"/>
      <c r="G83" s="25"/>
      <c r="H83" s="25"/>
      <c r="I83" s="25"/>
      <c r="J83" s="25"/>
      <c r="K83" s="25"/>
      <c r="L83" s="25"/>
      <c r="M83" s="25"/>
      <c r="N83" s="25"/>
      <c r="O83" s="25"/>
      <c r="P83" s="25"/>
      <c r="Q83" s="41"/>
      <c r="R83" s="36"/>
      <c r="S83" s="36"/>
      <c r="T83" s="36"/>
      <c r="U83" s="36"/>
      <c r="V83" s="36"/>
      <c r="W83" s="36"/>
      <c r="X83" s="36"/>
      <c r="Y83" s="36"/>
      <c r="Z83" s="27"/>
      <c r="AA83" s="27"/>
      <c r="AB83" s="27"/>
      <c r="AC83" s="27"/>
      <c r="AD83" s="27"/>
      <c r="AE83" s="27"/>
    </row>
    <row r="84" spans="2:31" x14ac:dyDescent="0.25">
      <c r="B84" s="10" t="s">
        <v>99</v>
      </c>
      <c r="C84" s="42"/>
      <c r="D84" s="42"/>
      <c r="E84" s="43"/>
      <c r="F84" s="43"/>
      <c r="G84" s="6"/>
      <c r="H84" s="6"/>
      <c r="I84" s="6"/>
      <c r="J84" s="6"/>
      <c r="K84" s="6"/>
      <c r="L84" s="6"/>
      <c r="M84" s="6"/>
      <c r="N84" s="6"/>
      <c r="O84" s="6"/>
      <c r="P84" s="6"/>
      <c r="Q84" s="11"/>
      <c r="Z84" s="27"/>
      <c r="AA84" s="27"/>
      <c r="AB84" s="27"/>
      <c r="AC84" s="27"/>
      <c r="AD84" s="27"/>
      <c r="AE84" s="27"/>
    </row>
    <row r="85" spans="2:31" x14ac:dyDescent="0.25">
      <c r="B85" s="39"/>
      <c r="C85" s="42"/>
      <c r="D85" s="42"/>
      <c r="E85" s="44"/>
      <c r="F85" s="44"/>
      <c r="G85" s="34"/>
      <c r="H85" s="34"/>
      <c r="I85" s="34"/>
      <c r="J85" s="34"/>
      <c r="K85" s="34"/>
      <c r="L85" s="34"/>
      <c r="M85" s="34"/>
      <c r="N85" s="34"/>
      <c r="O85" s="34"/>
      <c r="P85" s="34"/>
      <c r="Q85" s="34"/>
      <c r="R85" s="34"/>
      <c r="Z85" s="27"/>
      <c r="AA85" s="27"/>
      <c r="AB85" s="27"/>
      <c r="AC85" s="27"/>
      <c r="AD85" s="27"/>
      <c r="AE85" s="27"/>
    </row>
    <row r="86" spans="2:31" x14ac:dyDescent="0.25">
      <c r="B86" s="5"/>
      <c r="C86" s="11"/>
      <c r="D86" s="11"/>
      <c r="E86" s="5"/>
      <c r="F86" s="5"/>
      <c r="G86" s="5"/>
      <c r="H86" s="5"/>
      <c r="I86" s="5"/>
      <c r="J86" s="5"/>
      <c r="K86" s="5"/>
      <c r="L86" s="5"/>
      <c r="M86" s="5"/>
      <c r="N86" s="5"/>
      <c r="O86" s="5"/>
      <c r="P86" s="5"/>
    </row>
    <row r="88" spans="2:31" x14ac:dyDescent="0.25">
      <c r="E88" s="33"/>
      <c r="F88" s="33"/>
      <c r="G88" s="33"/>
      <c r="H88" s="33"/>
      <c r="I88" s="33"/>
      <c r="J88" s="33"/>
      <c r="K88" s="33"/>
      <c r="L88" s="33"/>
      <c r="M88" s="33"/>
      <c r="N88" s="33"/>
      <c r="O88" s="33"/>
      <c r="P88" s="33"/>
      <c r="Q88" s="33"/>
    </row>
    <row r="90" spans="2:31" x14ac:dyDescent="0.25">
      <c r="B90" s="32"/>
      <c r="C90" s="32"/>
      <c r="D90" s="32"/>
      <c r="E90" s="32"/>
      <c r="F90" s="32"/>
      <c r="G90" s="32"/>
    </row>
    <row r="97" spans="5:16" x14ac:dyDescent="0.25">
      <c r="E97" s="3"/>
      <c r="F97" s="3"/>
      <c r="G97" s="3"/>
      <c r="H97" s="3"/>
      <c r="I97" s="3"/>
      <c r="J97" s="3"/>
      <c r="K97" s="3"/>
      <c r="L97" s="3"/>
      <c r="M97" s="3"/>
      <c r="N97" s="3"/>
      <c r="O97" s="3"/>
      <c r="P97" s="3"/>
    </row>
    <row r="99" spans="5:16" x14ac:dyDescent="0.25">
      <c r="E99" s="3"/>
      <c r="F99" s="3"/>
      <c r="G99" s="3"/>
      <c r="H99" s="3"/>
      <c r="I99" s="3"/>
      <c r="J99" s="3"/>
      <c r="K99" s="3"/>
      <c r="L99" s="3"/>
      <c r="M99" s="3"/>
      <c r="N99" s="3"/>
      <c r="O99" s="3"/>
      <c r="P99" s="3"/>
    </row>
    <row r="103" spans="5:16" x14ac:dyDescent="0.25">
      <c r="E103" s="3"/>
      <c r="F103" s="3"/>
      <c r="G103" s="3"/>
      <c r="H103" s="3"/>
      <c r="I103" s="3"/>
      <c r="J103" s="3"/>
      <c r="K103" s="3"/>
      <c r="L103" s="3"/>
      <c r="M103" s="3"/>
      <c r="N103" s="3"/>
      <c r="O103" s="3"/>
      <c r="P103" s="3"/>
    </row>
    <row r="107" spans="5:16" x14ac:dyDescent="0.25">
      <c r="E107" s="3"/>
      <c r="F107" s="3"/>
      <c r="G107" s="3"/>
      <c r="H107" s="3"/>
      <c r="I107" s="3"/>
      <c r="J107" s="3"/>
      <c r="K107" s="3"/>
      <c r="L107" s="3"/>
      <c r="M107" s="3"/>
      <c r="N107" s="3"/>
      <c r="O107" s="3"/>
      <c r="P107" s="3"/>
    </row>
    <row r="108" spans="5:16" x14ac:dyDescent="0.25">
      <c r="E108" s="3"/>
      <c r="F108" s="3"/>
      <c r="G108" s="3"/>
      <c r="H108" s="3"/>
      <c r="I108" s="3"/>
      <c r="J108" s="3"/>
      <c r="K108" s="3"/>
      <c r="L108" s="3"/>
      <c r="M108" s="3"/>
      <c r="N108" s="3"/>
      <c r="O108" s="3"/>
      <c r="P108" s="3"/>
    </row>
    <row r="109" spans="5:16" x14ac:dyDescent="0.25">
      <c r="E109" s="3"/>
      <c r="F109" s="3"/>
      <c r="G109" s="3"/>
      <c r="H109" s="3"/>
      <c r="I109" s="3"/>
      <c r="J109" s="3"/>
      <c r="K109" s="3"/>
      <c r="L109" s="3"/>
      <c r="M109" s="3"/>
      <c r="N109" s="3"/>
      <c r="O109" s="3"/>
      <c r="P109" s="3"/>
    </row>
  </sheetData>
  <mergeCells count="9">
    <mergeCell ref="B2:Q2"/>
    <mergeCell ref="B3:Q3"/>
    <mergeCell ref="B5:Q5"/>
    <mergeCell ref="B6:Q6"/>
    <mergeCell ref="B8:B9"/>
    <mergeCell ref="C8:C9"/>
    <mergeCell ref="D8:D9"/>
    <mergeCell ref="E8:Q8"/>
    <mergeCell ref="B4:Q4"/>
  </mergeCells>
  <pageMargins left="0.7" right="0.7" top="0.75" bottom="0.75" header="0.3" footer="0.3"/>
  <pageSetup orientation="portrait" horizontalDpi="4294967295" verticalDpi="4294967295" r:id="rId1"/>
  <ignoredErrors>
    <ignoredError sqref="Q10:Q79"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2:AK102"/>
  <sheetViews>
    <sheetView showGridLines="0" topLeftCell="A11" zoomScale="70" zoomScaleNormal="70" workbookViewId="0">
      <selection activeCell="B16" sqref="B16"/>
    </sheetView>
  </sheetViews>
  <sheetFormatPr defaultColWidth="11.42578125" defaultRowHeight="15" x14ac:dyDescent="0.25"/>
  <cols>
    <col min="1" max="1" width="7.7109375" customWidth="1"/>
    <col min="2" max="2" width="71.28515625" customWidth="1"/>
    <col min="3" max="3" width="18.7109375" style="3" customWidth="1"/>
    <col min="4" max="4" width="20" style="3" customWidth="1"/>
    <col min="5" max="5" width="14.42578125" customWidth="1"/>
    <col min="6" max="6" width="15" customWidth="1"/>
    <col min="7" max="7" width="15.140625" customWidth="1"/>
    <col min="8" max="9" width="14.140625" customWidth="1"/>
    <col min="10" max="10" width="14.28515625" customWidth="1"/>
    <col min="11" max="11" width="14.85546875" customWidth="1"/>
    <col min="12" max="16" width="14.42578125" customWidth="1"/>
    <col min="17" max="17" width="17.42578125" style="3" bestFit="1" customWidth="1"/>
    <col min="18" max="18" width="19.7109375" bestFit="1" customWidth="1"/>
    <col min="19" max="19" width="17.85546875" bestFit="1" customWidth="1"/>
    <col min="20" max="20" width="18.140625" bestFit="1" customWidth="1"/>
    <col min="21" max="22" width="18" bestFit="1" customWidth="1"/>
    <col min="23" max="23" width="17.85546875" bestFit="1" customWidth="1"/>
    <col min="24" max="25" width="18.85546875" bestFit="1" customWidth="1"/>
    <col min="26" max="26" width="17.85546875" bestFit="1" customWidth="1"/>
  </cols>
  <sheetData>
    <row r="2" spans="1:37" ht="28.5" x14ac:dyDescent="0.25">
      <c r="B2" s="226" t="s">
        <v>0</v>
      </c>
      <c r="C2" s="227"/>
      <c r="D2" s="227"/>
      <c r="E2" s="227"/>
      <c r="F2" s="227"/>
      <c r="G2" s="227"/>
      <c r="H2" s="227"/>
      <c r="I2" s="227"/>
      <c r="J2" s="227"/>
      <c r="K2" s="227"/>
      <c r="L2" s="227"/>
      <c r="M2" s="227"/>
      <c r="N2" s="227"/>
      <c r="O2" s="227"/>
      <c r="P2" s="227"/>
      <c r="Q2" s="227"/>
    </row>
    <row r="3" spans="1:37" ht="21" x14ac:dyDescent="0.25">
      <c r="A3" s="1"/>
      <c r="B3" s="228" t="s">
        <v>1</v>
      </c>
      <c r="C3" s="229"/>
      <c r="D3" s="229"/>
      <c r="E3" s="229"/>
      <c r="F3" s="229"/>
      <c r="G3" s="229"/>
      <c r="H3" s="229"/>
      <c r="I3" s="229"/>
      <c r="J3" s="229"/>
      <c r="K3" s="229"/>
      <c r="L3" s="229"/>
      <c r="M3" s="229"/>
      <c r="N3" s="229"/>
      <c r="O3" s="229"/>
      <c r="P3" s="229"/>
      <c r="Q3" s="229"/>
    </row>
    <row r="4" spans="1:37" ht="15.75" x14ac:dyDescent="0.25">
      <c r="A4" s="1"/>
      <c r="B4" s="230" t="s">
        <v>2</v>
      </c>
      <c r="C4" s="231"/>
      <c r="D4" s="231"/>
      <c r="E4" s="231"/>
      <c r="F4" s="231"/>
      <c r="G4" s="231"/>
      <c r="H4" s="231"/>
      <c r="I4" s="231"/>
      <c r="J4" s="231"/>
      <c r="K4" s="231"/>
      <c r="L4" s="231"/>
      <c r="M4" s="231"/>
      <c r="N4" s="231"/>
      <c r="O4" s="231"/>
      <c r="P4" s="231"/>
      <c r="Q4" s="231"/>
    </row>
    <row r="5" spans="1:37" ht="15.75" x14ac:dyDescent="0.25">
      <c r="A5" s="1"/>
      <c r="B5" s="230" t="s">
        <v>3</v>
      </c>
      <c r="C5" s="231"/>
      <c r="D5" s="231"/>
      <c r="E5" s="231"/>
      <c r="F5" s="231"/>
      <c r="G5" s="231"/>
      <c r="H5" s="231"/>
      <c r="I5" s="231"/>
      <c r="J5" s="231"/>
      <c r="K5" s="231"/>
      <c r="L5" s="231"/>
      <c r="M5" s="231"/>
      <c r="N5" s="231"/>
      <c r="O5" s="231"/>
      <c r="P5" s="231"/>
      <c r="Q5" s="231"/>
    </row>
    <row r="6" spans="1:37" x14ac:dyDescent="0.25">
      <c r="A6" s="1"/>
      <c r="B6" s="232"/>
      <c r="C6" s="233"/>
      <c r="D6" s="233"/>
      <c r="E6" s="233"/>
      <c r="F6" s="233"/>
      <c r="G6" s="233"/>
      <c r="H6" s="233"/>
      <c r="I6" s="233"/>
      <c r="J6" s="233"/>
      <c r="K6" s="233"/>
      <c r="L6" s="233"/>
      <c r="M6" s="233"/>
      <c r="N6" s="233"/>
      <c r="O6" s="233"/>
      <c r="P6" s="233"/>
      <c r="Q6" s="233"/>
    </row>
    <row r="7" spans="1:37" x14ac:dyDescent="0.25">
      <c r="A7" s="1"/>
      <c r="B7" s="2" t="s">
        <v>121</v>
      </c>
      <c r="C7" s="4"/>
      <c r="D7" s="4"/>
      <c r="Q7" s="23" t="s">
        <v>5</v>
      </c>
    </row>
    <row r="8" spans="1:37" s="7" customFormat="1" x14ac:dyDescent="0.25">
      <c r="B8" s="234" t="s">
        <v>6</v>
      </c>
      <c r="C8" s="235" t="s">
        <v>7</v>
      </c>
      <c r="D8" s="235" t="s">
        <v>8</v>
      </c>
      <c r="E8" s="237" t="s">
        <v>9</v>
      </c>
      <c r="F8" s="237"/>
      <c r="G8" s="237"/>
      <c r="H8" s="237"/>
      <c r="I8" s="237"/>
      <c r="J8" s="237"/>
      <c r="K8" s="237"/>
      <c r="L8" s="237"/>
      <c r="M8" s="237"/>
      <c r="N8" s="237"/>
      <c r="O8" s="237"/>
      <c r="P8" s="237"/>
      <c r="Q8" s="238"/>
      <c r="R8"/>
    </row>
    <row r="9" spans="1:37" s="7" customFormat="1" x14ac:dyDescent="0.25">
      <c r="B9" s="234"/>
      <c r="C9" s="236"/>
      <c r="D9" s="236"/>
      <c r="E9" s="45" t="s">
        <v>10</v>
      </c>
      <c r="F9" s="45" t="s">
        <v>11</v>
      </c>
      <c r="G9" s="45" t="s">
        <v>12</v>
      </c>
      <c r="H9" s="45" t="s">
        <v>13</v>
      </c>
      <c r="I9" s="45" t="s">
        <v>14</v>
      </c>
      <c r="J9" s="45" t="s">
        <v>15</v>
      </c>
      <c r="K9" s="45" t="s">
        <v>16</v>
      </c>
      <c r="L9" s="45" t="s">
        <v>17</v>
      </c>
      <c r="M9" s="45" t="s">
        <v>18</v>
      </c>
      <c r="N9" s="45" t="s">
        <v>19</v>
      </c>
      <c r="O9" s="45" t="s">
        <v>20</v>
      </c>
      <c r="P9" s="45" t="s">
        <v>21</v>
      </c>
      <c r="Q9" s="45" t="s">
        <v>22</v>
      </c>
      <c r="R9"/>
      <c r="S9" s="8"/>
    </row>
    <row r="10" spans="1:37" x14ac:dyDescent="0.25">
      <c r="B10" s="21" t="s">
        <v>23</v>
      </c>
      <c r="C10" s="147">
        <v>86319577763</v>
      </c>
      <c r="D10" s="147">
        <v>92271734910.200027</v>
      </c>
      <c r="E10" s="147">
        <v>3380066276.9899998</v>
      </c>
      <c r="F10" s="147">
        <v>4053647503.3500004</v>
      </c>
      <c r="G10" s="147">
        <v>4238826019.7000008</v>
      </c>
      <c r="H10" s="147">
        <v>4341790049.3999996</v>
      </c>
      <c r="I10" s="147">
        <v>4884439996.250001</v>
      </c>
      <c r="J10" s="147">
        <v>5366822078.8000021</v>
      </c>
      <c r="K10" s="147">
        <v>4616836834.420001</v>
      </c>
      <c r="L10" s="147">
        <v>4982406650.9599981</v>
      </c>
      <c r="M10" s="147">
        <v>4777634587.8499994</v>
      </c>
      <c r="N10" s="147">
        <v>5181999590.920002</v>
      </c>
      <c r="O10" s="147">
        <v>5722112362.9399986</v>
      </c>
      <c r="P10" s="147">
        <v>8889345785.460001</v>
      </c>
      <c r="Q10" s="147">
        <f>SUM(E10:P10)</f>
        <v>60435927737.040001</v>
      </c>
      <c r="R10" s="29"/>
      <c r="S10" s="28"/>
      <c r="T10" s="28"/>
      <c r="U10" s="28"/>
      <c r="V10" s="28"/>
      <c r="W10" s="28"/>
      <c r="X10" s="28"/>
      <c r="Y10" s="27"/>
      <c r="Z10" s="27"/>
      <c r="AA10" s="27"/>
      <c r="AB10" s="27"/>
      <c r="AC10" s="27"/>
      <c r="AD10" s="27"/>
      <c r="AE10" s="27"/>
      <c r="AF10" s="27"/>
      <c r="AG10" s="33"/>
      <c r="AH10" s="33"/>
      <c r="AI10" s="33"/>
      <c r="AJ10" s="32"/>
      <c r="AK10" s="33"/>
    </row>
    <row r="11" spans="1:37" x14ac:dyDescent="0.25">
      <c r="B11" s="62" t="s">
        <v>24</v>
      </c>
      <c r="C11" s="148">
        <v>83146911132</v>
      </c>
      <c r="D11" s="148">
        <v>88846772082.890015</v>
      </c>
      <c r="E11" s="148">
        <v>3379752756.5199995</v>
      </c>
      <c r="F11" s="148">
        <v>4038701916.2500005</v>
      </c>
      <c r="G11" s="148">
        <v>4196696860.0900011</v>
      </c>
      <c r="H11" s="148">
        <v>4249683348.5799999</v>
      </c>
      <c r="I11" s="148">
        <v>4852055709.1000004</v>
      </c>
      <c r="J11" s="148">
        <v>5329187632.170002</v>
      </c>
      <c r="K11" s="148">
        <v>4584075966.3900013</v>
      </c>
      <c r="L11" s="148">
        <v>4945822189.5299988</v>
      </c>
      <c r="M11" s="148">
        <v>4648956015.499999</v>
      </c>
      <c r="N11" s="148">
        <v>5149571633.8100014</v>
      </c>
      <c r="O11" s="148">
        <v>5690944365.0099993</v>
      </c>
      <c r="P11" s="148">
        <v>8853149239.0300007</v>
      </c>
      <c r="Q11" s="148">
        <f>SUM(E11:P11)</f>
        <v>59918597631.980003</v>
      </c>
      <c r="R11" s="29"/>
      <c r="S11" s="28"/>
      <c r="T11" s="28"/>
      <c r="U11" s="28"/>
      <c r="V11" s="28"/>
      <c r="W11" s="28"/>
      <c r="X11" s="28"/>
      <c r="Y11" s="27"/>
      <c r="Z11" s="27"/>
      <c r="AA11" s="27"/>
      <c r="AB11" s="27"/>
      <c r="AC11" s="27"/>
      <c r="AD11" s="27"/>
      <c r="AE11" s="27"/>
      <c r="AF11" s="33"/>
      <c r="AG11" s="33"/>
      <c r="AH11" s="33"/>
      <c r="AI11" s="33"/>
      <c r="AJ11" s="33"/>
      <c r="AK11" s="33"/>
    </row>
    <row r="12" spans="1:37" x14ac:dyDescent="0.25">
      <c r="B12" s="20" t="s">
        <v>25</v>
      </c>
      <c r="C12" s="144">
        <v>62829154181</v>
      </c>
      <c r="D12" s="144">
        <v>67606997128.080009</v>
      </c>
      <c r="E12" s="144">
        <v>3266394264.5699997</v>
      </c>
      <c r="F12" s="144">
        <v>3655124516.5500002</v>
      </c>
      <c r="G12" s="144">
        <v>3567648445.7200007</v>
      </c>
      <c r="H12" s="144">
        <v>3667457975.3799996</v>
      </c>
      <c r="I12" s="144">
        <v>3956046108.9299998</v>
      </c>
      <c r="J12" s="144">
        <v>4309543106.1400023</v>
      </c>
      <c r="K12" s="144">
        <v>3872102327.460001</v>
      </c>
      <c r="L12" s="144">
        <v>4218780460.6899991</v>
      </c>
      <c r="M12" s="144">
        <v>3863852499.6799994</v>
      </c>
      <c r="N12" s="144">
        <v>3981196089.4100008</v>
      </c>
      <c r="O12" s="144">
        <v>4828133086.1900005</v>
      </c>
      <c r="P12" s="144">
        <v>6878158401.960001</v>
      </c>
      <c r="Q12" s="144">
        <f t="shared" ref="Q12:Q50" si="0">SUM(E12:P12)</f>
        <v>50064437282.68</v>
      </c>
      <c r="R12" s="29"/>
      <c r="S12" s="28"/>
      <c r="T12" s="28"/>
      <c r="U12" s="28"/>
      <c r="V12" s="28"/>
      <c r="W12" s="28"/>
      <c r="X12" s="28"/>
      <c r="Y12" s="27"/>
      <c r="Z12" s="27"/>
      <c r="AA12" s="27"/>
      <c r="AB12" s="27"/>
      <c r="AC12" s="27"/>
      <c r="AD12" s="27"/>
      <c r="AE12" s="27"/>
      <c r="AF12" s="33"/>
      <c r="AG12" s="33"/>
      <c r="AH12" s="33"/>
      <c r="AI12" s="33"/>
      <c r="AJ12" s="33"/>
      <c r="AK12" s="33"/>
    </row>
    <row r="13" spans="1:37" x14ac:dyDescent="0.25">
      <c r="B13" s="20" t="s">
        <v>26</v>
      </c>
      <c r="C13" s="144">
        <v>20034841941</v>
      </c>
      <c r="D13" s="144">
        <v>21014921352.030003</v>
      </c>
      <c r="E13" s="144">
        <v>112617369.53999998</v>
      </c>
      <c r="F13" s="144">
        <v>382281173.38000017</v>
      </c>
      <c r="G13" s="144">
        <v>627850898.41000009</v>
      </c>
      <c r="H13" s="144">
        <v>575673087.11000013</v>
      </c>
      <c r="I13" s="144">
        <v>894971009.19000053</v>
      </c>
      <c r="J13" s="144">
        <v>1016140562.5099995</v>
      </c>
      <c r="K13" s="144">
        <v>710085488.88</v>
      </c>
      <c r="L13" s="144">
        <v>725095391.94999981</v>
      </c>
      <c r="M13" s="144">
        <v>783159513.37</v>
      </c>
      <c r="N13" s="144">
        <v>1167927547.0200002</v>
      </c>
      <c r="O13" s="144">
        <v>860046999.87999892</v>
      </c>
      <c r="P13" s="144">
        <v>1973511948.4200001</v>
      </c>
      <c r="Q13" s="144">
        <f t="shared" si="0"/>
        <v>9829360989.6599998</v>
      </c>
      <c r="R13" s="29"/>
      <c r="S13" s="28"/>
      <c r="T13" s="28"/>
      <c r="U13" s="28"/>
      <c r="V13" s="28"/>
      <c r="W13" s="28"/>
      <c r="X13" s="28"/>
      <c r="Y13" s="27"/>
      <c r="Z13" s="27"/>
      <c r="AA13" s="27"/>
      <c r="AB13" s="27"/>
      <c r="AC13" s="27"/>
      <c r="AD13" s="27"/>
      <c r="AE13" s="27"/>
      <c r="AF13" s="33"/>
      <c r="AG13" s="33"/>
      <c r="AH13" s="33"/>
      <c r="AI13" s="33"/>
      <c r="AJ13" s="33"/>
      <c r="AK13" s="33"/>
    </row>
    <row r="14" spans="1:37" ht="30" x14ac:dyDescent="0.25">
      <c r="B14" s="20" t="s">
        <v>27</v>
      </c>
      <c r="C14" s="144">
        <v>282915010</v>
      </c>
      <c r="D14" s="144">
        <v>224853602.78</v>
      </c>
      <c r="E14" s="144">
        <v>741122.41</v>
      </c>
      <c r="F14" s="144">
        <v>1296226.32</v>
      </c>
      <c r="G14" s="144">
        <v>1197515.96</v>
      </c>
      <c r="H14" s="144">
        <v>6552286.0900000008</v>
      </c>
      <c r="I14" s="144">
        <v>1038590.98</v>
      </c>
      <c r="J14" s="144">
        <v>3503963.52</v>
      </c>
      <c r="K14" s="144">
        <v>1888150.0500000003</v>
      </c>
      <c r="L14" s="144">
        <v>1946336.89</v>
      </c>
      <c r="M14" s="144">
        <v>1944002.45</v>
      </c>
      <c r="N14" s="144">
        <v>447997.38</v>
      </c>
      <c r="O14" s="144">
        <v>2764278.94</v>
      </c>
      <c r="P14" s="144">
        <v>1478888.65</v>
      </c>
      <c r="Q14" s="144">
        <f t="shared" si="0"/>
        <v>24799359.640000001</v>
      </c>
      <c r="R14" s="29"/>
      <c r="S14" s="28"/>
      <c r="T14" s="28"/>
      <c r="U14" s="28"/>
      <c r="V14" s="28"/>
      <c r="W14" s="28"/>
      <c r="X14" s="28"/>
      <c r="Y14" s="27"/>
      <c r="Z14" s="27"/>
      <c r="AA14" s="27"/>
      <c r="AB14" s="27"/>
      <c r="AC14" s="27"/>
      <c r="AD14" s="27"/>
      <c r="AE14" s="27"/>
      <c r="AF14" s="33"/>
      <c r="AG14" s="33"/>
      <c r="AH14" s="33"/>
      <c r="AI14" s="33"/>
      <c r="AJ14" s="33"/>
      <c r="AK14" s="33"/>
    </row>
    <row r="15" spans="1:37" x14ac:dyDescent="0.25">
      <c r="B15" s="62" t="s">
        <v>28</v>
      </c>
      <c r="C15" s="148">
        <v>1483466959</v>
      </c>
      <c r="D15" s="148">
        <v>1472316959</v>
      </c>
      <c r="E15" s="149">
        <v>0</v>
      </c>
      <c r="F15" s="149">
        <v>0</v>
      </c>
      <c r="G15" s="149">
        <v>0</v>
      </c>
      <c r="H15" s="149">
        <v>0</v>
      </c>
      <c r="I15" s="149">
        <v>0</v>
      </c>
      <c r="J15" s="149">
        <v>0</v>
      </c>
      <c r="K15" s="149">
        <v>0</v>
      </c>
      <c r="L15" s="149">
        <v>0</v>
      </c>
      <c r="M15" s="149">
        <v>0</v>
      </c>
      <c r="N15" s="149">
        <v>0</v>
      </c>
      <c r="O15" s="149">
        <v>0</v>
      </c>
      <c r="P15" s="149">
        <v>0</v>
      </c>
      <c r="Q15" s="150">
        <f t="shared" si="0"/>
        <v>0</v>
      </c>
      <c r="R15" s="27"/>
      <c r="S15" s="27"/>
      <c r="T15" s="27"/>
      <c r="U15" s="27"/>
      <c r="V15" s="27"/>
      <c r="W15" s="27"/>
      <c r="X15" s="27"/>
      <c r="Y15" s="27"/>
      <c r="Z15" s="27"/>
      <c r="AA15" s="27"/>
      <c r="AB15" s="27"/>
      <c r="AC15" s="27"/>
      <c r="AD15" s="27"/>
      <c r="AE15" s="27"/>
      <c r="AF15" s="33"/>
      <c r="AG15" s="33"/>
      <c r="AH15" s="33"/>
      <c r="AI15" s="33"/>
      <c r="AJ15" s="33"/>
      <c r="AK15" s="33"/>
    </row>
    <row r="16" spans="1:37" x14ac:dyDescent="0.25">
      <c r="B16" s="62" t="s">
        <v>104</v>
      </c>
      <c r="C16" s="148">
        <v>29310943</v>
      </c>
      <c r="D16" s="148">
        <v>29310943</v>
      </c>
      <c r="E16" s="150">
        <v>0</v>
      </c>
      <c r="F16" s="148">
        <v>118270.92</v>
      </c>
      <c r="G16" s="148">
        <v>47808.94</v>
      </c>
      <c r="H16" s="148">
        <v>46543.16</v>
      </c>
      <c r="I16" s="148">
        <v>38844.370000000003</v>
      </c>
      <c r="J16" s="148">
        <v>33639.08</v>
      </c>
      <c r="K16" s="148">
        <v>26200.639999999999</v>
      </c>
      <c r="L16" s="148">
        <v>20416.02</v>
      </c>
      <c r="M16" s="148">
        <v>13685.82</v>
      </c>
      <c r="N16" s="148">
        <v>6649.93</v>
      </c>
      <c r="O16" s="150">
        <v>0</v>
      </c>
      <c r="P16" s="150">
        <v>0</v>
      </c>
      <c r="Q16" s="148">
        <f t="shared" si="0"/>
        <v>352058.88</v>
      </c>
      <c r="R16" s="29"/>
      <c r="S16" s="29"/>
      <c r="T16" s="29"/>
      <c r="U16" s="29"/>
      <c r="V16" s="29"/>
      <c r="W16" s="29"/>
      <c r="X16" s="29"/>
      <c r="Y16" s="27"/>
      <c r="Z16" s="27"/>
      <c r="AA16" s="27"/>
      <c r="AB16" s="27"/>
      <c r="AC16" s="27"/>
      <c r="AD16" s="27"/>
      <c r="AE16" s="27"/>
      <c r="AF16" s="33"/>
      <c r="AG16" s="33"/>
      <c r="AH16" s="33"/>
      <c r="AI16" s="33"/>
      <c r="AJ16" s="32"/>
      <c r="AK16" s="33"/>
    </row>
    <row r="17" spans="2:35" x14ac:dyDescent="0.25">
      <c r="B17" s="20" t="s">
        <v>30</v>
      </c>
      <c r="C17" s="144">
        <v>29310943</v>
      </c>
      <c r="D17" s="144">
        <v>29310943</v>
      </c>
      <c r="E17" s="151">
        <v>0</v>
      </c>
      <c r="F17" s="144">
        <v>118270.92</v>
      </c>
      <c r="G17" s="144">
        <v>47808.94</v>
      </c>
      <c r="H17" s="144">
        <v>46543.16</v>
      </c>
      <c r="I17" s="144">
        <v>38844.370000000003</v>
      </c>
      <c r="J17" s="144">
        <v>33639.08</v>
      </c>
      <c r="K17" s="144">
        <v>26200.639999999999</v>
      </c>
      <c r="L17" s="144">
        <v>20416.02</v>
      </c>
      <c r="M17" s="144">
        <v>13685.82</v>
      </c>
      <c r="N17" s="144">
        <v>6649.93</v>
      </c>
      <c r="O17" s="151">
        <v>0</v>
      </c>
      <c r="P17" s="151">
        <v>0</v>
      </c>
      <c r="Q17" s="144">
        <f t="shared" si="0"/>
        <v>352058.88</v>
      </c>
      <c r="R17" s="29"/>
      <c r="S17" s="29"/>
      <c r="T17" s="29"/>
      <c r="U17" s="29"/>
      <c r="V17" s="29"/>
      <c r="W17" s="29"/>
      <c r="X17" s="29"/>
      <c r="Y17" s="27"/>
      <c r="Z17" s="27"/>
      <c r="AA17" s="27"/>
      <c r="AB17" s="27"/>
      <c r="AC17" s="27"/>
      <c r="AD17" s="27"/>
      <c r="AE17" s="27"/>
      <c r="AF17" s="33"/>
      <c r="AG17" s="33"/>
      <c r="AH17" s="33"/>
      <c r="AI17" s="33"/>
    </row>
    <row r="18" spans="2:35" x14ac:dyDescent="0.25">
      <c r="B18" s="20" t="s">
        <v>31</v>
      </c>
      <c r="C18" s="145">
        <v>0</v>
      </c>
      <c r="D18" s="145">
        <v>0</v>
      </c>
      <c r="E18" s="151">
        <v>0</v>
      </c>
      <c r="F18" s="144">
        <v>118270.92</v>
      </c>
      <c r="G18" s="144">
        <v>47808.94</v>
      </c>
      <c r="H18" s="144">
        <v>46543.16</v>
      </c>
      <c r="I18" s="144">
        <v>38844.370000000003</v>
      </c>
      <c r="J18" s="144">
        <v>33639.08</v>
      </c>
      <c r="K18" s="144">
        <v>26200.639999999999</v>
      </c>
      <c r="L18" s="144">
        <v>20416.02</v>
      </c>
      <c r="M18" s="144">
        <v>13685.82</v>
      </c>
      <c r="N18" s="144">
        <v>6649.93</v>
      </c>
      <c r="O18" s="151">
        <v>0</v>
      </c>
      <c r="P18" s="151">
        <v>0</v>
      </c>
      <c r="Q18" s="144">
        <f t="shared" si="0"/>
        <v>352058.88</v>
      </c>
      <c r="R18" s="29"/>
      <c r="S18" s="29"/>
      <c r="T18" s="29"/>
      <c r="U18" s="29"/>
      <c r="V18" s="29"/>
      <c r="W18" s="29"/>
      <c r="X18" s="29"/>
      <c r="Y18" s="27"/>
      <c r="Z18" s="27"/>
      <c r="AA18" s="27"/>
      <c r="AB18" s="27"/>
      <c r="AC18" s="27"/>
      <c r="AD18" s="27"/>
      <c r="AE18" s="27"/>
      <c r="AF18" s="33"/>
      <c r="AG18" s="33"/>
      <c r="AH18" s="33"/>
      <c r="AI18" s="33"/>
    </row>
    <row r="19" spans="2:35" x14ac:dyDescent="0.25">
      <c r="B19" s="20" t="s">
        <v>32</v>
      </c>
      <c r="C19" s="145">
        <v>0</v>
      </c>
      <c r="D19" s="145">
        <v>0</v>
      </c>
      <c r="E19" s="151">
        <v>0</v>
      </c>
      <c r="F19" s="151">
        <v>0</v>
      </c>
      <c r="G19" s="151">
        <v>0</v>
      </c>
      <c r="H19" s="151">
        <v>0</v>
      </c>
      <c r="I19" s="151">
        <v>0</v>
      </c>
      <c r="J19" s="151">
        <v>0</v>
      </c>
      <c r="K19" s="151">
        <v>0</v>
      </c>
      <c r="L19" s="151">
        <v>0</v>
      </c>
      <c r="M19" s="151">
        <v>0</v>
      </c>
      <c r="N19" s="151">
        <v>0</v>
      </c>
      <c r="O19" s="151">
        <v>0</v>
      </c>
      <c r="P19" s="151">
        <v>0</v>
      </c>
      <c r="Q19" s="151">
        <f t="shared" si="0"/>
        <v>0</v>
      </c>
      <c r="R19" s="29"/>
      <c r="S19" s="29"/>
      <c r="T19" s="29"/>
      <c r="U19" s="29"/>
      <c r="V19" s="29"/>
      <c r="W19" s="29"/>
      <c r="X19" s="29"/>
      <c r="Y19" s="27"/>
      <c r="Z19" s="27"/>
      <c r="AA19" s="27"/>
      <c r="AB19" s="27"/>
      <c r="AC19" s="27"/>
      <c r="AD19" s="27"/>
      <c r="AE19" s="27"/>
      <c r="AF19" s="33"/>
      <c r="AG19" s="33"/>
      <c r="AH19" s="33"/>
      <c r="AI19" s="33"/>
    </row>
    <row r="20" spans="2:35" x14ac:dyDescent="0.25">
      <c r="B20" s="20" t="s">
        <v>33</v>
      </c>
      <c r="C20" s="145">
        <v>0</v>
      </c>
      <c r="D20" s="145">
        <v>0</v>
      </c>
      <c r="E20" s="151">
        <v>0</v>
      </c>
      <c r="F20" s="151">
        <v>0</v>
      </c>
      <c r="G20" s="151">
        <v>0</v>
      </c>
      <c r="H20" s="151">
        <v>0</v>
      </c>
      <c r="I20" s="151">
        <v>0</v>
      </c>
      <c r="J20" s="151">
        <v>0</v>
      </c>
      <c r="K20" s="151">
        <v>0</v>
      </c>
      <c r="L20" s="151">
        <v>0</v>
      </c>
      <c r="M20" s="151">
        <v>0</v>
      </c>
      <c r="N20" s="151">
        <v>0</v>
      </c>
      <c r="O20" s="151">
        <v>0</v>
      </c>
      <c r="P20" s="151">
        <v>0</v>
      </c>
      <c r="Q20" s="151">
        <f t="shared" si="0"/>
        <v>0</v>
      </c>
      <c r="R20" s="29"/>
      <c r="S20" s="29"/>
      <c r="T20" s="29"/>
      <c r="U20" s="29"/>
      <c r="V20" s="29"/>
      <c r="W20" s="29"/>
      <c r="X20" s="29"/>
      <c r="Y20" s="27"/>
      <c r="Z20" s="27"/>
      <c r="AA20" s="27"/>
      <c r="AB20" s="27"/>
      <c r="AC20" s="27"/>
      <c r="AD20" s="27"/>
      <c r="AE20" s="27"/>
      <c r="AF20" s="33"/>
      <c r="AG20" s="33"/>
      <c r="AH20" s="33"/>
      <c r="AI20" s="33"/>
    </row>
    <row r="21" spans="2:35" x14ac:dyDescent="0.25">
      <c r="B21" s="62" t="s">
        <v>34</v>
      </c>
      <c r="C21" s="148">
        <v>1398767742</v>
      </c>
      <c r="D21" s="148">
        <v>1670816431.3100002</v>
      </c>
      <c r="E21" s="148">
        <v>313520.46999999997</v>
      </c>
      <c r="F21" s="148">
        <v>14827316.18</v>
      </c>
      <c r="G21" s="148">
        <v>37269656.160000004</v>
      </c>
      <c r="H21" s="148">
        <v>89182491.86999999</v>
      </c>
      <c r="I21" s="148">
        <v>31020798.470000006</v>
      </c>
      <c r="J21" s="148">
        <v>34482771.849999994</v>
      </c>
      <c r="K21" s="148">
        <v>29324668.689999998</v>
      </c>
      <c r="L21" s="148">
        <v>32949656.800000008</v>
      </c>
      <c r="M21" s="148">
        <v>124241942.87</v>
      </c>
      <c r="N21" s="148">
        <v>28862901.920000002</v>
      </c>
      <c r="O21" s="148">
        <v>28001349.439999998</v>
      </c>
      <c r="P21" s="148">
        <v>32315413.620000001</v>
      </c>
      <c r="Q21" s="148">
        <f t="shared" si="0"/>
        <v>482792488.34000003</v>
      </c>
      <c r="R21" s="32"/>
      <c r="S21" s="32"/>
      <c r="T21" s="32"/>
      <c r="U21" s="32"/>
      <c r="V21" s="32"/>
      <c r="W21" s="32"/>
      <c r="X21" s="32"/>
      <c r="Y21" s="27"/>
      <c r="Z21" s="27"/>
      <c r="AA21" s="27"/>
      <c r="AB21" s="27"/>
      <c r="AC21" s="27"/>
      <c r="AD21" s="27"/>
      <c r="AE21" s="27"/>
      <c r="AF21" s="33"/>
      <c r="AG21" s="33"/>
      <c r="AH21" s="33"/>
      <c r="AI21" s="33"/>
    </row>
    <row r="22" spans="2:35" x14ac:dyDescent="0.25">
      <c r="B22" s="20" t="s">
        <v>35</v>
      </c>
      <c r="C22" s="144">
        <v>849719510</v>
      </c>
      <c r="D22" s="144">
        <v>1118727088.1900001</v>
      </c>
      <c r="E22" s="144">
        <v>179860</v>
      </c>
      <c r="F22" s="144">
        <v>11427098.539999999</v>
      </c>
      <c r="G22" s="144">
        <v>34349369.840000004</v>
      </c>
      <c r="H22" s="144">
        <v>86496952.299999997</v>
      </c>
      <c r="I22" s="144">
        <v>28787697.040000007</v>
      </c>
      <c r="J22" s="144">
        <v>28210614.329999998</v>
      </c>
      <c r="K22" s="144">
        <v>25977534.52</v>
      </c>
      <c r="L22" s="144">
        <v>26998170.880000003</v>
      </c>
      <c r="M22" s="144">
        <v>118669181.25</v>
      </c>
      <c r="N22" s="144">
        <v>26408760.240000002</v>
      </c>
      <c r="O22" s="144">
        <v>23463591.829999998</v>
      </c>
      <c r="P22" s="144">
        <v>29660246.600000001</v>
      </c>
      <c r="Q22" s="144">
        <f t="shared" si="0"/>
        <v>440629077.37000006</v>
      </c>
      <c r="R22" s="32"/>
      <c r="S22" s="32"/>
      <c r="T22" s="32"/>
      <c r="U22" s="32"/>
      <c r="V22" s="32"/>
      <c r="W22" s="32"/>
      <c r="X22" s="32"/>
      <c r="Y22" s="27"/>
      <c r="Z22" s="27"/>
      <c r="AA22" s="27"/>
      <c r="AB22" s="27"/>
      <c r="AC22" s="27"/>
      <c r="AD22" s="27"/>
      <c r="AE22" s="27"/>
      <c r="AF22" s="33"/>
      <c r="AG22" s="33"/>
      <c r="AH22" s="33"/>
      <c r="AI22" s="33"/>
    </row>
    <row r="23" spans="2:35" x14ac:dyDescent="0.25">
      <c r="B23" s="20" t="s">
        <v>36</v>
      </c>
      <c r="C23" s="144">
        <v>468760422</v>
      </c>
      <c r="D23" s="144">
        <v>470046721.99000001</v>
      </c>
      <c r="E23" s="151">
        <v>0</v>
      </c>
      <c r="F23" s="144">
        <v>56000</v>
      </c>
      <c r="G23" s="151">
        <v>0</v>
      </c>
      <c r="H23" s="151">
        <v>0</v>
      </c>
      <c r="I23" s="151">
        <v>0</v>
      </c>
      <c r="J23" s="151">
        <v>0</v>
      </c>
      <c r="K23" s="151">
        <v>0</v>
      </c>
      <c r="L23" s="151">
        <v>0</v>
      </c>
      <c r="M23" s="151">
        <v>0</v>
      </c>
      <c r="N23" s="151">
        <v>0</v>
      </c>
      <c r="O23" s="144">
        <v>56000</v>
      </c>
      <c r="P23" s="151">
        <v>0</v>
      </c>
      <c r="Q23" s="144">
        <f t="shared" si="0"/>
        <v>112000</v>
      </c>
      <c r="R23" s="32"/>
      <c r="S23" s="32"/>
      <c r="T23" s="32"/>
      <c r="U23" s="32"/>
      <c r="V23" s="32"/>
      <c r="W23" s="32"/>
      <c r="X23" s="32"/>
      <c r="Y23" s="27"/>
      <c r="Z23" s="27"/>
      <c r="AA23" s="27"/>
      <c r="AB23" s="27"/>
      <c r="AC23" s="27"/>
      <c r="AD23" s="27"/>
      <c r="AE23" s="27"/>
      <c r="AF23" s="33"/>
      <c r="AG23" s="33"/>
      <c r="AH23" s="33"/>
      <c r="AI23" s="33"/>
    </row>
    <row r="24" spans="2:35" x14ac:dyDescent="0.25">
      <c r="B24" s="20" t="s">
        <v>37</v>
      </c>
      <c r="C24" s="144">
        <v>56287810</v>
      </c>
      <c r="D24" s="144">
        <v>57542621.130000003</v>
      </c>
      <c r="E24" s="144">
        <v>133660.47</v>
      </c>
      <c r="F24" s="144">
        <v>3344217.64</v>
      </c>
      <c r="G24" s="144">
        <v>2920286.3200000003</v>
      </c>
      <c r="H24" s="144">
        <v>2685539.57</v>
      </c>
      <c r="I24" s="144">
        <v>2033101.4300000004</v>
      </c>
      <c r="J24" s="144">
        <v>6272157.5199999996</v>
      </c>
      <c r="K24" s="144">
        <v>3347134.17</v>
      </c>
      <c r="L24" s="144">
        <v>5951485.9200000009</v>
      </c>
      <c r="M24" s="144">
        <v>5572761.6199999992</v>
      </c>
      <c r="N24" s="144">
        <v>2454141.6799999997</v>
      </c>
      <c r="O24" s="144">
        <v>4281757.6099999994</v>
      </c>
      <c r="P24" s="144">
        <v>2655167.02</v>
      </c>
      <c r="Q24" s="144">
        <f t="shared" si="0"/>
        <v>41651410.969999999</v>
      </c>
      <c r="R24" s="32"/>
      <c r="S24" s="32"/>
      <c r="T24" s="32"/>
      <c r="U24" s="32"/>
      <c r="V24" s="32"/>
      <c r="W24" s="32"/>
      <c r="X24" s="32"/>
      <c r="Y24" s="27"/>
      <c r="Z24" s="27"/>
      <c r="AA24" s="27"/>
      <c r="AB24" s="27"/>
      <c r="AC24" s="27"/>
      <c r="AD24" s="27"/>
      <c r="AE24" s="27"/>
      <c r="AF24" s="33"/>
      <c r="AG24" s="33"/>
      <c r="AH24" s="33"/>
      <c r="AI24" s="33"/>
    </row>
    <row r="25" spans="2:35" x14ac:dyDescent="0.25">
      <c r="B25" s="20" t="s">
        <v>38</v>
      </c>
      <c r="C25" s="144">
        <v>24000000</v>
      </c>
      <c r="D25" s="144">
        <v>24500000</v>
      </c>
      <c r="E25" s="151">
        <v>0</v>
      </c>
      <c r="F25" s="151">
        <v>0</v>
      </c>
      <c r="G25" s="151">
        <v>0</v>
      </c>
      <c r="H25" s="151">
        <v>0</v>
      </c>
      <c r="I25" s="144">
        <v>200000</v>
      </c>
      <c r="J25" s="151">
        <v>0</v>
      </c>
      <c r="K25" s="151">
        <v>0</v>
      </c>
      <c r="L25" s="151">
        <v>0</v>
      </c>
      <c r="M25" s="151">
        <v>0</v>
      </c>
      <c r="N25" s="151">
        <v>0</v>
      </c>
      <c r="O25" s="144">
        <v>200000</v>
      </c>
      <c r="P25" s="151">
        <v>0</v>
      </c>
      <c r="Q25" s="144">
        <f t="shared" si="0"/>
        <v>400000</v>
      </c>
      <c r="R25" s="32"/>
      <c r="S25" s="32"/>
      <c r="T25" s="32"/>
      <c r="U25" s="32"/>
      <c r="V25" s="32"/>
      <c r="W25" s="32"/>
      <c r="X25" s="32"/>
      <c r="Y25" s="27"/>
      <c r="Z25" s="27"/>
      <c r="AA25" s="27"/>
      <c r="AB25" s="27"/>
      <c r="AC25" s="27"/>
      <c r="AD25" s="27"/>
      <c r="AE25" s="27"/>
      <c r="AF25" s="33"/>
      <c r="AG25" s="33"/>
      <c r="AH25" s="33"/>
      <c r="AI25" s="33"/>
    </row>
    <row r="26" spans="2:35" x14ac:dyDescent="0.25">
      <c r="B26" s="62" t="s">
        <v>39</v>
      </c>
      <c r="C26" s="148">
        <v>261120987</v>
      </c>
      <c r="D26" s="148">
        <v>252518494.00000003</v>
      </c>
      <c r="E26" s="150">
        <v>0</v>
      </c>
      <c r="F26" s="150">
        <v>0</v>
      </c>
      <c r="G26" s="148">
        <v>4811694.51</v>
      </c>
      <c r="H26" s="148">
        <v>2877665.79</v>
      </c>
      <c r="I26" s="148">
        <v>1324644.31</v>
      </c>
      <c r="J26" s="148">
        <v>3118035.6999999997</v>
      </c>
      <c r="K26" s="148">
        <v>3409998.7</v>
      </c>
      <c r="L26" s="148">
        <v>3614388.6100000003</v>
      </c>
      <c r="M26" s="148">
        <v>4422943.66</v>
      </c>
      <c r="N26" s="148">
        <v>3558405.26</v>
      </c>
      <c r="O26" s="148">
        <v>3166648.49</v>
      </c>
      <c r="P26" s="148">
        <v>3881132.8099999996</v>
      </c>
      <c r="Q26" s="148">
        <f t="shared" si="0"/>
        <v>34185557.840000004</v>
      </c>
      <c r="R26" s="32"/>
      <c r="S26" s="32"/>
      <c r="T26" s="32"/>
      <c r="U26" s="32"/>
      <c r="V26" s="32"/>
      <c r="W26" s="32"/>
      <c r="X26" s="32"/>
      <c r="Y26" s="27"/>
      <c r="Z26" s="27"/>
      <c r="AA26" s="27"/>
      <c r="AB26" s="27"/>
      <c r="AC26" s="27"/>
      <c r="AD26" s="27"/>
      <c r="AE26" s="27"/>
      <c r="AF26" s="33"/>
      <c r="AG26" s="33"/>
      <c r="AH26" s="33"/>
      <c r="AI26" s="33"/>
    </row>
    <row r="27" spans="2:35" x14ac:dyDescent="0.25">
      <c r="B27" s="21" t="s">
        <v>40</v>
      </c>
      <c r="C27" s="147">
        <v>14405085025</v>
      </c>
      <c r="D27" s="147">
        <v>19707797933.659996</v>
      </c>
      <c r="E27" s="147">
        <v>1970999.37</v>
      </c>
      <c r="F27" s="147">
        <v>1446473211.4999998</v>
      </c>
      <c r="G27" s="147">
        <v>526349444.85999995</v>
      </c>
      <c r="H27" s="147">
        <v>134190988.92000002</v>
      </c>
      <c r="I27" s="147">
        <v>143532299.66</v>
      </c>
      <c r="J27" s="147">
        <v>680197628.80999994</v>
      </c>
      <c r="K27" s="147">
        <v>410875082.38000005</v>
      </c>
      <c r="L27" s="147">
        <v>810080197.49000001</v>
      </c>
      <c r="M27" s="147">
        <v>311515439.81</v>
      </c>
      <c r="N27" s="147">
        <v>238799537.39000002</v>
      </c>
      <c r="O27" s="147">
        <v>294750988.68999994</v>
      </c>
      <c r="P27" s="147">
        <v>3679549859.0300012</v>
      </c>
      <c r="Q27" s="147">
        <f t="shared" si="0"/>
        <v>8678285677.9100018</v>
      </c>
      <c r="R27" s="32"/>
      <c r="S27" s="32"/>
      <c r="T27" s="32"/>
      <c r="U27" s="32"/>
      <c r="V27" s="32"/>
      <c r="W27" s="32"/>
      <c r="X27" s="32"/>
      <c r="Y27" s="27"/>
      <c r="Z27" s="27"/>
      <c r="AA27" s="27"/>
      <c r="AB27" s="27"/>
      <c r="AC27" s="27"/>
      <c r="AD27" s="27"/>
      <c r="AE27" s="27"/>
      <c r="AF27" s="33"/>
      <c r="AG27" s="33"/>
      <c r="AH27" s="33"/>
      <c r="AI27" s="33"/>
    </row>
    <row r="28" spans="2:35" x14ac:dyDescent="0.25">
      <c r="B28" s="62" t="s">
        <v>41</v>
      </c>
      <c r="C28" s="148">
        <v>4803035402</v>
      </c>
      <c r="D28" s="148">
        <v>9517196166.4199982</v>
      </c>
      <c r="E28" s="150">
        <v>0</v>
      </c>
      <c r="F28" s="148">
        <v>1380447943.8699999</v>
      </c>
      <c r="G28" s="148">
        <v>475283887.63999999</v>
      </c>
      <c r="H28" s="148">
        <v>72538495.410000011</v>
      </c>
      <c r="I28" s="148">
        <v>120971633.84999999</v>
      </c>
      <c r="J28" s="148">
        <v>563988539.98999989</v>
      </c>
      <c r="K28" s="148">
        <v>298758311.89000005</v>
      </c>
      <c r="L28" s="148">
        <v>670082168.15999997</v>
      </c>
      <c r="M28" s="148">
        <v>122547990.28</v>
      </c>
      <c r="N28" s="148">
        <v>96580744.610000014</v>
      </c>
      <c r="O28" s="148">
        <v>157422700.73999998</v>
      </c>
      <c r="P28" s="148">
        <v>2902716942.3900013</v>
      </c>
      <c r="Q28" s="148">
        <f t="shared" si="0"/>
        <v>6861339358.8300009</v>
      </c>
      <c r="R28" s="32"/>
      <c r="S28" s="32"/>
      <c r="T28" s="32"/>
      <c r="U28" s="32"/>
      <c r="V28" s="32"/>
      <c r="W28" s="32"/>
      <c r="X28" s="32"/>
      <c r="Y28" s="27"/>
      <c r="Z28" s="27"/>
      <c r="AA28" s="27"/>
      <c r="AB28" s="27"/>
      <c r="AC28" s="27"/>
      <c r="AD28" s="27"/>
      <c r="AE28" s="27"/>
      <c r="AF28" s="33"/>
      <c r="AG28" s="33"/>
      <c r="AH28" s="33"/>
      <c r="AI28" s="33"/>
    </row>
    <row r="29" spans="2:35" x14ac:dyDescent="0.25">
      <c r="B29" s="20" t="s">
        <v>42</v>
      </c>
      <c r="C29" s="144">
        <v>4516264290</v>
      </c>
      <c r="D29" s="144">
        <v>8977342695.9199982</v>
      </c>
      <c r="E29" s="151">
        <v>0</v>
      </c>
      <c r="F29" s="144">
        <v>1375664158.1699998</v>
      </c>
      <c r="G29" s="144">
        <v>469958983.34999996</v>
      </c>
      <c r="H29" s="144">
        <v>66207357.560000002</v>
      </c>
      <c r="I29" s="144">
        <v>113636836.08999999</v>
      </c>
      <c r="J29" s="144">
        <v>558621913.32999992</v>
      </c>
      <c r="K29" s="144">
        <v>294122058.70000005</v>
      </c>
      <c r="L29" s="144">
        <v>665392176.77999997</v>
      </c>
      <c r="M29" s="144">
        <v>117990623.69</v>
      </c>
      <c r="N29" s="144">
        <v>88756992.710000008</v>
      </c>
      <c r="O29" s="144">
        <v>92744689.859999985</v>
      </c>
      <c r="P29" s="144">
        <v>2847699479.5500011</v>
      </c>
      <c r="Q29" s="144">
        <f t="shared" si="0"/>
        <v>6690795269.7900009</v>
      </c>
      <c r="R29" s="32"/>
      <c r="S29" s="32"/>
      <c r="T29" s="32"/>
      <c r="U29" s="32"/>
      <c r="V29" s="32"/>
      <c r="W29" s="32"/>
      <c r="X29" s="32"/>
      <c r="Y29" s="27"/>
      <c r="Z29" s="27"/>
      <c r="AA29" s="27"/>
      <c r="AB29" s="27"/>
      <c r="AC29" s="27"/>
      <c r="AD29" s="27"/>
      <c r="AE29" s="27"/>
      <c r="AF29" s="33"/>
      <c r="AG29" s="33"/>
      <c r="AH29" s="33"/>
      <c r="AI29" s="33"/>
    </row>
    <row r="30" spans="2:35" x14ac:dyDescent="0.25">
      <c r="B30" s="20" t="s">
        <v>43</v>
      </c>
      <c r="C30" s="144">
        <v>286771112</v>
      </c>
      <c r="D30" s="144">
        <v>539853470.5</v>
      </c>
      <c r="E30" s="151">
        <v>0</v>
      </c>
      <c r="F30" s="144">
        <v>4783785.7</v>
      </c>
      <c r="G30" s="144">
        <v>5324904.29</v>
      </c>
      <c r="H30" s="144">
        <v>6331137.8500000006</v>
      </c>
      <c r="I30" s="144">
        <v>7334797.7599999998</v>
      </c>
      <c r="J30" s="144">
        <v>5366626.66</v>
      </c>
      <c r="K30" s="144">
        <v>4636253.1900000004</v>
      </c>
      <c r="L30" s="144">
        <v>4689991.3800000008</v>
      </c>
      <c r="M30" s="144">
        <v>4557366.59</v>
      </c>
      <c r="N30" s="144">
        <v>7823751.9000000004</v>
      </c>
      <c r="O30" s="144">
        <v>64678010.880000003</v>
      </c>
      <c r="P30" s="144">
        <v>55017462.839999996</v>
      </c>
      <c r="Q30" s="144">
        <f t="shared" si="0"/>
        <v>170544089.03999999</v>
      </c>
      <c r="R30" s="32"/>
      <c r="S30" s="32"/>
      <c r="T30" s="32"/>
      <c r="U30" s="32"/>
      <c r="V30" s="32"/>
      <c r="W30" s="32"/>
      <c r="X30" s="32"/>
      <c r="Y30" s="27"/>
      <c r="Z30" s="27"/>
      <c r="AA30" s="27"/>
      <c r="AB30" s="27"/>
      <c r="AC30" s="27"/>
      <c r="AD30" s="27"/>
      <c r="AE30" s="27"/>
      <c r="AF30" s="33"/>
      <c r="AG30" s="33"/>
      <c r="AH30" s="33"/>
      <c r="AI30" s="33"/>
    </row>
    <row r="31" spans="2:35" x14ac:dyDescent="0.25">
      <c r="B31" s="62" t="s">
        <v>44</v>
      </c>
      <c r="C31" s="148">
        <v>6331452133</v>
      </c>
      <c r="D31" s="148">
        <v>6988561970.1000004</v>
      </c>
      <c r="E31" s="148">
        <v>1970999.37</v>
      </c>
      <c r="F31" s="148">
        <v>65528345.349999994</v>
      </c>
      <c r="G31" s="148">
        <v>50670754.07</v>
      </c>
      <c r="H31" s="148">
        <v>40070811.470000006</v>
      </c>
      <c r="I31" s="148">
        <v>20992088.760000002</v>
      </c>
      <c r="J31" s="148">
        <v>78353912.609999999</v>
      </c>
      <c r="K31" s="148">
        <v>110384556.94</v>
      </c>
      <c r="L31" s="148">
        <v>117194959.27999999</v>
      </c>
      <c r="M31" s="148">
        <v>143088924.59999996</v>
      </c>
      <c r="N31" s="148">
        <v>139159546.35000002</v>
      </c>
      <c r="O31" s="148">
        <v>132783813.87999997</v>
      </c>
      <c r="P31" s="148">
        <v>752256879.14999998</v>
      </c>
      <c r="Q31" s="148">
        <f t="shared" si="0"/>
        <v>1652455591.8299999</v>
      </c>
      <c r="R31" s="32"/>
      <c r="S31" s="32"/>
      <c r="T31" s="32"/>
      <c r="U31" s="32"/>
      <c r="V31" s="32"/>
      <c r="W31" s="32"/>
      <c r="X31" s="32"/>
      <c r="Y31" s="27"/>
      <c r="Z31" s="27"/>
      <c r="AA31" s="27"/>
      <c r="AB31" s="27"/>
      <c r="AC31" s="27"/>
      <c r="AD31" s="27"/>
      <c r="AE31" s="27"/>
      <c r="AF31" s="33"/>
      <c r="AG31" s="33"/>
      <c r="AH31" s="33"/>
      <c r="AI31" s="33"/>
    </row>
    <row r="32" spans="2:35" x14ac:dyDescent="0.25">
      <c r="B32" s="20" t="s">
        <v>45</v>
      </c>
      <c r="C32" s="144">
        <v>1969733443</v>
      </c>
      <c r="D32" s="144">
        <v>2644426648.4099998</v>
      </c>
      <c r="E32" s="151">
        <v>0</v>
      </c>
      <c r="F32" s="144">
        <v>22332726.699999999</v>
      </c>
      <c r="G32" s="144">
        <v>3995818.1600000011</v>
      </c>
      <c r="H32" s="144">
        <v>13955246.529999999</v>
      </c>
      <c r="I32" s="144">
        <v>6438731.0899999989</v>
      </c>
      <c r="J32" s="144">
        <v>25238645.57</v>
      </c>
      <c r="K32" s="144">
        <v>35741366.109999999</v>
      </c>
      <c r="L32" s="144">
        <v>16289466.470000001</v>
      </c>
      <c r="M32" s="144">
        <v>20482078.620000001</v>
      </c>
      <c r="N32" s="144">
        <v>96127042.340000004</v>
      </c>
      <c r="O32" s="144">
        <v>29851697.669999987</v>
      </c>
      <c r="P32" s="144">
        <v>191612538.34</v>
      </c>
      <c r="Q32" s="144">
        <f>SUM(E32:P32)</f>
        <v>462065357.60000002</v>
      </c>
      <c r="R32" s="32"/>
      <c r="S32" s="32"/>
      <c r="T32" s="32"/>
      <c r="U32" s="32"/>
      <c r="V32" s="32"/>
      <c r="W32" s="32"/>
      <c r="X32" s="32"/>
      <c r="Y32" s="27"/>
      <c r="Z32" s="27"/>
      <c r="AA32" s="27"/>
      <c r="AB32" s="27"/>
      <c r="AC32" s="27"/>
      <c r="AD32" s="27"/>
      <c r="AE32" s="27"/>
      <c r="AF32" s="33"/>
      <c r="AG32" s="33"/>
      <c r="AH32" s="33"/>
      <c r="AI32" s="33"/>
    </row>
    <row r="33" spans="1:35" x14ac:dyDescent="0.25">
      <c r="B33" s="20" t="s">
        <v>46</v>
      </c>
      <c r="C33" s="144">
        <v>3982341402</v>
      </c>
      <c r="D33" s="144">
        <v>4009438915.4899998</v>
      </c>
      <c r="E33" s="144">
        <v>1970999.37</v>
      </c>
      <c r="F33" s="144">
        <v>40786377.689999998</v>
      </c>
      <c r="G33" s="144">
        <v>42688920.719999999</v>
      </c>
      <c r="H33" s="144">
        <v>25679821.410000004</v>
      </c>
      <c r="I33" s="144">
        <v>14074867.670000002</v>
      </c>
      <c r="J33" s="144">
        <v>47171751.709999993</v>
      </c>
      <c r="K33" s="144">
        <v>72768610.439999998</v>
      </c>
      <c r="L33" s="144">
        <v>98385992.269999981</v>
      </c>
      <c r="M33" s="144">
        <v>117311282.34999998</v>
      </c>
      <c r="N33" s="144">
        <v>40831979.550000004</v>
      </c>
      <c r="O33" s="144">
        <v>101273967.56999999</v>
      </c>
      <c r="P33" s="144">
        <v>552303870.28999996</v>
      </c>
      <c r="Q33" s="144">
        <f t="shared" si="0"/>
        <v>1155248441.04</v>
      </c>
      <c r="R33" s="32"/>
      <c r="S33" s="32"/>
      <c r="T33" s="32"/>
      <c r="U33" s="32"/>
      <c r="V33" s="32"/>
      <c r="W33" s="32"/>
      <c r="X33" s="32"/>
      <c r="Y33" s="27"/>
      <c r="Z33" s="27"/>
      <c r="AA33" s="27"/>
      <c r="AB33" s="27"/>
      <c r="AC33" s="27"/>
      <c r="AD33" s="27"/>
      <c r="AE33" s="27"/>
      <c r="AF33" s="33"/>
      <c r="AG33" s="33"/>
      <c r="AH33" s="33"/>
      <c r="AI33" s="33"/>
    </row>
    <row r="34" spans="1:35" x14ac:dyDescent="0.25">
      <c r="B34" s="20" t="s">
        <v>47</v>
      </c>
      <c r="C34" s="144">
        <v>20683581</v>
      </c>
      <c r="D34" s="144">
        <v>22233133.749999996</v>
      </c>
      <c r="E34" s="151">
        <v>0</v>
      </c>
      <c r="F34" s="151">
        <v>0</v>
      </c>
      <c r="G34" s="151">
        <v>0</v>
      </c>
      <c r="H34" s="144">
        <v>387338.75</v>
      </c>
      <c r="I34" s="151">
        <v>0</v>
      </c>
      <c r="J34" s="144">
        <v>1622500</v>
      </c>
      <c r="K34" s="144">
        <v>606107</v>
      </c>
      <c r="L34" s="144">
        <v>1711000</v>
      </c>
      <c r="M34" s="151">
        <v>0</v>
      </c>
      <c r="N34" s="144">
        <v>110200</v>
      </c>
      <c r="O34" s="151">
        <v>0</v>
      </c>
      <c r="P34" s="144">
        <v>1462232.27</v>
      </c>
      <c r="Q34" s="144">
        <f t="shared" si="0"/>
        <v>5899378.0199999996</v>
      </c>
      <c r="R34" s="32"/>
      <c r="S34" s="32"/>
      <c r="T34" s="32"/>
      <c r="U34" s="32"/>
      <c r="V34" s="32"/>
      <c r="W34" s="32"/>
      <c r="X34" s="32"/>
      <c r="Y34" s="27"/>
      <c r="Z34" s="27"/>
      <c r="AA34" s="27"/>
      <c r="AB34" s="27"/>
      <c r="AC34" s="27"/>
      <c r="AD34" s="27"/>
      <c r="AE34" s="27"/>
      <c r="AF34" s="33"/>
      <c r="AG34" s="33"/>
      <c r="AH34" s="33"/>
      <c r="AI34" s="33"/>
    </row>
    <row r="35" spans="1:35" x14ac:dyDescent="0.25">
      <c r="B35" s="20" t="s">
        <v>48</v>
      </c>
      <c r="C35" s="151">
        <v>0</v>
      </c>
      <c r="D35" s="144">
        <v>1693999.1400000001</v>
      </c>
      <c r="E35" s="151">
        <v>0</v>
      </c>
      <c r="F35" s="151">
        <v>0</v>
      </c>
      <c r="G35" s="151">
        <v>0</v>
      </c>
      <c r="H35" s="151">
        <v>0</v>
      </c>
      <c r="I35" s="151">
        <v>0</v>
      </c>
      <c r="J35" s="151">
        <v>0</v>
      </c>
      <c r="K35" s="151">
        <v>0</v>
      </c>
      <c r="L35" s="151">
        <v>0</v>
      </c>
      <c r="M35" s="151">
        <v>0</v>
      </c>
      <c r="N35" s="144">
        <v>1194000</v>
      </c>
      <c r="O35" s="151">
        <v>0</v>
      </c>
      <c r="P35" s="144">
        <v>460000</v>
      </c>
      <c r="Q35" s="144">
        <f t="shared" si="0"/>
        <v>1654000</v>
      </c>
      <c r="R35" s="32"/>
      <c r="S35" s="32"/>
      <c r="T35" s="32"/>
      <c r="U35" s="32"/>
      <c r="V35" s="32"/>
      <c r="W35" s="32"/>
      <c r="X35" s="32"/>
      <c r="Y35" s="27"/>
      <c r="Z35" s="27"/>
      <c r="AA35" s="27"/>
      <c r="AB35" s="27"/>
      <c r="AC35" s="27"/>
      <c r="AD35" s="27"/>
      <c r="AE35" s="27"/>
      <c r="AF35" s="33"/>
      <c r="AG35" s="33"/>
      <c r="AH35" s="33"/>
      <c r="AI35" s="33"/>
    </row>
    <row r="36" spans="1:35" x14ac:dyDescent="0.25">
      <c r="B36" s="20" t="s">
        <v>49</v>
      </c>
      <c r="C36" s="144">
        <v>358693707</v>
      </c>
      <c r="D36" s="144">
        <v>310769273.31</v>
      </c>
      <c r="E36" s="151">
        <v>0</v>
      </c>
      <c r="F36" s="144">
        <v>2409240.96</v>
      </c>
      <c r="G36" s="144">
        <v>3986015.19</v>
      </c>
      <c r="H36" s="144">
        <v>48404.78</v>
      </c>
      <c r="I36" s="144">
        <v>478490</v>
      </c>
      <c r="J36" s="144">
        <v>4321015.33</v>
      </c>
      <c r="K36" s="144">
        <v>1268473.3899999999</v>
      </c>
      <c r="L36" s="144">
        <v>808500.54</v>
      </c>
      <c r="M36" s="144">
        <v>5295563.63</v>
      </c>
      <c r="N36" s="144">
        <v>896324.46</v>
      </c>
      <c r="O36" s="144">
        <v>1658148.64</v>
      </c>
      <c r="P36" s="144">
        <v>6418238.25</v>
      </c>
      <c r="Q36" s="144">
        <f t="shared" si="0"/>
        <v>27588415.170000002</v>
      </c>
      <c r="R36" s="32"/>
      <c r="S36" s="32"/>
      <c r="T36" s="32"/>
      <c r="U36" s="32"/>
      <c r="V36" s="32"/>
      <c r="W36" s="32"/>
      <c r="X36" s="32"/>
      <c r="Y36" s="27"/>
      <c r="Z36" s="27"/>
      <c r="AA36" s="27"/>
      <c r="AB36" s="27"/>
      <c r="AC36" s="27"/>
      <c r="AD36" s="27"/>
      <c r="AE36" s="27"/>
      <c r="AF36" s="33"/>
      <c r="AG36" s="33"/>
      <c r="AH36" s="33"/>
      <c r="AI36" s="33"/>
    </row>
    <row r="37" spans="1:35" x14ac:dyDescent="0.25">
      <c r="B37" s="62" t="s">
        <v>50</v>
      </c>
      <c r="C37" s="148">
        <v>110031738</v>
      </c>
      <c r="D37" s="148">
        <v>8479692.4600000083</v>
      </c>
      <c r="E37" s="150">
        <v>0</v>
      </c>
      <c r="F37" s="150">
        <v>0</v>
      </c>
      <c r="G37" s="150">
        <v>0</v>
      </c>
      <c r="H37" s="148">
        <v>7030000</v>
      </c>
      <c r="I37" s="150">
        <v>0</v>
      </c>
      <c r="J37" s="150">
        <v>0</v>
      </c>
      <c r="K37" s="150">
        <v>0</v>
      </c>
      <c r="L37" s="150">
        <v>0</v>
      </c>
      <c r="M37" s="150">
        <v>0</v>
      </c>
      <c r="N37" s="148">
        <v>66170.210000000006</v>
      </c>
      <c r="O37" s="150">
        <v>0</v>
      </c>
      <c r="P37" s="148">
        <v>37206.69</v>
      </c>
      <c r="Q37" s="148">
        <f t="shared" si="0"/>
        <v>7133376.9000000004</v>
      </c>
      <c r="R37" s="32"/>
      <c r="S37" s="32"/>
      <c r="T37" s="32"/>
      <c r="U37" s="32"/>
      <c r="V37" s="32"/>
      <c r="W37" s="32"/>
      <c r="X37" s="32"/>
      <c r="Y37" s="27"/>
      <c r="Z37" s="27"/>
      <c r="AA37" s="27"/>
      <c r="AB37" s="27"/>
      <c r="AC37" s="27"/>
      <c r="AD37" s="27"/>
      <c r="AE37" s="27"/>
      <c r="AF37" s="33"/>
      <c r="AG37" s="33"/>
      <c r="AH37" s="33"/>
      <c r="AI37" s="33"/>
    </row>
    <row r="38" spans="1:35" x14ac:dyDescent="0.25">
      <c r="B38" s="20" t="s">
        <v>51</v>
      </c>
      <c r="C38" s="150">
        <v>0</v>
      </c>
      <c r="D38" s="148">
        <v>20000</v>
      </c>
      <c r="E38" s="150">
        <v>0</v>
      </c>
      <c r="F38" s="150">
        <v>0</v>
      </c>
      <c r="G38" s="150">
        <v>0</v>
      </c>
      <c r="H38" s="150">
        <v>0</v>
      </c>
      <c r="I38" s="150">
        <v>0</v>
      </c>
      <c r="J38" s="150">
        <v>0</v>
      </c>
      <c r="K38" s="150">
        <v>0</v>
      </c>
      <c r="L38" s="150">
        <v>0</v>
      </c>
      <c r="M38" s="150">
        <v>0</v>
      </c>
      <c r="N38" s="148">
        <v>16566.7</v>
      </c>
      <c r="O38" s="150">
        <v>0</v>
      </c>
      <c r="P38" s="150">
        <v>0</v>
      </c>
      <c r="Q38" s="148">
        <f t="shared" si="0"/>
        <v>16566.7</v>
      </c>
      <c r="R38" s="32"/>
      <c r="S38" s="32"/>
      <c r="T38" s="32"/>
      <c r="U38" s="32"/>
      <c r="V38" s="32"/>
      <c r="W38" s="32"/>
      <c r="X38" s="32"/>
      <c r="Y38" s="27"/>
      <c r="Z38" s="27"/>
      <c r="AA38" s="27"/>
      <c r="AB38" s="27"/>
      <c r="AC38" s="27"/>
      <c r="AD38" s="27"/>
      <c r="AE38" s="27"/>
      <c r="AF38" s="33"/>
      <c r="AG38" s="33"/>
      <c r="AH38" s="33"/>
      <c r="AI38" s="33"/>
    </row>
    <row r="39" spans="1:35" s="9" customFormat="1" x14ac:dyDescent="0.25">
      <c r="A39"/>
      <c r="B39" s="20" t="s">
        <v>52</v>
      </c>
      <c r="C39" s="144">
        <v>31738</v>
      </c>
      <c r="D39" s="144">
        <v>82738</v>
      </c>
      <c r="E39" s="151">
        <v>0</v>
      </c>
      <c r="F39" s="151">
        <v>0</v>
      </c>
      <c r="G39" s="151">
        <v>0</v>
      </c>
      <c r="H39" s="151">
        <v>0</v>
      </c>
      <c r="I39" s="151">
        <v>0</v>
      </c>
      <c r="J39" s="151">
        <v>0</v>
      </c>
      <c r="K39" s="151">
        <v>0</v>
      </c>
      <c r="L39" s="151">
        <v>0</v>
      </c>
      <c r="M39" s="151">
        <v>0</v>
      </c>
      <c r="N39" s="144">
        <v>49603.51</v>
      </c>
      <c r="O39" s="151">
        <v>0</v>
      </c>
      <c r="P39" s="151">
        <v>0</v>
      </c>
      <c r="Q39" s="148">
        <f t="shared" si="0"/>
        <v>49603.51</v>
      </c>
      <c r="R39" s="32"/>
      <c r="S39" s="32"/>
      <c r="T39" s="32"/>
      <c r="U39" s="32"/>
      <c r="V39" s="32"/>
      <c r="W39" s="32"/>
      <c r="X39" s="32"/>
      <c r="Y39" s="27"/>
      <c r="Z39" s="27"/>
      <c r="AA39" s="27"/>
      <c r="AB39" s="27"/>
      <c r="AC39" s="27"/>
      <c r="AD39" s="27"/>
      <c r="AE39" s="27"/>
      <c r="AF39" s="33"/>
      <c r="AG39" s="33"/>
      <c r="AH39" s="33"/>
      <c r="AI39" s="33"/>
    </row>
    <row r="40" spans="1:35" x14ac:dyDescent="0.25">
      <c r="B40" s="20" t="s">
        <v>53</v>
      </c>
      <c r="C40" s="144">
        <v>110000000</v>
      </c>
      <c r="D40" s="144">
        <v>8376954.4600000083</v>
      </c>
      <c r="E40" s="151">
        <v>0</v>
      </c>
      <c r="F40" s="151">
        <v>0</v>
      </c>
      <c r="G40" s="151">
        <v>0</v>
      </c>
      <c r="H40" s="144">
        <v>7030000</v>
      </c>
      <c r="I40" s="151">
        <v>0</v>
      </c>
      <c r="J40" s="151">
        <v>0</v>
      </c>
      <c r="K40" s="151">
        <v>0</v>
      </c>
      <c r="L40" s="151">
        <v>0</v>
      </c>
      <c r="M40" s="151">
        <v>0</v>
      </c>
      <c r="N40" s="151">
        <v>0</v>
      </c>
      <c r="O40" s="151">
        <v>0</v>
      </c>
      <c r="P40" s="144">
        <v>37206.69</v>
      </c>
      <c r="Q40" s="144">
        <f t="shared" si="0"/>
        <v>7067206.6900000004</v>
      </c>
      <c r="R40" s="32"/>
      <c r="S40" s="32"/>
      <c r="T40" s="32"/>
      <c r="U40" s="32"/>
      <c r="V40" s="32"/>
      <c r="W40" s="32"/>
      <c r="X40" s="32"/>
      <c r="Y40" s="27"/>
      <c r="Z40" s="27"/>
      <c r="AA40" s="27"/>
      <c r="AB40" s="27"/>
      <c r="AC40" s="27"/>
      <c r="AD40" s="27"/>
      <c r="AE40" s="27"/>
      <c r="AF40" s="33"/>
      <c r="AG40" s="33"/>
      <c r="AH40" s="33"/>
      <c r="AI40" s="33"/>
    </row>
    <row r="41" spans="1:35" x14ac:dyDescent="0.25">
      <c r="B41" s="62" t="s">
        <v>54</v>
      </c>
      <c r="C41" s="148">
        <v>561238144</v>
      </c>
      <c r="D41" s="148">
        <v>597123244.68000007</v>
      </c>
      <c r="E41" s="150">
        <v>0</v>
      </c>
      <c r="F41" s="148">
        <v>496922.28</v>
      </c>
      <c r="G41" s="148">
        <v>394803.14999999997</v>
      </c>
      <c r="H41" s="148">
        <v>10393499.219999999</v>
      </c>
      <c r="I41" s="148">
        <v>1568577.0499999998</v>
      </c>
      <c r="J41" s="148">
        <v>22029030.620000001</v>
      </c>
      <c r="K41" s="148">
        <v>1732213.55</v>
      </c>
      <c r="L41" s="148">
        <v>3744579.21</v>
      </c>
      <c r="M41" s="148">
        <v>44878524.93</v>
      </c>
      <c r="N41" s="148">
        <v>2993076.2199999997</v>
      </c>
      <c r="O41" s="148">
        <v>4544474.0699999994</v>
      </c>
      <c r="P41" s="148">
        <v>24538830.800000004</v>
      </c>
      <c r="Q41" s="148">
        <f>SUM(E41:P41)</f>
        <v>117314531.09999999</v>
      </c>
      <c r="R41" s="32"/>
      <c r="S41" s="32"/>
      <c r="T41" s="32"/>
      <c r="U41" s="32"/>
      <c r="V41" s="32"/>
      <c r="W41" s="32"/>
      <c r="X41" s="32"/>
      <c r="Y41" s="27"/>
      <c r="Z41" s="27"/>
      <c r="AA41" s="27"/>
      <c r="AB41" s="27"/>
      <c r="AC41" s="27"/>
      <c r="AD41" s="27"/>
      <c r="AE41" s="27"/>
      <c r="AF41" s="33"/>
      <c r="AG41" s="33"/>
      <c r="AH41" s="33"/>
      <c r="AI41" s="33"/>
    </row>
    <row r="42" spans="1:35" x14ac:dyDescent="0.25">
      <c r="B42" s="20" t="s">
        <v>92</v>
      </c>
      <c r="C42" s="144">
        <v>100000000</v>
      </c>
      <c r="D42" s="144">
        <v>100000000</v>
      </c>
      <c r="E42" s="151">
        <v>0</v>
      </c>
      <c r="F42" s="151">
        <v>0</v>
      </c>
      <c r="G42" s="151">
        <v>0</v>
      </c>
      <c r="H42" s="151">
        <v>0</v>
      </c>
      <c r="I42" s="151">
        <v>0</v>
      </c>
      <c r="J42" s="151">
        <v>0</v>
      </c>
      <c r="K42" s="151">
        <v>0</v>
      </c>
      <c r="L42" s="151">
        <v>0</v>
      </c>
      <c r="M42" s="151">
        <v>0</v>
      </c>
      <c r="N42" s="151">
        <v>0</v>
      </c>
      <c r="O42" s="151">
        <v>0</v>
      </c>
      <c r="P42" s="151">
        <v>0</v>
      </c>
      <c r="Q42" s="151">
        <f t="shared" si="0"/>
        <v>0</v>
      </c>
      <c r="R42" s="32"/>
      <c r="S42" s="32"/>
      <c r="T42" s="32"/>
      <c r="U42" s="32"/>
      <c r="V42" s="32"/>
      <c r="W42" s="32"/>
      <c r="X42" s="32"/>
      <c r="Y42" s="27"/>
      <c r="Z42" s="27"/>
      <c r="AA42" s="27"/>
      <c r="AB42" s="27"/>
      <c r="AC42" s="27"/>
      <c r="AD42" s="27"/>
      <c r="AE42" s="27"/>
      <c r="AF42" s="33"/>
      <c r="AG42" s="33"/>
      <c r="AH42" s="33"/>
      <c r="AI42" s="33"/>
    </row>
    <row r="43" spans="1:35" x14ac:dyDescent="0.25">
      <c r="B43" s="20" t="s">
        <v>55</v>
      </c>
      <c r="C43" s="144">
        <v>461238144</v>
      </c>
      <c r="D43" s="144">
        <v>497123244.68000001</v>
      </c>
      <c r="E43" s="151">
        <v>0</v>
      </c>
      <c r="F43" s="144">
        <v>496922.28</v>
      </c>
      <c r="G43" s="144">
        <v>394803.14999999997</v>
      </c>
      <c r="H43" s="144">
        <v>10393499.219999999</v>
      </c>
      <c r="I43" s="144">
        <v>1568577.0499999998</v>
      </c>
      <c r="J43" s="144">
        <v>22029030.620000001</v>
      </c>
      <c r="K43" s="144">
        <v>1732213.55</v>
      </c>
      <c r="L43" s="144">
        <v>3744579.21</v>
      </c>
      <c r="M43" s="144">
        <v>44878524.93</v>
      </c>
      <c r="N43" s="144">
        <v>2993076.2199999997</v>
      </c>
      <c r="O43" s="144">
        <v>4544474.0699999994</v>
      </c>
      <c r="P43" s="144">
        <v>24538830.800000004</v>
      </c>
      <c r="Q43" s="152">
        <f>SUM(E43:P43)</f>
        <v>117314531.09999999</v>
      </c>
      <c r="R43" s="32"/>
      <c r="S43" s="32"/>
      <c r="T43" s="32"/>
      <c r="U43" s="32"/>
      <c r="V43" s="32"/>
      <c r="W43" s="32"/>
      <c r="X43" s="32"/>
      <c r="Y43" s="27"/>
      <c r="Z43" s="27"/>
      <c r="AA43" s="27"/>
      <c r="AB43" s="27"/>
      <c r="AC43" s="27"/>
      <c r="AD43" s="27"/>
      <c r="AE43" s="27"/>
      <c r="AF43" s="33"/>
      <c r="AG43" s="33"/>
      <c r="AH43" s="33"/>
      <c r="AI43" s="33"/>
    </row>
    <row r="44" spans="1:35" x14ac:dyDescent="0.25">
      <c r="B44" s="62" t="s">
        <v>56</v>
      </c>
      <c r="C44" s="148">
        <v>2583526678</v>
      </c>
      <c r="D44" s="148">
        <v>2580635930</v>
      </c>
      <c r="E44" s="150">
        <v>0</v>
      </c>
      <c r="F44" s="150">
        <v>0</v>
      </c>
      <c r="G44" s="150">
        <v>0</v>
      </c>
      <c r="H44" s="148">
        <v>4158182.8199999994</v>
      </c>
      <c r="I44" s="150">
        <v>0</v>
      </c>
      <c r="J44" s="148">
        <v>15826145.59</v>
      </c>
      <c r="K44" s="150">
        <v>0</v>
      </c>
      <c r="L44" s="148">
        <v>19058490.84</v>
      </c>
      <c r="M44" s="148">
        <v>1000000</v>
      </c>
      <c r="N44" s="150">
        <v>0</v>
      </c>
      <c r="O44" s="150">
        <v>0</v>
      </c>
      <c r="P44" s="150">
        <v>0</v>
      </c>
      <c r="Q44" s="148">
        <f t="shared" si="0"/>
        <v>40042819.25</v>
      </c>
      <c r="R44" s="32"/>
      <c r="S44" s="32"/>
      <c r="T44" s="32"/>
      <c r="U44" s="32"/>
      <c r="V44" s="32"/>
      <c r="W44" s="32"/>
      <c r="X44" s="32"/>
      <c r="Y44" s="27"/>
      <c r="Z44" s="27"/>
      <c r="AA44" s="27"/>
      <c r="AB44" s="27"/>
      <c r="AC44" s="27"/>
      <c r="AD44" s="27"/>
      <c r="AE44" s="27"/>
      <c r="AF44" s="33"/>
      <c r="AG44" s="33"/>
      <c r="AH44" s="33"/>
      <c r="AI44" s="33"/>
    </row>
    <row r="45" spans="1:35" x14ac:dyDescent="0.25">
      <c r="B45" s="20" t="s">
        <v>105</v>
      </c>
      <c r="C45" s="148">
        <v>28686000</v>
      </c>
      <c r="D45" s="148">
        <v>28686000</v>
      </c>
      <c r="E45" s="150">
        <v>0</v>
      </c>
      <c r="F45" s="150">
        <v>0</v>
      </c>
      <c r="G45" s="150">
        <v>0</v>
      </c>
      <c r="H45" s="150">
        <v>0</v>
      </c>
      <c r="I45" s="150">
        <v>0</v>
      </c>
      <c r="J45" s="150">
        <v>0</v>
      </c>
      <c r="K45" s="150">
        <v>0</v>
      </c>
      <c r="L45" s="150">
        <v>0</v>
      </c>
      <c r="M45" s="150">
        <v>0</v>
      </c>
      <c r="N45" s="150">
        <v>0</v>
      </c>
      <c r="O45" s="150">
        <v>0</v>
      </c>
      <c r="P45" s="150">
        <v>0</v>
      </c>
      <c r="Q45" s="150">
        <f t="shared" si="0"/>
        <v>0</v>
      </c>
      <c r="R45" s="32"/>
      <c r="S45" s="32"/>
      <c r="T45" s="32"/>
      <c r="U45" s="32"/>
      <c r="V45" s="32"/>
      <c r="W45" s="32"/>
      <c r="X45" s="32"/>
      <c r="Y45" s="27"/>
      <c r="Z45" s="27"/>
      <c r="AA45" s="27"/>
      <c r="AB45" s="27"/>
      <c r="AC45" s="27"/>
      <c r="AD45" s="27"/>
      <c r="AE45" s="27"/>
      <c r="AF45" s="33"/>
      <c r="AG45" s="33"/>
      <c r="AH45" s="33"/>
      <c r="AI45" s="33"/>
    </row>
    <row r="46" spans="1:35" x14ac:dyDescent="0.25">
      <c r="B46" s="20" t="s">
        <v>93</v>
      </c>
      <c r="C46" s="144">
        <v>2546410678</v>
      </c>
      <c r="D46" s="144">
        <v>2543549930</v>
      </c>
      <c r="E46" s="142">
        <v>0</v>
      </c>
      <c r="F46" s="142">
        <v>0</v>
      </c>
      <c r="G46" s="142">
        <v>0</v>
      </c>
      <c r="H46" s="143">
        <v>4158182.8199999994</v>
      </c>
      <c r="I46" s="142">
        <v>0</v>
      </c>
      <c r="J46" s="143">
        <v>15826145.59</v>
      </c>
      <c r="K46" s="142">
        <v>0</v>
      </c>
      <c r="L46" s="143">
        <v>19058490.84</v>
      </c>
      <c r="M46" s="143">
        <v>1000000</v>
      </c>
      <c r="N46" s="142">
        <v>0</v>
      </c>
      <c r="O46" s="142">
        <v>0</v>
      </c>
      <c r="P46" s="142">
        <v>0</v>
      </c>
      <c r="Q46" s="148">
        <f t="shared" si="0"/>
        <v>40042819.25</v>
      </c>
      <c r="R46" s="32"/>
      <c r="S46" s="32"/>
      <c r="T46" s="32"/>
      <c r="U46" s="32"/>
      <c r="V46" s="32"/>
      <c r="W46" s="32"/>
      <c r="X46" s="32"/>
      <c r="Y46" s="27"/>
      <c r="Z46" s="27"/>
      <c r="AA46" s="27"/>
      <c r="AB46" s="27"/>
      <c r="AC46" s="27"/>
      <c r="AD46" s="27"/>
      <c r="AE46" s="27"/>
      <c r="AF46" s="33"/>
      <c r="AG46" s="33"/>
      <c r="AH46" s="33"/>
      <c r="AI46" s="33"/>
    </row>
    <row r="47" spans="1:35" x14ac:dyDescent="0.25">
      <c r="B47" s="20" t="s">
        <v>57</v>
      </c>
      <c r="C47" s="144">
        <v>30000</v>
      </c>
      <c r="D47" s="151">
        <v>0</v>
      </c>
      <c r="E47" s="142">
        <v>0</v>
      </c>
      <c r="F47" s="142">
        <v>0</v>
      </c>
      <c r="G47" s="142">
        <v>0</v>
      </c>
      <c r="H47" s="142">
        <v>0</v>
      </c>
      <c r="I47" s="142">
        <v>0</v>
      </c>
      <c r="J47" s="142">
        <v>0</v>
      </c>
      <c r="K47" s="142">
        <v>0</v>
      </c>
      <c r="L47" s="142">
        <v>0</v>
      </c>
      <c r="M47" s="142">
        <v>0</v>
      </c>
      <c r="N47" s="142">
        <v>0</v>
      </c>
      <c r="O47" s="142">
        <v>0</v>
      </c>
      <c r="P47" s="142">
        <v>0</v>
      </c>
      <c r="Q47" s="150">
        <f t="shared" si="0"/>
        <v>0</v>
      </c>
      <c r="R47" s="32"/>
      <c r="S47" s="32"/>
      <c r="T47" s="32"/>
      <c r="U47" s="32"/>
      <c r="V47" s="32"/>
      <c r="W47" s="32"/>
      <c r="X47" s="32"/>
      <c r="Y47" s="27"/>
      <c r="Z47" s="27"/>
      <c r="AA47" s="27"/>
      <c r="AB47" s="27"/>
      <c r="AC47" s="27"/>
      <c r="AD47" s="27"/>
      <c r="AE47" s="27"/>
      <c r="AF47" s="33"/>
      <c r="AG47" s="33"/>
      <c r="AH47" s="33"/>
      <c r="AI47" s="33"/>
    </row>
    <row r="48" spans="1:35" x14ac:dyDescent="0.25">
      <c r="B48" s="20" t="s">
        <v>122</v>
      </c>
      <c r="C48" s="144">
        <v>8400000</v>
      </c>
      <c r="D48" s="144">
        <v>8400000</v>
      </c>
      <c r="E48" s="142">
        <v>0</v>
      </c>
      <c r="F48" s="142">
        <v>0</v>
      </c>
      <c r="G48" s="142">
        <v>0</v>
      </c>
      <c r="H48" s="142">
        <v>0</v>
      </c>
      <c r="I48" s="142">
        <v>0</v>
      </c>
      <c r="J48" s="142">
        <v>0</v>
      </c>
      <c r="K48" s="142">
        <v>0</v>
      </c>
      <c r="L48" s="142">
        <v>0</v>
      </c>
      <c r="M48" s="142">
        <v>0</v>
      </c>
      <c r="N48" s="142">
        <v>0</v>
      </c>
      <c r="O48" s="142">
        <v>0</v>
      </c>
      <c r="P48" s="142">
        <v>0</v>
      </c>
      <c r="Q48" s="150">
        <f t="shared" si="0"/>
        <v>0</v>
      </c>
      <c r="R48" s="32"/>
      <c r="S48" s="32"/>
      <c r="T48" s="32"/>
      <c r="U48" s="32"/>
      <c r="V48" s="32"/>
      <c r="W48" s="32"/>
      <c r="X48" s="32"/>
      <c r="Y48" s="27"/>
      <c r="Z48" s="27"/>
      <c r="AA48" s="27"/>
      <c r="AB48" s="27"/>
      <c r="AC48" s="27"/>
      <c r="AD48" s="27"/>
      <c r="AE48" s="27"/>
      <c r="AF48" s="33"/>
      <c r="AG48" s="33"/>
      <c r="AH48" s="33"/>
      <c r="AI48" s="33"/>
    </row>
    <row r="49" spans="2:35" x14ac:dyDescent="0.25">
      <c r="B49" s="62" t="s">
        <v>58</v>
      </c>
      <c r="C49" s="148">
        <v>15800930</v>
      </c>
      <c r="D49" s="148">
        <v>15800930</v>
      </c>
      <c r="E49" s="150">
        <v>0</v>
      </c>
      <c r="F49" s="150">
        <v>0</v>
      </c>
      <c r="G49" s="150">
        <v>0</v>
      </c>
      <c r="H49" s="150">
        <v>0</v>
      </c>
      <c r="I49" s="150">
        <v>0</v>
      </c>
      <c r="J49" s="150">
        <v>0</v>
      </c>
      <c r="K49" s="150">
        <v>0</v>
      </c>
      <c r="L49" s="150">
        <v>0</v>
      </c>
      <c r="M49" s="150">
        <v>0</v>
      </c>
      <c r="N49" s="150">
        <v>0</v>
      </c>
      <c r="O49" s="150">
        <v>0</v>
      </c>
      <c r="P49" s="150">
        <v>0</v>
      </c>
      <c r="Q49" s="151">
        <f t="shared" si="0"/>
        <v>0</v>
      </c>
      <c r="R49" s="32"/>
      <c r="S49" s="32"/>
      <c r="T49" s="32"/>
      <c r="U49" s="32"/>
      <c r="V49" s="32"/>
      <c r="W49" s="32"/>
      <c r="X49" s="32"/>
      <c r="Y49" s="27"/>
      <c r="Z49" s="27"/>
      <c r="AA49" s="27"/>
      <c r="AB49" s="27"/>
      <c r="AC49" s="27"/>
      <c r="AD49" s="27"/>
      <c r="AE49" s="27"/>
      <c r="AF49" s="33"/>
      <c r="AG49" s="33"/>
      <c r="AH49" s="33"/>
      <c r="AI49" s="33"/>
    </row>
    <row r="50" spans="2:35" x14ac:dyDescent="0.25">
      <c r="B50" s="20" t="s">
        <v>60</v>
      </c>
      <c r="C50" s="144">
        <v>15800930</v>
      </c>
      <c r="D50" s="144">
        <v>15800930</v>
      </c>
      <c r="E50" s="151">
        <v>0</v>
      </c>
      <c r="F50" s="151">
        <v>0</v>
      </c>
      <c r="G50" s="151">
        <v>0</v>
      </c>
      <c r="H50" s="151">
        <v>0</v>
      </c>
      <c r="I50" s="151">
        <v>0</v>
      </c>
      <c r="J50" s="151">
        <v>0</v>
      </c>
      <c r="K50" s="151">
        <v>0</v>
      </c>
      <c r="L50" s="151">
        <v>0</v>
      </c>
      <c r="M50" s="151">
        <v>0</v>
      </c>
      <c r="N50" s="151">
        <v>0</v>
      </c>
      <c r="O50" s="151">
        <v>0</v>
      </c>
      <c r="P50" s="151">
        <v>0</v>
      </c>
      <c r="Q50" s="151">
        <f t="shared" si="0"/>
        <v>0</v>
      </c>
      <c r="R50" s="32"/>
      <c r="S50" s="32"/>
      <c r="T50" s="32"/>
      <c r="U50" s="32"/>
      <c r="V50" s="32"/>
      <c r="W50" s="32"/>
      <c r="X50" s="32"/>
      <c r="Y50" s="27"/>
      <c r="Z50" s="27"/>
      <c r="AA50" s="27"/>
      <c r="AB50" s="27"/>
      <c r="AC50" s="27"/>
      <c r="AD50" s="27"/>
      <c r="AE50" s="27"/>
      <c r="AF50" s="33"/>
      <c r="AG50" s="33"/>
      <c r="AH50" s="33"/>
      <c r="AI50" s="33"/>
    </row>
    <row r="51" spans="2:35" x14ac:dyDescent="0.25">
      <c r="B51" s="103" t="s">
        <v>63</v>
      </c>
      <c r="C51" s="153">
        <v>100724662788</v>
      </c>
      <c r="D51" s="153">
        <v>111979532843.86003</v>
      </c>
      <c r="E51" s="154">
        <f t="shared" ref="E51:Q51" si="1">E10+E27</f>
        <v>3382037276.3599997</v>
      </c>
      <c r="F51" s="154">
        <f t="shared" si="1"/>
        <v>5500120714.8500004</v>
      </c>
      <c r="G51" s="154">
        <f t="shared" si="1"/>
        <v>4765175464.5600004</v>
      </c>
      <c r="H51" s="154">
        <f t="shared" si="1"/>
        <v>4475981038.3199997</v>
      </c>
      <c r="I51" s="154">
        <f t="shared" si="1"/>
        <v>5027972295.9100008</v>
      </c>
      <c r="J51" s="154">
        <f t="shared" si="1"/>
        <v>6047019707.6100025</v>
      </c>
      <c r="K51" s="154">
        <f t="shared" si="1"/>
        <v>5027711916.8000011</v>
      </c>
      <c r="L51" s="154">
        <f t="shared" si="1"/>
        <v>5792486848.4499979</v>
      </c>
      <c r="M51" s="154">
        <f t="shared" si="1"/>
        <v>5089150027.6599998</v>
      </c>
      <c r="N51" s="154">
        <f t="shared" si="1"/>
        <v>5420799128.3100023</v>
      </c>
      <c r="O51" s="154">
        <f t="shared" si="1"/>
        <v>6016863351.6299982</v>
      </c>
      <c r="P51" s="154">
        <f t="shared" si="1"/>
        <v>12568895644.490002</v>
      </c>
      <c r="Q51" s="154">
        <f t="shared" si="1"/>
        <v>69114213414.949997</v>
      </c>
      <c r="Y51" s="27"/>
      <c r="Z51" s="27"/>
      <c r="AA51" s="27"/>
      <c r="AB51" s="27"/>
      <c r="AC51" s="27"/>
      <c r="AD51" s="27"/>
      <c r="AE51" s="27"/>
      <c r="AF51" s="33"/>
      <c r="AG51" s="33"/>
      <c r="AH51" s="33"/>
      <c r="AI51" s="33"/>
    </row>
    <row r="52" spans="2:35" x14ac:dyDescent="0.25">
      <c r="B52" s="19"/>
      <c r="C52" s="155"/>
      <c r="D52" s="155"/>
      <c r="E52" s="155"/>
      <c r="F52" s="155"/>
      <c r="G52" s="155"/>
      <c r="H52" s="155"/>
      <c r="I52" s="155"/>
      <c r="J52" s="155"/>
      <c r="K52" s="155"/>
      <c r="L52" s="155"/>
      <c r="M52" s="155"/>
      <c r="N52" s="155"/>
      <c r="O52" s="155"/>
      <c r="P52" s="155"/>
      <c r="Q52" s="155"/>
      <c r="Y52" s="27"/>
      <c r="Z52" s="27"/>
      <c r="AA52" s="27"/>
      <c r="AB52" s="27"/>
      <c r="AC52" s="27"/>
      <c r="AD52" s="27"/>
      <c r="AE52" s="27"/>
    </row>
    <row r="53" spans="2:35" x14ac:dyDescent="0.25">
      <c r="B53" s="103" t="s">
        <v>64</v>
      </c>
      <c r="C53" s="156"/>
      <c r="D53" s="156"/>
      <c r="E53" s="157" t="str">
        <f t="shared" ref="E53:O53" si="2">+E9</f>
        <v>ENERO</v>
      </c>
      <c r="F53" s="157" t="str">
        <f t="shared" si="2"/>
        <v>FEBRERO</v>
      </c>
      <c r="G53" s="157" t="str">
        <f t="shared" si="2"/>
        <v>MARZO</v>
      </c>
      <c r="H53" s="157" t="str">
        <f t="shared" si="2"/>
        <v>ABRIL</v>
      </c>
      <c r="I53" s="157" t="str">
        <f t="shared" si="2"/>
        <v>MAYO</v>
      </c>
      <c r="J53" s="157" t="str">
        <f t="shared" si="2"/>
        <v>JUNIO</v>
      </c>
      <c r="K53" s="157" t="str">
        <f t="shared" si="2"/>
        <v>JULIO</v>
      </c>
      <c r="L53" s="157" t="str">
        <f t="shared" si="2"/>
        <v>AGOSTO</v>
      </c>
      <c r="M53" s="157" t="str">
        <f t="shared" si="2"/>
        <v>SEPTIEMBRE</v>
      </c>
      <c r="N53" s="157" t="str">
        <f t="shared" si="2"/>
        <v>OCTUBRE</v>
      </c>
      <c r="O53" s="157" t="str">
        <f t="shared" si="2"/>
        <v>NOVIEMBRE</v>
      </c>
      <c r="P53" s="157" t="s">
        <v>21</v>
      </c>
      <c r="Q53" s="158" t="s">
        <v>22</v>
      </c>
      <c r="R53" s="32"/>
      <c r="S53" s="32"/>
      <c r="T53" s="32"/>
      <c r="U53" s="32"/>
      <c r="V53" s="32"/>
      <c r="W53" s="32"/>
      <c r="X53" s="32"/>
      <c r="Z53" s="27"/>
      <c r="AA53" s="27"/>
      <c r="AB53" s="27"/>
      <c r="AC53" s="27"/>
      <c r="AD53" s="27"/>
      <c r="AE53" s="27"/>
    </row>
    <row r="54" spans="2:35" x14ac:dyDescent="0.25">
      <c r="B54" s="21" t="s">
        <v>65</v>
      </c>
      <c r="C54" s="159">
        <v>3759817113</v>
      </c>
      <c r="D54" s="159">
        <v>3030631858.6599998</v>
      </c>
      <c r="E54" s="160">
        <v>0</v>
      </c>
      <c r="F54" s="159">
        <v>1747711.88</v>
      </c>
      <c r="G54" s="159">
        <v>885182.85</v>
      </c>
      <c r="H54" s="159">
        <v>1818639.71</v>
      </c>
      <c r="I54" s="159">
        <v>4285669.03</v>
      </c>
      <c r="J54" s="147">
        <v>2571535.7400000002</v>
      </c>
      <c r="K54" s="147">
        <v>1914329.65</v>
      </c>
      <c r="L54" s="147">
        <v>1678649.9500000002</v>
      </c>
      <c r="M54" s="147">
        <v>1320907.97</v>
      </c>
      <c r="N54" s="147">
        <v>1909744.13</v>
      </c>
      <c r="O54" s="147">
        <v>503414.75</v>
      </c>
      <c r="P54" s="147">
        <v>558022.36</v>
      </c>
      <c r="Q54" s="147">
        <f>SUM(E54:P54)</f>
        <v>19193808.02</v>
      </c>
      <c r="R54" s="27"/>
      <c r="S54" s="32"/>
      <c r="T54" s="32"/>
      <c r="U54" s="32"/>
      <c r="V54" s="32"/>
      <c r="W54" s="32"/>
      <c r="X54" s="32"/>
      <c r="Y54" s="27"/>
      <c r="Z54" s="27"/>
      <c r="AA54" s="27"/>
      <c r="AB54" s="27"/>
      <c r="AC54" s="27"/>
      <c r="AD54" s="27"/>
      <c r="AE54" s="27"/>
      <c r="AF54" s="32"/>
      <c r="AG54" s="32"/>
      <c r="AH54" s="32"/>
      <c r="AI54" s="32"/>
    </row>
    <row r="55" spans="2:35" x14ac:dyDescent="0.25">
      <c r="B55" s="62" t="s">
        <v>66</v>
      </c>
      <c r="C55" s="161">
        <v>1000000000</v>
      </c>
      <c r="D55" s="161">
        <v>1000000000</v>
      </c>
      <c r="E55" s="149">
        <v>0</v>
      </c>
      <c r="F55" s="149">
        <v>0</v>
      </c>
      <c r="G55" s="149">
        <v>0</v>
      </c>
      <c r="H55" s="149">
        <v>0</v>
      </c>
      <c r="I55" s="149">
        <v>0</v>
      </c>
      <c r="J55" s="150">
        <v>0</v>
      </c>
      <c r="K55" s="150">
        <v>0</v>
      </c>
      <c r="L55" s="150">
        <v>0</v>
      </c>
      <c r="M55" s="150">
        <v>0</v>
      </c>
      <c r="N55" s="150">
        <v>0</v>
      </c>
      <c r="O55" s="150">
        <v>0</v>
      </c>
      <c r="P55" s="150">
        <v>0</v>
      </c>
      <c r="Q55" s="150">
        <f t="shared" ref="Q55:Q73" si="3">SUM(E55:P55)</f>
        <v>0</v>
      </c>
      <c r="R55" s="27"/>
      <c r="S55" s="32"/>
      <c r="T55" s="32"/>
      <c r="U55" s="32"/>
      <c r="V55" s="32"/>
      <c r="W55" s="32"/>
      <c r="X55" s="32"/>
      <c r="Y55" s="27"/>
      <c r="Z55" s="27"/>
      <c r="AA55" s="27"/>
      <c r="AB55" s="27"/>
      <c r="AC55" s="27"/>
      <c r="AD55" s="27"/>
      <c r="AE55" s="27"/>
      <c r="AF55" s="32"/>
      <c r="AG55" s="32"/>
      <c r="AH55" s="32"/>
      <c r="AI55" s="32"/>
    </row>
    <row r="56" spans="2:35" x14ac:dyDescent="0.25">
      <c r="B56" s="20" t="s">
        <v>70</v>
      </c>
      <c r="C56" s="162">
        <v>1000000000</v>
      </c>
      <c r="D56" s="162">
        <v>1000000000</v>
      </c>
      <c r="E56" s="163">
        <v>0</v>
      </c>
      <c r="F56" s="163">
        <v>0</v>
      </c>
      <c r="G56" s="163">
        <v>0</v>
      </c>
      <c r="H56" s="163">
        <v>0</v>
      </c>
      <c r="I56" s="163">
        <v>0</v>
      </c>
      <c r="J56" s="151">
        <v>0</v>
      </c>
      <c r="K56" s="151">
        <v>0</v>
      </c>
      <c r="L56" s="151">
        <v>0</v>
      </c>
      <c r="M56" s="151">
        <v>0</v>
      </c>
      <c r="N56" s="151">
        <v>0</v>
      </c>
      <c r="O56" s="151">
        <v>0</v>
      </c>
      <c r="P56" s="151">
        <v>0</v>
      </c>
      <c r="Q56" s="164">
        <f t="shared" si="3"/>
        <v>0</v>
      </c>
      <c r="R56" s="27"/>
      <c r="S56" s="32"/>
      <c r="T56" s="32"/>
      <c r="U56" s="32"/>
      <c r="V56" s="32"/>
      <c r="W56" s="32"/>
      <c r="X56" s="32"/>
      <c r="Y56" s="27"/>
      <c r="Z56" s="27"/>
      <c r="AA56" s="27"/>
      <c r="AB56" s="27"/>
      <c r="AC56" s="27"/>
      <c r="AD56" s="27"/>
      <c r="AE56" s="27"/>
      <c r="AF56" s="32"/>
      <c r="AG56" s="32"/>
      <c r="AH56" s="32"/>
      <c r="AI56" s="32"/>
    </row>
    <row r="57" spans="2:35" ht="30" x14ac:dyDescent="0.25">
      <c r="B57" s="20" t="s">
        <v>86</v>
      </c>
      <c r="C57" s="162">
        <v>1000000000</v>
      </c>
      <c r="D57" s="162">
        <v>1000000000</v>
      </c>
      <c r="E57" s="163">
        <v>0</v>
      </c>
      <c r="F57" s="163">
        <v>0</v>
      </c>
      <c r="G57" s="163">
        <v>0</v>
      </c>
      <c r="H57" s="163">
        <v>0</v>
      </c>
      <c r="I57" s="163">
        <v>0</v>
      </c>
      <c r="J57" s="151">
        <v>0</v>
      </c>
      <c r="K57" s="151">
        <v>0</v>
      </c>
      <c r="L57" s="151">
        <v>0</v>
      </c>
      <c r="M57" s="151">
        <v>0</v>
      </c>
      <c r="N57" s="151">
        <v>0</v>
      </c>
      <c r="O57" s="151">
        <v>0</v>
      </c>
      <c r="P57" s="151">
        <v>0</v>
      </c>
      <c r="Q57" s="164">
        <f t="shared" si="3"/>
        <v>0</v>
      </c>
      <c r="R57" s="27"/>
      <c r="S57" s="32"/>
      <c r="T57" s="32"/>
      <c r="U57" s="32"/>
      <c r="V57" s="32"/>
      <c r="W57" s="32"/>
      <c r="X57" s="32"/>
      <c r="Y57" s="27"/>
      <c r="Z57" s="27"/>
      <c r="AA57" s="27"/>
      <c r="AB57" s="27"/>
      <c r="AC57" s="27"/>
      <c r="AD57" s="27"/>
      <c r="AE57" s="27"/>
      <c r="AF57" s="32"/>
      <c r="AG57" s="32"/>
      <c r="AH57" s="32"/>
      <c r="AI57" s="32"/>
    </row>
    <row r="58" spans="2:35" ht="30" x14ac:dyDescent="0.25">
      <c r="B58" s="31" t="s">
        <v>87</v>
      </c>
      <c r="C58" s="162">
        <v>1000000000</v>
      </c>
      <c r="D58" s="162">
        <v>1000000000</v>
      </c>
      <c r="E58" s="163">
        <v>0</v>
      </c>
      <c r="F58" s="163">
        <v>0</v>
      </c>
      <c r="G58" s="163">
        <v>0</v>
      </c>
      <c r="H58" s="163">
        <v>0</v>
      </c>
      <c r="I58" s="163">
        <v>0</v>
      </c>
      <c r="J58" s="151">
        <v>0</v>
      </c>
      <c r="K58" s="151">
        <v>0</v>
      </c>
      <c r="L58" s="151">
        <v>0</v>
      </c>
      <c r="M58" s="151">
        <v>0</v>
      </c>
      <c r="N58" s="151">
        <v>0</v>
      </c>
      <c r="O58" s="151">
        <v>0</v>
      </c>
      <c r="P58" s="151">
        <v>0</v>
      </c>
      <c r="Q58" s="164">
        <f t="shared" si="3"/>
        <v>0</v>
      </c>
      <c r="R58" s="27"/>
      <c r="S58" s="32"/>
      <c r="T58" s="32"/>
      <c r="U58" s="32"/>
      <c r="V58" s="32"/>
      <c r="W58" s="32"/>
      <c r="X58" s="32"/>
      <c r="Y58" s="27"/>
      <c r="Z58" s="27"/>
      <c r="AA58" s="27"/>
      <c r="AB58" s="27"/>
      <c r="AC58" s="27"/>
      <c r="AD58" s="27"/>
      <c r="AE58" s="27"/>
      <c r="AF58" s="32"/>
      <c r="AG58" s="32"/>
      <c r="AH58" s="32"/>
      <c r="AI58" s="32"/>
    </row>
    <row r="59" spans="2:35" x14ac:dyDescent="0.25">
      <c r="B59" s="62" t="s">
        <v>73</v>
      </c>
      <c r="C59" s="161">
        <v>2759817113</v>
      </c>
      <c r="D59" s="161">
        <v>2030631658.6599998</v>
      </c>
      <c r="E59" s="149">
        <v>0</v>
      </c>
      <c r="F59" s="161">
        <v>1747711.88</v>
      </c>
      <c r="G59" s="161">
        <v>885182.85</v>
      </c>
      <c r="H59" s="161">
        <v>1818639.71</v>
      </c>
      <c r="I59" s="161">
        <v>4285669.03</v>
      </c>
      <c r="J59" s="148">
        <v>2571535.7400000002</v>
      </c>
      <c r="K59" s="148">
        <v>1914329.65</v>
      </c>
      <c r="L59" s="148">
        <v>1678649.9500000002</v>
      </c>
      <c r="M59" s="148">
        <v>1320907.97</v>
      </c>
      <c r="N59" s="148">
        <v>1909744.13</v>
      </c>
      <c r="O59" s="148">
        <v>503414.75</v>
      </c>
      <c r="P59" s="148">
        <v>558022.36</v>
      </c>
      <c r="Q59" s="148">
        <f t="shared" si="3"/>
        <v>19193808.02</v>
      </c>
      <c r="R59" s="27"/>
      <c r="S59" s="32"/>
      <c r="T59" s="32"/>
      <c r="U59" s="32"/>
      <c r="V59" s="32"/>
      <c r="W59" s="32"/>
      <c r="X59" s="32"/>
      <c r="Y59" s="27"/>
      <c r="Z59" s="27"/>
      <c r="AA59" s="27"/>
      <c r="AB59" s="27"/>
      <c r="AC59" s="27"/>
      <c r="AD59" s="27"/>
      <c r="AE59" s="27"/>
      <c r="AF59" s="32"/>
      <c r="AG59" s="32"/>
      <c r="AH59" s="32"/>
      <c r="AI59" s="32"/>
    </row>
    <row r="60" spans="2:35" x14ac:dyDescent="0.25">
      <c r="B60" s="20" t="s">
        <v>74</v>
      </c>
      <c r="C60" s="165">
        <v>1947779414</v>
      </c>
      <c r="D60" s="165">
        <v>1968148926.6599998</v>
      </c>
      <c r="E60" s="166">
        <v>0</v>
      </c>
      <c r="F60" s="165">
        <v>1000590.66</v>
      </c>
      <c r="G60" s="165">
        <v>511621.84999999992</v>
      </c>
      <c r="H60" s="165">
        <v>1445078.71</v>
      </c>
      <c r="I60" s="165">
        <v>3912108.0300000003</v>
      </c>
      <c r="J60" s="152">
        <v>2197974.7400000002</v>
      </c>
      <c r="K60" s="152">
        <v>1540768.65</v>
      </c>
      <c r="L60" s="152">
        <v>1305088.9500000002</v>
      </c>
      <c r="M60" s="152">
        <v>947346.97</v>
      </c>
      <c r="N60" s="152">
        <v>1536183.13</v>
      </c>
      <c r="O60" s="152">
        <v>129853.74999999999</v>
      </c>
      <c r="P60" s="152">
        <v>184461.36</v>
      </c>
      <c r="Q60" s="152">
        <f t="shared" si="3"/>
        <v>14711076.800000001</v>
      </c>
      <c r="R60" s="27"/>
      <c r="S60" s="32"/>
      <c r="T60" s="32"/>
      <c r="U60" s="32"/>
      <c r="V60" s="32"/>
      <c r="W60" s="32"/>
      <c r="X60" s="32"/>
      <c r="Y60" s="27"/>
      <c r="Z60" s="27"/>
      <c r="AA60" s="27"/>
      <c r="AB60" s="27"/>
      <c r="AC60" s="27"/>
      <c r="AD60" s="27"/>
      <c r="AE60" s="27"/>
      <c r="AF60" s="32"/>
      <c r="AG60" s="32"/>
      <c r="AH60" s="32"/>
      <c r="AI60" s="32"/>
    </row>
    <row r="61" spans="2:35" x14ac:dyDescent="0.25">
      <c r="B61" s="20" t="s">
        <v>75</v>
      </c>
      <c r="C61" s="165">
        <v>1887684458</v>
      </c>
      <c r="D61" s="165">
        <v>1908053970.6599998</v>
      </c>
      <c r="E61" s="166">
        <v>0</v>
      </c>
      <c r="F61" s="166">
        <v>0</v>
      </c>
      <c r="G61" s="166">
        <v>0</v>
      </c>
      <c r="H61" s="165">
        <v>932191.08</v>
      </c>
      <c r="I61" s="165">
        <v>3391521.6100000003</v>
      </c>
      <c r="J61" s="152">
        <v>1672183.03</v>
      </c>
      <c r="K61" s="152">
        <v>1007538.4999999999</v>
      </c>
      <c r="L61" s="152">
        <v>766074.18</v>
      </c>
      <c r="M61" s="152">
        <v>401602</v>
      </c>
      <c r="N61" s="152">
        <v>985844.5</v>
      </c>
      <c r="O61" s="152">
        <v>129853.74999999999</v>
      </c>
      <c r="P61" s="152">
        <v>184461.36</v>
      </c>
      <c r="Q61" s="152">
        <f t="shared" si="3"/>
        <v>9471270.0099999998</v>
      </c>
      <c r="R61" s="27"/>
      <c r="S61" s="32"/>
      <c r="T61" s="32"/>
      <c r="U61" s="32"/>
      <c r="V61" s="32"/>
      <c r="W61" s="32"/>
      <c r="X61" s="32"/>
      <c r="Y61" s="27"/>
      <c r="Z61" s="27"/>
      <c r="AA61" s="27"/>
      <c r="AB61" s="27"/>
      <c r="AC61" s="27"/>
      <c r="AD61" s="27"/>
      <c r="AE61" s="27"/>
      <c r="AF61" s="32"/>
      <c r="AG61" s="32"/>
      <c r="AH61" s="32"/>
      <c r="AI61" s="32"/>
    </row>
    <row r="62" spans="2:35" s="10" customFormat="1" x14ac:dyDescent="0.25">
      <c r="B62" s="20" t="s">
        <v>76</v>
      </c>
      <c r="C62" s="165">
        <v>1855175257</v>
      </c>
      <c r="D62" s="165">
        <v>1872752219.04</v>
      </c>
      <c r="E62" s="166">
        <v>0</v>
      </c>
      <c r="F62" s="166">
        <v>0</v>
      </c>
      <c r="G62" s="166">
        <v>0</v>
      </c>
      <c r="H62" s="165">
        <v>932191.08</v>
      </c>
      <c r="I62" s="165">
        <v>3391521.6100000003</v>
      </c>
      <c r="J62" s="152">
        <v>1640349.58</v>
      </c>
      <c r="K62" s="152">
        <v>10338.5</v>
      </c>
      <c r="L62" s="152">
        <v>746274.18</v>
      </c>
      <c r="M62" s="152">
        <v>4602</v>
      </c>
      <c r="N62" s="152">
        <v>771444.5</v>
      </c>
      <c r="O62" s="164">
        <v>0</v>
      </c>
      <c r="P62" s="152">
        <v>169911.36</v>
      </c>
      <c r="Q62" s="152">
        <f t="shared" si="3"/>
        <v>7666632.8100000005</v>
      </c>
      <c r="R62" s="27"/>
      <c r="S62" s="32"/>
      <c r="T62" s="32"/>
      <c r="U62" s="32"/>
      <c r="V62" s="32"/>
      <c r="W62" s="32"/>
      <c r="X62" s="32"/>
      <c r="Y62" s="27"/>
      <c r="Z62" s="27"/>
      <c r="AA62" s="27"/>
      <c r="AB62" s="27"/>
      <c r="AC62" s="27"/>
      <c r="AD62" s="27"/>
      <c r="AE62" s="27"/>
      <c r="AF62" s="32"/>
      <c r="AG62" s="32"/>
      <c r="AH62" s="32"/>
      <c r="AI62" s="32"/>
    </row>
    <row r="63" spans="2:35" ht="30" x14ac:dyDescent="0.25">
      <c r="B63" s="20" t="s">
        <v>88</v>
      </c>
      <c r="C63" s="165">
        <v>32509200.999999996</v>
      </c>
      <c r="D63" s="165">
        <v>35301751.619999997</v>
      </c>
      <c r="E63" s="166">
        <v>0</v>
      </c>
      <c r="F63" s="166">
        <v>0</v>
      </c>
      <c r="G63" s="166">
        <v>0</v>
      </c>
      <c r="H63" s="166">
        <v>0</v>
      </c>
      <c r="I63" s="166">
        <v>0</v>
      </c>
      <c r="J63" s="152">
        <v>31833.45</v>
      </c>
      <c r="K63" s="152">
        <v>997200</v>
      </c>
      <c r="L63" s="152">
        <v>19800</v>
      </c>
      <c r="M63" s="152">
        <v>397000</v>
      </c>
      <c r="N63" s="152">
        <v>214400</v>
      </c>
      <c r="O63" s="152">
        <v>129853.74999999999</v>
      </c>
      <c r="P63" s="152">
        <v>14550</v>
      </c>
      <c r="Q63" s="152">
        <f t="shared" si="3"/>
        <v>1804637.2</v>
      </c>
      <c r="R63" s="27"/>
      <c r="S63" s="32"/>
      <c r="T63" s="32"/>
      <c r="U63" s="32"/>
      <c r="V63" s="32"/>
      <c r="W63" s="32"/>
      <c r="X63" s="32"/>
      <c r="Y63" s="27"/>
      <c r="Z63" s="27"/>
      <c r="AA63" s="27"/>
      <c r="AB63" s="27"/>
      <c r="AC63" s="27"/>
      <c r="AD63" s="27"/>
      <c r="AE63" s="27"/>
      <c r="AF63" s="32"/>
      <c r="AG63" s="32"/>
      <c r="AH63" s="32"/>
      <c r="AI63" s="32"/>
    </row>
    <row r="64" spans="2:35" x14ac:dyDescent="0.25">
      <c r="B64" s="20" t="s">
        <v>79</v>
      </c>
      <c r="C64" s="165">
        <v>60094956</v>
      </c>
      <c r="D64" s="165">
        <v>60094956</v>
      </c>
      <c r="E64" s="166">
        <v>0</v>
      </c>
      <c r="F64" s="165">
        <v>1000590.66</v>
      </c>
      <c r="G64" s="165">
        <v>511621.84999999992</v>
      </c>
      <c r="H64" s="165">
        <v>512887.63000000006</v>
      </c>
      <c r="I64" s="165">
        <v>520586.42</v>
      </c>
      <c r="J64" s="152">
        <v>525791.71</v>
      </c>
      <c r="K64" s="152">
        <v>533230.15</v>
      </c>
      <c r="L64" s="152">
        <v>539014.77</v>
      </c>
      <c r="M64" s="152">
        <v>545744.97</v>
      </c>
      <c r="N64" s="152">
        <v>550338.63</v>
      </c>
      <c r="O64" s="164">
        <v>0</v>
      </c>
      <c r="P64" s="164">
        <v>0</v>
      </c>
      <c r="Q64" s="152">
        <f t="shared" si="3"/>
        <v>5239806.79</v>
      </c>
      <c r="Y64" s="27"/>
      <c r="Z64" s="27"/>
      <c r="AA64" s="27"/>
      <c r="AB64" s="27"/>
      <c r="AC64" s="27"/>
      <c r="AD64" s="27"/>
      <c r="AE64" s="27"/>
      <c r="AF64" s="32"/>
      <c r="AG64" s="32"/>
      <c r="AH64" s="32"/>
      <c r="AI64" s="32"/>
    </row>
    <row r="65" spans="2:35" x14ac:dyDescent="0.25">
      <c r="B65" s="20" t="s">
        <v>80</v>
      </c>
      <c r="C65" s="165">
        <v>60094956</v>
      </c>
      <c r="D65" s="165">
        <v>60094956</v>
      </c>
      <c r="E65" s="167">
        <v>0</v>
      </c>
      <c r="F65" s="165">
        <v>1000590.66</v>
      </c>
      <c r="G65" s="165">
        <v>511621.84999999992</v>
      </c>
      <c r="H65" s="165">
        <v>512887.63000000006</v>
      </c>
      <c r="I65" s="165">
        <v>520586.42</v>
      </c>
      <c r="J65" s="152">
        <v>525791.71</v>
      </c>
      <c r="K65" s="152">
        <v>533230.15</v>
      </c>
      <c r="L65" s="152">
        <v>539014.77</v>
      </c>
      <c r="M65" s="152">
        <v>545744.97</v>
      </c>
      <c r="N65" s="152">
        <v>550338.63</v>
      </c>
      <c r="O65" s="168">
        <v>0</v>
      </c>
      <c r="P65" s="168">
        <v>0</v>
      </c>
      <c r="Q65" s="152">
        <f t="shared" si="3"/>
        <v>5239806.79</v>
      </c>
      <c r="R65" s="27"/>
      <c r="S65" s="32"/>
      <c r="T65" s="32"/>
      <c r="U65" s="32"/>
      <c r="V65" s="32"/>
      <c r="W65" s="32"/>
      <c r="X65" s="32"/>
      <c r="Y65" s="27"/>
      <c r="Z65" s="27"/>
      <c r="AA65" s="27"/>
      <c r="AB65" s="27"/>
      <c r="AC65" s="27"/>
      <c r="AD65" s="27"/>
      <c r="AE65" s="27"/>
      <c r="AF65" s="32"/>
      <c r="AG65" s="32"/>
      <c r="AH65" s="32"/>
      <c r="AI65" s="32"/>
    </row>
    <row r="66" spans="2:35" x14ac:dyDescent="0.25">
      <c r="B66" s="20" t="s">
        <v>94</v>
      </c>
      <c r="C66" s="165">
        <v>812037699</v>
      </c>
      <c r="D66" s="165">
        <v>62482732</v>
      </c>
      <c r="E66" s="167">
        <v>0</v>
      </c>
      <c r="F66" s="165">
        <v>747121.22</v>
      </c>
      <c r="G66" s="165">
        <v>373561</v>
      </c>
      <c r="H66" s="165">
        <v>373561</v>
      </c>
      <c r="I66" s="165">
        <v>373561</v>
      </c>
      <c r="J66" s="144">
        <v>373561</v>
      </c>
      <c r="K66" s="152">
        <v>373561</v>
      </c>
      <c r="L66" s="152">
        <v>373561</v>
      </c>
      <c r="M66" s="152">
        <v>373561</v>
      </c>
      <c r="N66" s="152">
        <v>373561</v>
      </c>
      <c r="O66" s="152">
        <v>373561</v>
      </c>
      <c r="P66" s="152">
        <v>373561</v>
      </c>
      <c r="Q66" s="152">
        <f t="shared" si="3"/>
        <v>4482731.22</v>
      </c>
      <c r="R66" s="27"/>
      <c r="S66" s="32"/>
      <c r="T66" s="32"/>
      <c r="U66" s="32"/>
      <c r="V66" s="32"/>
      <c r="W66" s="32"/>
      <c r="X66" s="32"/>
      <c r="Y66" s="27"/>
      <c r="Z66" s="27"/>
      <c r="AA66" s="27"/>
      <c r="AB66" s="27"/>
      <c r="AC66" s="27"/>
      <c r="AD66" s="27"/>
      <c r="AE66" s="27"/>
      <c r="AF66" s="32"/>
      <c r="AG66" s="32"/>
      <c r="AH66" s="32"/>
      <c r="AI66" s="32"/>
    </row>
    <row r="67" spans="2:35" x14ac:dyDescent="0.25">
      <c r="B67" s="20" t="s">
        <v>95</v>
      </c>
      <c r="C67" s="165">
        <v>807554967</v>
      </c>
      <c r="D67" s="165">
        <v>58000000</v>
      </c>
      <c r="E67" s="167">
        <v>0</v>
      </c>
      <c r="F67" s="169">
        <v>0</v>
      </c>
      <c r="G67" s="169">
        <v>0</v>
      </c>
      <c r="H67" s="169">
        <v>0</v>
      </c>
      <c r="I67" s="169">
        <v>0</v>
      </c>
      <c r="J67" s="145">
        <v>0</v>
      </c>
      <c r="K67" s="168">
        <v>0</v>
      </c>
      <c r="L67" s="168">
        <v>0</v>
      </c>
      <c r="M67" s="168">
        <v>0</v>
      </c>
      <c r="N67" s="168">
        <v>0</v>
      </c>
      <c r="O67" s="168">
        <v>0</v>
      </c>
      <c r="P67" s="168">
        <v>0</v>
      </c>
      <c r="Q67" s="164">
        <f t="shared" si="3"/>
        <v>0</v>
      </c>
      <c r="R67" s="27"/>
      <c r="S67" s="32"/>
      <c r="T67" s="32"/>
      <c r="U67" s="32"/>
      <c r="V67" s="32"/>
      <c r="W67" s="32"/>
      <c r="X67" s="32"/>
      <c r="Y67" s="27"/>
      <c r="Z67" s="27"/>
      <c r="AA67" s="27"/>
      <c r="AB67" s="27"/>
      <c r="AC67" s="27"/>
      <c r="AD67" s="27"/>
      <c r="AE67" s="27"/>
      <c r="AF67" s="32"/>
      <c r="AG67" s="32"/>
      <c r="AH67" s="32"/>
      <c r="AI67" s="32"/>
    </row>
    <row r="68" spans="2:35" x14ac:dyDescent="0.25">
      <c r="B68" s="20" t="s">
        <v>108</v>
      </c>
      <c r="C68" s="165">
        <v>759554967</v>
      </c>
      <c r="D68" s="165">
        <v>10000000</v>
      </c>
      <c r="E68" s="167">
        <v>0</v>
      </c>
      <c r="F68" s="169">
        <v>0</v>
      </c>
      <c r="G68" s="169">
        <v>0</v>
      </c>
      <c r="H68" s="169">
        <v>0</v>
      </c>
      <c r="I68" s="169">
        <v>0</v>
      </c>
      <c r="J68" s="145">
        <v>0</v>
      </c>
      <c r="K68" s="168">
        <v>0</v>
      </c>
      <c r="L68" s="168">
        <v>0</v>
      </c>
      <c r="M68" s="168">
        <v>0</v>
      </c>
      <c r="N68" s="168">
        <v>0</v>
      </c>
      <c r="O68" s="168">
        <v>0</v>
      </c>
      <c r="P68" s="168">
        <v>0</v>
      </c>
      <c r="Q68" s="164">
        <f t="shared" si="3"/>
        <v>0</v>
      </c>
      <c r="R68" s="27"/>
      <c r="S68" s="32"/>
      <c r="T68" s="32"/>
      <c r="U68" s="32"/>
      <c r="V68" s="32"/>
      <c r="W68" s="32"/>
      <c r="X68" s="32"/>
      <c r="Y68" s="27"/>
      <c r="Z68" s="27"/>
      <c r="AA68" s="27"/>
      <c r="AB68" s="27"/>
      <c r="AC68" s="27"/>
      <c r="AD68" s="27"/>
      <c r="AE68" s="27"/>
      <c r="AF68" s="32"/>
      <c r="AG68" s="32"/>
      <c r="AH68" s="32"/>
      <c r="AI68" s="32"/>
    </row>
    <row r="69" spans="2:35" x14ac:dyDescent="0.25">
      <c r="B69" s="20" t="s">
        <v>96</v>
      </c>
      <c r="C69" s="165">
        <v>48000000</v>
      </c>
      <c r="D69" s="165">
        <v>48000000</v>
      </c>
      <c r="E69" s="167">
        <v>0</v>
      </c>
      <c r="F69" s="169">
        <v>0</v>
      </c>
      <c r="G69" s="169">
        <v>0</v>
      </c>
      <c r="H69" s="169">
        <v>0</v>
      </c>
      <c r="I69" s="169">
        <v>0</v>
      </c>
      <c r="J69" s="145">
        <v>0</v>
      </c>
      <c r="K69" s="168">
        <v>0</v>
      </c>
      <c r="L69" s="168">
        <v>0</v>
      </c>
      <c r="M69" s="168">
        <v>0</v>
      </c>
      <c r="N69" s="168">
        <v>0</v>
      </c>
      <c r="O69" s="168">
        <v>0</v>
      </c>
      <c r="P69" s="168">
        <v>0</v>
      </c>
      <c r="Q69" s="164">
        <f t="shared" si="3"/>
        <v>0</v>
      </c>
      <c r="R69" s="27"/>
      <c r="S69" s="32"/>
      <c r="T69" s="32"/>
      <c r="U69" s="32"/>
      <c r="V69" s="32"/>
      <c r="W69" s="32"/>
      <c r="X69" s="32"/>
      <c r="Y69" s="27"/>
      <c r="Z69" s="27"/>
      <c r="AA69" s="27"/>
      <c r="AB69" s="27"/>
      <c r="AC69" s="27"/>
      <c r="AD69" s="27"/>
      <c r="AE69" s="27"/>
      <c r="AF69" s="32"/>
      <c r="AG69" s="32"/>
      <c r="AH69" s="32"/>
      <c r="AI69" s="32"/>
    </row>
    <row r="70" spans="2:35" x14ac:dyDescent="0.25">
      <c r="B70" s="20" t="s">
        <v>109</v>
      </c>
      <c r="C70" s="165">
        <v>4482732</v>
      </c>
      <c r="D70" s="165">
        <v>4482732</v>
      </c>
      <c r="E70" s="167">
        <v>0</v>
      </c>
      <c r="F70" s="165">
        <v>747121.22</v>
      </c>
      <c r="G70" s="165">
        <v>373561</v>
      </c>
      <c r="H70" s="165">
        <v>373561</v>
      </c>
      <c r="I70" s="165">
        <v>373561</v>
      </c>
      <c r="J70" s="144">
        <v>373561</v>
      </c>
      <c r="K70" s="152">
        <v>373561</v>
      </c>
      <c r="L70" s="152">
        <v>373561</v>
      </c>
      <c r="M70" s="152">
        <v>373561</v>
      </c>
      <c r="N70" s="152">
        <v>373561</v>
      </c>
      <c r="O70" s="152">
        <v>373561</v>
      </c>
      <c r="P70" s="152">
        <v>373561</v>
      </c>
      <c r="Q70" s="152">
        <f t="shared" si="3"/>
        <v>4482731.22</v>
      </c>
      <c r="R70" s="27"/>
      <c r="S70" s="32"/>
      <c r="T70" s="32"/>
      <c r="U70" s="32"/>
      <c r="V70" s="32"/>
      <c r="W70" s="32"/>
      <c r="X70" s="32"/>
      <c r="Y70" s="27"/>
      <c r="Z70" s="27"/>
      <c r="AA70" s="27"/>
      <c r="AB70" s="27"/>
      <c r="AC70" s="27"/>
      <c r="AD70" s="27"/>
      <c r="AE70" s="27"/>
      <c r="AF70" s="32"/>
      <c r="AG70" s="32"/>
      <c r="AH70" s="32"/>
      <c r="AI70" s="32"/>
    </row>
    <row r="71" spans="2:35" x14ac:dyDescent="0.25">
      <c r="B71" s="20" t="s">
        <v>110</v>
      </c>
      <c r="C71" s="165">
        <v>4482732</v>
      </c>
      <c r="D71" s="165">
        <v>4482732</v>
      </c>
      <c r="E71" s="167">
        <v>0</v>
      </c>
      <c r="F71" s="165">
        <v>747121.22</v>
      </c>
      <c r="G71" s="165">
        <v>373561</v>
      </c>
      <c r="H71" s="165">
        <v>373561</v>
      </c>
      <c r="I71" s="165">
        <v>373561</v>
      </c>
      <c r="J71" s="144">
        <v>373561</v>
      </c>
      <c r="K71" s="152">
        <v>373561</v>
      </c>
      <c r="L71" s="152">
        <v>373561</v>
      </c>
      <c r="M71" s="152">
        <v>373561</v>
      </c>
      <c r="N71" s="152">
        <v>373561</v>
      </c>
      <c r="O71" s="152">
        <v>373561</v>
      </c>
      <c r="P71" s="152">
        <v>373561</v>
      </c>
      <c r="Q71" s="152">
        <f t="shared" si="3"/>
        <v>4482731.22</v>
      </c>
      <c r="R71" s="27"/>
      <c r="S71" s="32"/>
      <c r="T71" s="32"/>
      <c r="U71" s="32"/>
      <c r="V71" s="32"/>
      <c r="W71" s="32"/>
      <c r="X71" s="32"/>
      <c r="Y71" s="27"/>
      <c r="Z71" s="27"/>
      <c r="AA71" s="27"/>
      <c r="AB71" s="27"/>
      <c r="AC71" s="27"/>
      <c r="AD71" s="27"/>
      <c r="AE71" s="27"/>
      <c r="AF71" s="32"/>
      <c r="AG71" s="32"/>
      <c r="AH71" s="32"/>
      <c r="AI71" s="32"/>
    </row>
    <row r="72" spans="2:35" x14ac:dyDescent="0.25">
      <c r="B72" s="62" t="s">
        <v>97</v>
      </c>
      <c r="C72" s="149">
        <v>0</v>
      </c>
      <c r="D72" s="161">
        <v>200</v>
      </c>
      <c r="E72" s="170">
        <v>0</v>
      </c>
      <c r="F72" s="170">
        <v>0</v>
      </c>
      <c r="G72" s="170">
        <v>0</v>
      </c>
      <c r="H72" s="170">
        <v>0</v>
      </c>
      <c r="I72" s="170">
        <v>0</v>
      </c>
      <c r="J72" s="146">
        <v>0</v>
      </c>
      <c r="K72" s="146">
        <v>0</v>
      </c>
      <c r="L72" s="146">
        <v>0</v>
      </c>
      <c r="M72" s="146">
        <v>0</v>
      </c>
      <c r="N72" s="146">
        <v>0</v>
      </c>
      <c r="O72" s="146">
        <v>0</v>
      </c>
      <c r="P72" s="146">
        <v>0</v>
      </c>
      <c r="Q72" s="150">
        <f t="shared" si="3"/>
        <v>0</v>
      </c>
      <c r="R72" s="27"/>
      <c r="S72" s="32"/>
      <c r="T72" s="32"/>
      <c r="U72" s="32"/>
      <c r="V72" s="32"/>
      <c r="W72" s="32"/>
      <c r="X72" s="32"/>
      <c r="Y72" s="27"/>
      <c r="Z72" s="27"/>
      <c r="AA72" s="27"/>
      <c r="AB72" s="27"/>
      <c r="AC72" s="27"/>
      <c r="AD72" s="27"/>
      <c r="AE72" s="27"/>
      <c r="AF72" s="32"/>
      <c r="AG72" s="32"/>
      <c r="AH72" s="32"/>
      <c r="AI72" s="32"/>
    </row>
    <row r="73" spans="2:35" x14ac:dyDescent="0.25">
      <c r="B73" s="103" t="s">
        <v>81</v>
      </c>
      <c r="C73" s="153">
        <f t="shared" ref="C73:P73" si="4">C54</f>
        <v>3759817113</v>
      </c>
      <c r="D73" s="171">
        <f t="shared" si="4"/>
        <v>3030631858.6599998</v>
      </c>
      <c r="E73" s="172">
        <f t="shared" si="4"/>
        <v>0</v>
      </c>
      <c r="F73" s="173">
        <f t="shared" si="4"/>
        <v>1747711.88</v>
      </c>
      <c r="G73" s="173">
        <f t="shared" si="4"/>
        <v>885182.85</v>
      </c>
      <c r="H73" s="173">
        <f t="shared" si="4"/>
        <v>1818639.71</v>
      </c>
      <c r="I73" s="173">
        <f t="shared" si="4"/>
        <v>4285669.03</v>
      </c>
      <c r="J73" s="173">
        <f t="shared" si="4"/>
        <v>2571535.7400000002</v>
      </c>
      <c r="K73" s="173">
        <f t="shared" si="4"/>
        <v>1914329.65</v>
      </c>
      <c r="L73" s="173">
        <f t="shared" si="4"/>
        <v>1678649.9500000002</v>
      </c>
      <c r="M73" s="173">
        <f t="shared" si="4"/>
        <v>1320907.97</v>
      </c>
      <c r="N73" s="173">
        <f t="shared" si="4"/>
        <v>1909744.13</v>
      </c>
      <c r="O73" s="173">
        <f t="shared" si="4"/>
        <v>503414.75</v>
      </c>
      <c r="P73" s="173">
        <f t="shared" si="4"/>
        <v>558022.36</v>
      </c>
      <c r="Q73" s="173">
        <f t="shared" si="3"/>
        <v>19193808.02</v>
      </c>
      <c r="R73" s="27"/>
      <c r="S73" s="32"/>
      <c r="T73" s="32"/>
      <c r="U73" s="32"/>
      <c r="V73" s="32"/>
      <c r="W73" s="32"/>
      <c r="X73" s="32"/>
      <c r="Y73" s="27"/>
      <c r="Z73" s="27"/>
      <c r="AA73" s="27"/>
      <c r="AB73" s="27"/>
      <c r="AC73" s="27"/>
      <c r="AD73" s="27"/>
      <c r="AE73" s="27"/>
    </row>
    <row r="74" spans="2:35" x14ac:dyDescent="0.25">
      <c r="B74" s="19"/>
      <c r="C74" s="151"/>
      <c r="D74" s="151"/>
      <c r="E74" s="155"/>
      <c r="F74" s="155"/>
      <c r="G74" s="155"/>
      <c r="H74" s="155"/>
      <c r="I74" s="155"/>
      <c r="J74" s="155"/>
      <c r="K74" s="155"/>
      <c r="L74" s="155"/>
      <c r="M74" s="155"/>
      <c r="N74" s="155"/>
      <c r="O74" s="155"/>
      <c r="P74" s="155"/>
      <c r="Q74" s="155"/>
      <c r="R74" s="32"/>
      <c r="S74" s="32"/>
      <c r="T74" s="32"/>
      <c r="U74" s="32"/>
      <c r="V74" s="32"/>
      <c r="W74" s="32"/>
      <c r="X74" s="32"/>
      <c r="Y74" s="27"/>
      <c r="Z74" s="27"/>
      <c r="AA74" s="27"/>
      <c r="AB74" s="27"/>
      <c r="AC74" s="27"/>
      <c r="AD74" s="27"/>
      <c r="AE74" s="27"/>
    </row>
    <row r="75" spans="2:35" x14ac:dyDescent="0.25">
      <c r="B75" s="103" t="s">
        <v>82</v>
      </c>
      <c r="C75" s="153">
        <f t="shared" ref="C75:Q75" si="5">C51+C73</f>
        <v>104484479901</v>
      </c>
      <c r="D75" s="153">
        <f t="shared" si="5"/>
        <v>115010164702.52003</v>
      </c>
      <c r="E75" s="154">
        <f t="shared" si="5"/>
        <v>3382037276.3599997</v>
      </c>
      <c r="F75" s="154">
        <f t="shared" si="5"/>
        <v>5501868426.7300005</v>
      </c>
      <c r="G75" s="154">
        <f t="shared" si="5"/>
        <v>4766060647.4100008</v>
      </c>
      <c r="H75" s="154">
        <f t="shared" si="5"/>
        <v>4477799678.0299997</v>
      </c>
      <c r="I75" s="154">
        <f t="shared" si="5"/>
        <v>5032257964.9400005</v>
      </c>
      <c r="J75" s="154">
        <f t="shared" si="5"/>
        <v>6049591243.3500023</v>
      </c>
      <c r="K75" s="154">
        <f t="shared" si="5"/>
        <v>5029626246.4500008</v>
      </c>
      <c r="L75" s="154">
        <f t="shared" si="5"/>
        <v>5794165498.3999977</v>
      </c>
      <c r="M75" s="154">
        <f t="shared" si="5"/>
        <v>5090470935.6300001</v>
      </c>
      <c r="N75" s="154">
        <f t="shared" si="5"/>
        <v>5422708872.4400024</v>
      </c>
      <c r="O75" s="154">
        <f t="shared" si="5"/>
        <v>6017366766.3799982</v>
      </c>
      <c r="P75" s="154">
        <f t="shared" si="5"/>
        <v>12569453666.850002</v>
      </c>
      <c r="Q75" s="154">
        <f t="shared" si="5"/>
        <v>69133407222.970001</v>
      </c>
      <c r="R75" s="32"/>
      <c r="Y75" s="27"/>
      <c r="Z75" s="27"/>
      <c r="AA75" s="27"/>
      <c r="AB75" s="27"/>
      <c r="AC75" s="27"/>
      <c r="AD75" s="27"/>
      <c r="AE75" s="27"/>
    </row>
    <row r="76" spans="2:35" x14ac:dyDescent="0.25">
      <c r="B76" s="69" t="s">
        <v>123</v>
      </c>
      <c r="C76" s="40"/>
      <c r="D76" s="40"/>
      <c r="E76" s="40"/>
      <c r="F76" s="40"/>
      <c r="G76" s="25"/>
      <c r="H76" s="25"/>
      <c r="I76" s="25"/>
      <c r="J76" s="25"/>
      <c r="K76" s="25"/>
      <c r="L76" s="25"/>
      <c r="M76" s="25"/>
      <c r="N76" s="25"/>
      <c r="O76" s="25"/>
      <c r="P76" s="25"/>
      <c r="Q76" s="41"/>
      <c r="R76" s="36"/>
      <c r="S76" s="36"/>
      <c r="T76" s="36"/>
      <c r="U76" s="36"/>
      <c r="V76" s="36"/>
      <c r="W76" s="36"/>
      <c r="X76" s="36"/>
      <c r="Y76" s="36"/>
      <c r="Z76" s="27"/>
      <c r="AA76" s="27"/>
      <c r="AB76" s="27"/>
      <c r="AC76" s="27"/>
      <c r="AD76" s="27"/>
      <c r="AE76" s="27"/>
    </row>
    <row r="77" spans="2:35" x14ac:dyDescent="0.25">
      <c r="B77" s="69" t="s">
        <v>99</v>
      </c>
      <c r="C77" s="42"/>
      <c r="D77" s="42"/>
      <c r="E77" s="43"/>
      <c r="F77" s="43"/>
      <c r="G77" s="6"/>
      <c r="H77" s="6"/>
      <c r="I77" s="6"/>
      <c r="J77" s="6"/>
      <c r="K77" s="6"/>
      <c r="L77" s="6"/>
      <c r="M77" s="6"/>
      <c r="N77" s="6"/>
      <c r="O77" s="6"/>
      <c r="P77" s="6"/>
      <c r="Q77" s="11"/>
      <c r="Z77" s="27"/>
      <c r="AA77" s="27"/>
      <c r="AB77" s="27"/>
      <c r="AC77" s="27"/>
      <c r="AD77" s="27"/>
      <c r="AE77" s="27"/>
    </row>
    <row r="78" spans="2:35" x14ac:dyDescent="0.25">
      <c r="B78" s="5"/>
      <c r="C78" s="42"/>
      <c r="D78" s="42"/>
      <c r="E78" s="44"/>
      <c r="F78" s="44"/>
      <c r="G78" s="34"/>
      <c r="H78" s="34"/>
      <c r="I78" s="34"/>
      <c r="J78" s="34"/>
      <c r="K78" s="34"/>
      <c r="L78" s="34"/>
      <c r="M78" s="34"/>
      <c r="N78" s="34"/>
      <c r="O78" s="34"/>
      <c r="P78" s="34"/>
      <c r="Q78" s="34"/>
      <c r="R78" s="34"/>
      <c r="Z78" s="27"/>
      <c r="AA78" s="27"/>
      <c r="AB78" s="27"/>
      <c r="AC78" s="27"/>
      <c r="AD78" s="27"/>
      <c r="AE78" s="27"/>
    </row>
    <row r="79" spans="2:35" x14ac:dyDescent="0.25">
      <c r="B79" s="5"/>
      <c r="C79" s="11"/>
      <c r="D79" s="11"/>
      <c r="E79" s="5"/>
      <c r="F79" s="5"/>
      <c r="G79" s="5"/>
      <c r="H79" s="5"/>
      <c r="I79" s="5"/>
      <c r="J79" s="5"/>
      <c r="K79" s="5"/>
      <c r="L79" s="5"/>
      <c r="M79" s="5"/>
      <c r="N79" s="5"/>
      <c r="O79" s="5"/>
      <c r="P79" s="5"/>
    </row>
    <row r="81" spans="2:17" x14ac:dyDescent="0.25">
      <c r="E81" s="33"/>
      <c r="F81" s="33"/>
      <c r="G81" s="33"/>
      <c r="H81" s="33"/>
      <c r="I81" s="33"/>
      <c r="J81" s="33"/>
      <c r="K81" s="33"/>
      <c r="L81" s="33"/>
      <c r="M81" s="33"/>
      <c r="N81" s="33"/>
      <c r="O81" s="33"/>
      <c r="P81" s="33"/>
      <c r="Q81" s="33"/>
    </row>
    <row r="82" spans="2:17" x14ac:dyDescent="0.25">
      <c r="E82" s="3"/>
    </row>
    <row r="83" spans="2:17" x14ac:dyDescent="0.25">
      <c r="B83" s="32"/>
      <c r="C83" s="32"/>
      <c r="D83" s="32"/>
      <c r="E83" s="32"/>
      <c r="F83" s="32"/>
      <c r="G83" s="32"/>
    </row>
    <row r="90" spans="2:17" x14ac:dyDescent="0.25">
      <c r="E90" s="3"/>
      <c r="F90" s="3"/>
      <c r="G90" s="3"/>
      <c r="H90" s="3"/>
      <c r="I90" s="3"/>
      <c r="J90" s="3"/>
      <c r="K90" s="3"/>
      <c r="L90" s="3"/>
      <c r="M90" s="3"/>
      <c r="N90" s="3"/>
      <c r="O90" s="3"/>
      <c r="P90" s="3"/>
    </row>
    <row r="92" spans="2:17" x14ac:dyDescent="0.25">
      <c r="E92" s="3"/>
      <c r="F92" s="3"/>
      <c r="G92" s="3"/>
      <c r="H92" s="3"/>
      <c r="I92" s="3"/>
      <c r="J92" s="3"/>
      <c r="K92" s="3"/>
      <c r="L92" s="3"/>
      <c r="M92" s="3"/>
      <c r="N92" s="3"/>
      <c r="O92" s="3"/>
      <c r="P92" s="3"/>
    </row>
    <row r="96" spans="2:17" x14ac:dyDescent="0.25">
      <c r="E96" s="3"/>
      <c r="F96" s="3"/>
      <c r="G96" s="3"/>
      <c r="H96" s="3"/>
      <c r="I96" s="3"/>
      <c r="J96" s="3"/>
      <c r="K96" s="3"/>
      <c r="L96" s="3"/>
      <c r="M96" s="3"/>
      <c r="N96" s="3"/>
      <c r="O96" s="3"/>
      <c r="P96" s="3"/>
    </row>
    <row r="100" spans="5:16" x14ac:dyDescent="0.25">
      <c r="E100" s="3"/>
      <c r="F100" s="3"/>
      <c r="G100" s="3"/>
      <c r="H100" s="3"/>
      <c r="I100" s="3"/>
      <c r="J100" s="3"/>
      <c r="K100" s="3"/>
      <c r="L100" s="3"/>
      <c r="M100" s="3"/>
      <c r="N100" s="3"/>
      <c r="O100" s="3"/>
      <c r="P100" s="3"/>
    </row>
    <row r="101" spans="5:16" x14ac:dyDescent="0.25">
      <c r="E101" s="3"/>
      <c r="F101" s="3"/>
      <c r="G101" s="3"/>
      <c r="H101" s="3"/>
      <c r="I101" s="3"/>
      <c r="J101" s="3"/>
      <c r="K101" s="3"/>
      <c r="L101" s="3"/>
      <c r="M101" s="3"/>
      <c r="N101" s="3"/>
      <c r="O101" s="3"/>
      <c r="P101" s="3"/>
    </row>
    <row r="102" spans="5:16" x14ac:dyDescent="0.25">
      <c r="E102" s="3"/>
      <c r="F102" s="3"/>
      <c r="G102" s="3"/>
      <c r="H102" s="3"/>
      <c r="I102" s="3"/>
      <c r="J102" s="3"/>
      <c r="K102" s="3"/>
      <c r="L102" s="3"/>
      <c r="M102" s="3"/>
      <c r="N102" s="3"/>
      <c r="O102" s="3"/>
      <c r="P102" s="3"/>
    </row>
  </sheetData>
  <mergeCells count="9">
    <mergeCell ref="B2:Q2"/>
    <mergeCell ref="B3:Q3"/>
    <mergeCell ref="B5:Q5"/>
    <mergeCell ref="B6:Q6"/>
    <mergeCell ref="B8:B9"/>
    <mergeCell ref="C8:C9"/>
    <mergeCell ref="D8:D9"/>
    <mergeCell ref="E8:Q8"/>
    <mergeCell ref="B4:Q4"/>
  </mergeCells>
  <pageMargins left="0.7" right="0.7" top="0.75" bottom="0.75" header="0.3" footer="0.3"/>
  <pageSetup orientation="portrait" horizontalDpi="4294967295" verticalDpi="4294967295" r:id="rId1"/>
  <ignoredErrors>
    <ignoredError sqref="Q54:Q72 Q10:Q50"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2F82C-15F2-3440-95D4-BDB33D88EB90}">
  <sheetPr codeName="Hoja7"/>
  <dimension ref="A2:AK77"/>
  <sheetViews>
    <sheetView showGridLines="0" topLeftCell="A16" zoomScale="80" zoomScaleNormal="80" workbookViewId="0">
      <selection activeCell="R48" sqref="R48"/>
    </sheetView>
  </sheetViews>
  <sheetFormatPr defaultColWidth="11.42578125" defaultRowHeight="15" x14ac:dyDescent="0.25"/>
  <cols>
    <col min="1" max="1" width="5.28515625" customWidth="1"/>
    <col min="2" max="2" width="71.28515625" customWidth="1"/>
    <col min="3" max="3" width="16.7109375" style="3" customWidth="1"/>
    <col min="4" max="4" width="21.85546875" style="3" customWidth="1"/>
    <col min="5" max="16" width="13.7109375" customWidth="1"/>
    <col min="17" max="17" width="20.85546875" style="3" customWidth="1"/>
    <col min="18" max="18" width="19.7109375" bestFit="1" customWidth="1"/>
    <col min="19" max="19" width="17.85546875" bestFit="1" customWidth="1"/>
    <col min="20" max="20" width="18.140625" bestFit="1" customWidth="1"/>
    <col min="21" max="22" width="18" bestFit="1" customWidth="1"/>
    <col min="23" max="23" width="17.85546875" bestFit="1" customWidth="1"/>
    <col min="24" max="25" width="18.85546875" bestFit="1" customWidth="1"/>
    <col min="26" max="26" width="17.85546875" bestFit="1" customWidth="1"/>
  </cols>
  <sheetData>
    <row r="2" spans="1:37" ht="28.5" x14ac:dyDescent="0.25">
      <c r="B2" s="226" t="s">
        <v>0</v>
      </c>
      <c r="C2" s="227"/>
      <c r="D2" s="227"/>
      <c r="E2" s="227"/>
      <c r="F2" s="227"/>
      <c r="G2" s="227"/>
      <c r="H2" s="227"/>
      <c r="I2" s="227"/>
      <c r="J2" s="227"/>
      <c r="K2" s="227"/>
      <c r="L2" s="227"/>
      <c r="M2" s="227"/>
      <c r="N2" s="227"/>
      <c r="O2" s="227"/>
      <c r="P2" s="227"/>
      <c r="Q2" s="227"/>
    </row>
    <row r="3" spans="1:37" ht="21" x14ac:dyDescent="0.25">
      <c r="A3" s="1"/>
      <c r="B3" s="228" t="s">
        <v>1</v>
      </c>
      <c r="C3" s="229"/>
      <c r="D3" s="229"/>
      <c r="E3" s="229"/>
      <c r="F3" s="229"/>
      <c r="G3" s="229"/>
      <c r="H3" s="229"/>
      <c r="I3" s="229"/>
      <c r="J3" s="229"/>
      <c r="K3" s="229"/>
      <c r="L3" s="229"/>
      <c r="M3" s="229"/>
      <c r="N3" s="229"/>
      <c r="O3" s="229"/>
      <c r="P3" s="229"/>
      <c r="Q3" s="229"/>
    </row>
    <row r="4" spans="1:37" ht="15.75" x14ac:dyDescent="0.25">
      <c r="A4" s="1"/>
      <c r="B4" s="230" t="s">
        <v>2</v>
      </c>
      <c r="C4" s="231"/>
      <c r="D4" s="231"/>
      <c r="E4" s="231"/>
      <c r="F4" s="231"/>
      <c r="G4" s="231"/>
      <c r="H4" s="231"/>
      <c r="I4" s="231"/>
      <c r="J4" s="231"/>
      <c r="K4" s="231"/>
      <c r="L4" s="231"/>
      <c r="M4" s="231"/>
      <c r="N4" s="231"/>
      <c r="O4" s="231"/>
      <c r="P4" s="231"/>
      <c r="Q4" s="231"/>
    </row>
    <row r="5" spans="1:37" ht="15.75" x14ac:dyDescent="0.25">
      <c r="A5" s="1"/>
      <c r="B5" s="230" t="s">
        <v>3</v>
      </c>
      <c r="C5" s="231"/>
      <c r="D5" s="231"/>
      <c r="E5" s="231"/>
      <c r="F5" s="231"/>
      <c r="G5" s="231"/>
      <c r="H5" s="231"/>
      <c r="I5" s="231"/>
      <c r="J5" s="231"/>
      <c r="K5" s="231"/>
      <c r="L5" s="231"/>
      <c r="M5" s="231"/>
      <c r="N5" s="231"/>
      <c r="O5" s="231"/>
      <c r="P5" s="231"/>
      <c r="Q5" s="231"/>
    </row>
    <row r="6" spans="1:37" x14ac:dyDescent="0.25">
      <c r="A6" s="1"/>
      <c r="B6" s="232"/>
      <c r="C6" s="233"/>
      <c r="D6" s="233"/>
      <c r="E6" s="233"/>
      <c r="F6" s="233"/>
      <c r="G6" s="233"/>
      <c r="H6" s="233"/>
      <c r="I6" s="233"/>
      <c r="J6" s="233"/>
      <c r="K6" s="233"/>
      <c r="L6" s="233"/>
      <c r="M6" s="233"/>
      <c r="N6" s="233"/>
      <c r="O6" s="233"/>
      <c r="P6" s="233"/>
      <c r="Q6" s="233"/>
    </row>
    <row r="7" spans="1:37" x14ac:dyDescent="0.25">
      <c r="A7" s="1"/>
      <c r="B7" s="2" t="s">
        <v>124</v>
      </c>
      <c r="C7" s="4"/>
      <c r="D7" s="4"/>
      <c r="Q7" s="23" t="s">
        <v>5</v>
      </c>
    </row>
    <row r="8" spans="1:37" s="7" customFormat="1" ht="15" customHeight="1" x14ac:dyDescent="0.25">
      <c r="B8" s="234" t="s">
        <v>6</v>
      </c>
      <c r="C8" s="235" t="s">
        <v>125</v>
      </c>
      <c r="D8" s="249" t="s">
        <v>126</v>
      </c>
      <c r="E8" s="253" t="s">
        <v>9</v>
      </c>
      <c r="F8" s="253"/>
      <c r="G8" s="253"/>
      <c r="H8" s="253"/>
      <c r="I8" s="253"/>
      <c r="J8" s="253"/>
      <c r="K8" s="253"/>
      <c r="L8" s="253"/>
      <c r="M8" s="253"/>
      <c r="N8" s="253"/>
      <c r="O8" s="253"/>
      <c r="P8" s="253"/>
      <c r="Q8" s="253"/>
      <c r="R8"/>
    </row>
    <row r="9" spans="1:37" s="7" customFormat="1" x14ac:dyDescent="0.25">
      <c r="B9" s="234"/>
      <c r="C9" s="236"/>
      <c r="D9" s="250"/>
      <c r="E9" s="87" t="s">
        <v>10</v>
      </c>
      <c r="F9" s="87" t="s">
        <v>11</v>
      </c>
      <c r="G9" s="87" t="s">
        <v>12</v>
      </c>
      <c r="H9" s="87" t="s">
        <v>13</v>
      </c>
      <c r="I9" s="87" t="s">
        <v>14</v>
      </c>
      <c r="J9" s="87" t="s">
        <v>15</v>
      </c>
      <c r="K9" s="87" t="s">
        <v>16</v>
      </c>
      <c r="L9" s="87" t="s">
        <v>17</v>
      </c>
      <c r="M9" s="87" t="s">
        <v>18</v>
      </c>
      <c r="N9" s="87" t="s">
        <v>19</v>
      </c>
      <c r="O9" s="87" t="s">
        <v>20</v>
      </c>
      <c r="P9" s="87" t="s">
        <v>21</v>
      </c>
      <c r="Q9" s="104" t="s">
        <v>22</v>
      </c>
      <c r="R9"/>
      <c r="S9" s="8"/>
    </row>
    <row r="10" spans="1:37" x14ac:dyDescent="0.25">
      <c r="B10" s="21" t="s">
        <v>23</v>
      </c>
      <c r="C10" s="199">
        <v>98014445302</v>
      </c>
      <c r="D10" s="199">
        <v>112755532151.73001</v>
      </c>
      <c r="E10" s="75">
        <f>E11+E15+E16+E21+E25</f>
        <v>4570139927.9200001</v>
      </c>
      <c r="F10" s="75">
        <f t="shared" ref="F10:P10" si="0">F11+F15+F16+F21+F25</f>
        <v>4702099758.3299999</v>
      </c>
      <c r="G10" s="75">
        <f t="shared" si="0"/>
        <v>5073923625.6699991</v>
      </c>
      <c r="H10" s="75">
        <f t="shared" si="0"/>
        <v>4900028304.2000008</v>
      </c>
      <c r="I10" s="75">
        <f t="shared" si="0"/>
        <v>5201644083.0799999</v>
      </c>
      <c r="J10" s="75">
        <f t="shared" si="0"/>
        <v>5718065039.7099991</v>
      </c>
      <c r="K10" s="75">
        <f t="shared" si="0"/>
        <v>6149094882.3400002</v>
      </c>
      <c r="L10" s="75">
        <f t="shared" si="0"/>
        <v>5438372286.2199993</v>
      </c>
      <c r="M10" s="75">
        <f t="shared" si="0"/>
        <v>5076268621.0599995</v>
      </c>
      <c r="N10" s="75">
        <f t="shared" si="0"/>
        <v>6240546090.5499992</v>
      </c>
      <c r="O10" s="75">
        <f t="shared" si="0"/>
        <v>5885961250.170001</v>
      </c>
      <c r="P10" s="75">
        <f t="shared" si="0"/>
        <v>10810756621.130003</v>
      </c>
      <c r="Q10" s="75">
        <f>SUM(E10:P10)</f>
        <v>69766900490.380005</v>
      </c>
      <c r="R10" s="29"/>
      <c r="S10" s="28"/>
      <c r="T10" s="28"/>
      <c r="U10" s="28"/>
      <c r="V10" s="28"/>
      <c r="W10" s="28"/>
      <c r="X10" s="28"/>
      <c r="Y10" s="27"/>
      <c r="Z10" s="27"/>
      <c r="AA10" s="27"/>
      <c r="AB10" s="27"/>
      <c r="AC10" s="27"/>
      <c r="AD10" s="27"/>
      <c r="AE10" s="27"/>
      <c r="AF10" s="27"/>
      <c r="AG10" s="33"/>
      <c r="AH10" s="33"/>
      <c r="AI10" s="33"/>
      <c r="AJ10" s="32"/>
      <c r="AK10" s="33"/>
    </row>
    <row r="11" spans="1:37" x14ac:dyDescent="0.25">
      <c r="B11" s="62" t="s">
        <v>24</v>
      </c>
      <c r="C11" s="200">
        <v>94863309149</v>
      </c>
      <c r="D11" s="200">
        <v>109519401353.5</v>
      </c>
      <c r="E11" s="74">
        <f>SUM(E12:E14)</f>
        <v>4544624318.7399998</v>
      </c>
      <c r="F11" s="74">
        <f t="shared" ref="F11:P11" si="1">SUM(F12:F14)</f>
        <v>4652269249.3699999</v>
      </c>
      <c r="G11" s="74">
        <f t="shared" si="1"/>
        <v>5037489782.6399994</v>
      </c>
      <c r="H11" s="74">
        <f t="shared" si="1"/>
        <v>4873696634.0500011</v>
      </c>
      <c r="I11" s="74">
        <f t="shared" si="1"/>
        <v>5169694343.3900003</v>
      </c>
      <c r="J11" s="74">
        <f t="shared" si="1"/>
        <v>5683790497.9599991</v>
      </c>
      <c r="K11" s="74">
        <f t="shared" si="1"/>
        <v>6111143215.0600004</v>
      </c>
      <c r="L11" s="74">
        <f t="shared" si="1"/>
        <v>5421283094.9599991</v>
      </c>
      <c r="M11" s="74">
        <f t="shared" si="1"/>
        <v>5058949409.9099998</v>
      </c>
      <c r="N11" s="74">
        <f t="shared" si="1"/>
        <v>6192558115.9599991</v>
      </c>
      <c r="O11" s="74">
        <f t="shared" si="1"/>
        <v>5861578196.1600008</v>
      </c>
      <c r="P11" s="74">
        <f t="shared" si="1"/>
        <v>10781151889.140003</v>
      </c>
      <c r="Q11" s="74">
        <f>SUM(E11:P11)</f>
        <v>69388228747.340012</v>
      </c>
      <c r="R11" s="29"/>
      <c r="S11" s="28"/>
      <c r="T11" s="28"/>
      <c r="U11" s="28"/>
      <c r="V11" s="28"/>
      <c r="W11" s="28"/>
      <c r="X11" s="28"/>
      <c r="Y11" s="27"/>
      <c r="Z11" s="27"/>
      <c r="AA11" s="27"/>
      <c r="AB11" s="27"/>
      <c r="AC11" s="27"/>
      <c r="AD11" s="27"/>
      <c r="AE11" s="27"/>
      <c r="AF11" s="33"/>
      <c r="AG11" s="33"/>
      <c r="AH11" s="33"/>
      <c r="AI11" s="33"/>
      <c r="AJ11" s="33"/>
      <c r="AK11" s="33"/>
    </row>
    <row r="12" spans="1:37" x14ac:dyDescent="0.25">
      <c r="B12" s="20" t="s">
        <v>25</v>
      </c>
      <c r="C12" s="201">
        <v>72282150273</v>
      </c>
      <c r="D12" s="201">
        <v>82333542733.059998</v>
      </c>
      <c r="E12" s="73">
        <v>4064487279.1899996</v>
      </c>
      <c r="F12" s="73">
        <v>4070283816.1999998</v>
      </c>
      <c r="G12" s="73">
        <v>4176219937.1199999</v>
      </c>
      <c r="H12" s="73">
        <v>4356615300.0600004</v>
      </c>
      <c r="I12" s="73">
        <v>4325077477.3900003</v>
      </c>
      <c r="J12" s="73">
        <v>4820115767.6300001</v>
      </c>
      <c r="K12" s="73">
        <v>4905304500.6300001</v>
      </c>
      <c r="L12" s="73">
        <v>4634523622.3799992</v>
      </c>
      <c r="M12" s="73">
        <v>4531378879.46</v>
      </c>
      <c r="N12" s="73">
        <v>5549038305.749999</v>
      </c>
      <c r="O12" s="73">
        <v>5372341535.3800001</v>
      </c>
      <c r="P12" s="73">
        <v>9038112663.3200016</v>
      </c>
      <c r="Q12" s="73">
        <f t="shared" ref="Q12:Q47" si="2">SUM(E12:P12)</f>
        <v>59843499084.509995</v>
      </c>
      <c r="R12" s="29"/>
      <c r="S12" s="28"/>
      <c r="T12" s="28"/>
      <c r="U12" s="28"/>
      <c r="V12" s="28"/>
      <c r="W12" s="28"/>
      <c r="X12" s="28"/>
      <c r="Y12" s="27"/>
      <c r="Z12" s="27"/>
      <c r="AA12" s="27"/>
      <c r="AB12" s="27"/>
      <c r="AC12" s="27"/>
      <c r="AD12" s="27"/>
      <c r="AE12" s="27"/>
      <c r="AF12" s="33"/>
      <c r="AG12" s="33"/>
      <c r="AH12" s="33"/>
      <c r="AI12" s="33"/>
      <c r="AJ12" s="33"/>
      <c r="AK12" s="33"/>
    </row>
    <row r="13" spans="1:37" x14ac:dyDescent="0.25">
      <c r="B13" s="20" t="s">
        <v>26</v>
      </c>
      <c r="C13" s="201">
        <v>22326496715</v>
      </c>
      <c r="D13" s="201">
        <v>26929333963.770004</v>
      </c>
      <c r="E13" s="73">
        <v>479852932.62000012</v>
      </c>
      <c r="F13" s="73">
        <v>580713366.98000002</v>
      </c>
      <c r="G13" s="73">
        <v>858780539.83000016</v>
      </c>
      <c r="H13" s="73">
        <v>516893097.89000022</v>
      </c>
      <c r="I13" s="73">
        <v>842799430.34000027</v>
      </c>
      <c r="J13" s="73">
        <v>863536127.75999975</v>
      </c>
      <c r="K13" s="73">
        <v>1193286029.0800002</v>
      </c>
      <c r="L13" s="73">
        <v>785787581.84000015</v>
      </c>
      <c r="M13" s="73">
        <v>527540404.63000017</v>
      </c>
      <c r="N13" s="73">
        <v>638808126.90999985</v>
      </c>
      <c r="O13" s="73">
        <v>489103365.25999981</v>
      </c>
      <c r="P13" s="73">
        <v>1742316412.0700009</v>
      </c>
      <c r="Q13" s="73">
        <f t="shared" si="2"/>
        <v>9519417415.2100029</v>
      </c>
      <c r="R13" s="29"/>
      <c r="S13" s="28"/>
      <c r="T13" s="28"/>
      <c r="U13" s="28"/>
      <c r="V13" s="28"/>
      <c r="W13" s="28"/>
      <c r="X13" s="28"/>
      <c r="Y13" s="27"/>
      <c r="Z13" s="27"/>
      <c r="AA13" s="27"/>
      <c r="AB13" s="27"/>
      <c r="AC13" s="27"/>
      <c r="AD13" s="27"/>
      <c r="AE13" s="27"/>
      <c r="AF13" s="33"/>
      <c r="AG13" s="33"/>
      <c r="AH13" s="33"/>
      <c r="AI13" s="33"/>
      <c r="AJ13" s="33"/>
      <c r="AK13" s="33"/>
    </row>
    <row r="14" spans="1:37" ht="30" x14ac:dyDescent="0.25">
      <c r="B14" s="20" t="s">
        <v>27</v>
      </c>
      <c r="C14" s="201">
        <v>254662161</v>
      </c>
      <c r="D14" s="201">
        <v>256524656.66999999</v>
      </c>
      <c r="E14" s="73">
        <v>284106.93</v>
      </c>
      <c r="F14" s="73">
        <v>1272066.19</v>
      </c>
      <c r="G14" s="73">
        <v>2489305.69</v>
      </c>
      <c r="H14" s="73">
        <v>188236.1</v>
      </c>
      <c r="I14" s="73">
        <v>1817435.6600000001</v>
      </c>
      <c r="J14" s="73">
        <v>138602.57</v>
      </c>
      <c r="K14" s="73">
        <v>12552685.35</v>
      </c>
      <c r="L14" s="73">
        <v>971890.74</v>
      </c>
      <c r="M14" s="73">
        <v>30125.82</v>
      </c>
      <c r="N14" s="73">
        <v>4711683.3</v>
      </c>
      <c r="O14" s="73">
        <v>133295.52000000002</v>
      </c>
      <c r="P14" s="73">
        <v>722813.75</v>
      </c>
      <c r="Q14" s="73">
        <f t="shared" si="2"/>
        <v>25312247.619999997</v>
      </c>
      <c r="R14" s="29"/>
      <c r="S14" s="28"/>
      <c r="T14" s="28"/>
      <c r="U14" s="28"/>
      <c r="V14" s="28"/>
      <c r="W14" s="28"/>
      <c r="X14" s="28"/>
      <c r="Y14" s="27"/>
      <c r="Z14" s="27"/>
      <c r="AA14" s="27"/>
      <c r="AB14" s="27"/>
      <c r="AC14" s="27"/>
      <c r="AD14" s="27"/>
      <c r="AE14" s="27"/>
      <c r="AF14" s="33"/>
      <c r="AG14" s="33"/>
      <c r="AH14" s="33"/>
      <c r="AI14" s="33"/>
      <c r="AJ14" s="33"/>
      <c r="AK14" s="33"/>
    </row>
    <row r="15" spans="1:37" x14ac:dyDescent="0.25">
      <c r="B15" s="62" t="s">
        <v>28</v>
      </c>
      <c r="C15" s="200">
        <v>1563320398</v>
      </c>
      <c r="D15" s="200">
        <v>1561625985.6300001</v>
      </c>
      <c r="E15" s="74">
        <v>0</v>
      </c>
      <c r="F15" s="74">
        <v>0</v>
      </c>
      <c r="G15" s="74">
        <v>0</v>
      </c>
      <c r="H15" s="74">
        <v>0</v>
      </c>
      <c r="I15" s="74">
        <v>0</v>
      </c>
      <c r="J15" s="74">
        <v>0</v>
      </c>
      <c r="K15" s="74">
        <v>0</v>
      </c>
      <c r="L15" s="74">
        <v>0</v>
      </c>
      <c r="M15" s="74">
        <v>0</v>
      </c>
      <c r="N15" s="74">
        <v>0</v>
      </c>
      <c r="O15" s="74">
        <v>0</v>
      </c>
      <c r="P15" s="74">
        <v>0</v>
      </c>
      <c r="Q15" s="74">
        <f t="shared" si="2"/>
        <v>0</v>
      </c>
      <c r="R15" s="27"/>
      <c r="S15" s="27"/>
      <c r="T15" s="27"/>
      <c r="U15" s="27"/>
      <c r="V15" s="27"/>
      <c r="W15" s="27"/>
      <c r="X15" s="27"/>
      <c r="Y15" s="27"/>
      <c r="Z15" s="27"/>
      <c r="AA15" s="27"/>
      <c r="AB15" s="27"/>
      <c r="AC15" s="27"/>
      <c r="AD15" s="27"/>
      <c r="AE15" s="27"/>
      <c r="AF15" s="33"/>
      <c r="AG15" s="33"/>
      <c r="AH15" s="33"/>
      <c r="AI15" s="33"/>
      <c r="AJ15" s="33"/>
      <c r="AK15" s="33"/>
    </row>
    <row r="16" spans="1:37" x14ac:dyDescent="0.25">
      <c r="B16" s="62" t="s">
        <v>104</v>
      </c>
      <c r="C16" s="200">
        <v>31858576</v>
      </c>
      <c r="D16" s="200">
        <v>32089067</v>
      </c>
      <c r="E16" s="74">
        <f>E17</f>
        <v>65627.33</v>
      </c>
      <c r="F16" s="74">
        <f t="shared" ref="F16:P16" si="3">F17</f>
        <v>0</v>
      </c>
      <c r="G16" s="74">
        <f t="shared" si="3"/>
        <v>61381.87</v>
      </c>
      <c r="H16" s="74">
        <f t="shared" si="3"/>
        <v>0</v>
      </c>
      <c r="I16" s="74">
        <f t="shared" si="3"/>
        <v>0</v>
      </c>
      <c r="J16" s="74">
        <f t="shared" si="3"/>
        <v>0</v>
      </c>
      <c r="K16" s="74">
        <f t="shared" si="3"/>
        <v>174867.75</v>
      </c>
      <c r="L16" s="74">
        <f t="shared" si="3"/>
        <v>27202.22</v>
      </c>
      <c r="M16" s="74">
        <f t="shared" si="3"/>
        <v>21212.7</v>
      </c>
      <c r="N16" s="74">
        <f t="shared" si="3"/>
        <v>6959.75</v>
      </c>
      <c r="O16" s="74">
        <f t="shared" si="3"/>
        <v>0</v>
      </c>
      <c r="P16" s="74">
        <f t="shared" si="3"/>
        <v>0</v>
      </c>
      <c r="Q16" s="74">
        <f t="shared" si="2"/>
        <v>357251.62000000005</v>
      </c>
      <c r="R16" s="29"/>
      <c r="S16" s="29"/>
      <c r="T16" s="29"/>
      <c r="U16" s="29"/>
      <c r="V16" s="29"/>
      <c r="W16" s="29"/>
      <c r="X16" s="29"/>
      <c r="Y16" s="27"/>
      <c r="Z16" s="27"/>
      <c r="AA16" s="27"/>
      <c r="AB16" s="27"/>
      <c r="AC16" s="27"/>
      <c r="AD16" s="27"/>
      <c r="AE16" s="27"/>
      <c r="AF16" s="33"/>
      <c r="AG16" s="33"/>
      <c r="AH16" s="33"/>
      <c r="AI16" s="33"/>
      <c r="AJ16" s="32"/>
      <c r="AK16" s="33"/>
    </row>
    <row r="17" spans="2:35" x14ac:dyDescent="0.25">
      <c r="B17" s="20" t="s">
        <v>30</v>
      </c>
      <c r="C17" s="201">
        <v>31858576</v>
      </c>
      <c r="D17" s="201">
        <v>32089067</v>
      </c>
      <c r="E17" s="73">
        <f>SUM(E18:E20)</f>
        <v>65627.33</v>
      </c>
      <c r="F17" s="73">
        <f t="shared" ref="F17:P17" si="4">SUM(F18:F20)</f>
        <v>0</v>
      </c>
      <c r="G17" s="73">
        <f t="shared" si="4"/>
        <v>61381.87</v>
      </c>
      <c r="H17" s="73">
        <f t="shared" si="4"/>
        <v>0</v>
      </c>
      <c r="I17" s="73">
        <f t="shared" si="4"/>
        <v>0</v>
      </c>
      <c r="J17" s="73">
        <f t="shared" si="4"/>
        <v>0</v>
      </c>
      <c r="K17" s="73">
        <f t="shared" si="4"/>
        <v>174867.75</v>
      </c>
      <c r="L17" s="73">
        <f t="shared" si="4"/>
        <v>27202.22</v>
      </c>
      <c r="M17" s="73">
        <f t="shared" si="4"/>
        <v>21212.7</v>
      </c>
      <c r="N17" s="73">
        <f t="shared" si="4"/>
        <v>6959.75</v>
      </c>
      <c r="O17" s="73">
        <f t="shared" si="4"/>
        <v>0</v>
      </c>
      <c r="P17" s="73">
        <f t="shared" si="4"/>
        <v>0</v>
      </c>
      <c r="Q17" s="73">
        <f t="shared" si="2"/>
        <v>357251.62000000005</v>
      </c>
      <c r="R17" s="29"/>
      <c r="S17" s="29"/>
      <c r="T17" s="29"/>
      <c r="U17" s="29"/>
      <c r="V17" s="29"/>
      <c r="W17" s="29"/>
      <c r="X17" s="29"/>
      <c r="Y17" s="27"/>
      <c r="Z17" s="27"/>
      <c r="AA17" s="27"/>
      <c r="AB17" s="27"/>
      <c r="AC17" s="27"/>
      <c r="AD17" s="27"/>
      <c r="AE17" s="27"/>
      <c r="AF17" s="33"/>
      <c r="AG17" s="33"/>
      <c r="AH17" s="33"/>
      <c r="AI17" s="33"/>
    </row>
    <row r="18" spans="2:35" x14ac:dyDescent="0.25">
      <c r="B18" s="20" t="s">
        <v>31</v>
      </c>
      <c r="C18" s="17"/>
      <c r="D18" s="73"/>
      <c r="E18" s="73">
        <v>65627.33</v>
      </c>
      <c r="F18" s="73">
        <v>0</v>
      </c>
      <c r="G18" s="73">
        <v>61381.87</v>
      </c>
      <c r="H18" s="73">
        <v>0</v>
      </c>
      <c r="I18" s="73">
        <v>0</v>
      </c>
      <c r="J18" s="73">
        <v>0</v>
      </c>
      <c r="K18" s="73">
        <v>174867.75</v>
      </c>
      <c r="L18" s="73">
        <v>27202.22</v>
      </c>
      <c r="M18" s="73">
        <v>21212.7</v>
      </c>
      <c r="N18" s="73">
        <v>6959.75</v>
      </c>
      <c r="O18" s="73">
        <v>0</v>
      </c>
      <c r="P18" s="73">
        <v>0</v>
      </c>
      <c r="Q18" s="73">
        <f t="shared" si="2"/>
        <v>357251.62000000005</v>
      </c>
      <c r="R18" s="29"/>
      <c r="S18" s="29"/>
      <c r="T18" s="29"/>
      <c r="U18" s="29"/>
      <c r="V18" s="29"/>
      <c r="W18" s="29"/>
      <c r="X18" s="29"/>
      <c r="Y18" s="27"/>
      <c r="Z18" s="27"/>
      <c r="AA18" s="27"/>
      <c r="AB18" s="27"/>
      <c r="AC18" s="27"/>
      <c r="AD18" s="27"/>
      <c r="AE18" s="27"/>
      <c r="AF18" s="33"/>
      <c r="AG18" s="33"/>
      <c r="AH18" s="33"/>
      <c r="AI18" s="33"/>
    </row>
    <row r="19" spans="2:35" x14ac:dyDescent="0.25">
      <c r="B19" s="20" t="s">
        <v>32</v>
      </c>
      <c r="C19" s="17"/>
      <c r="D19" s="73"/>
      <c r="E19" s="73">
        <v>0</v>
      </c>
      <c r="F19" s="73">
        <v>0</v>
      </c>
      <c r="G19" s="73">
        <v>0</v>
      </c>
      <c r="H19" s="73">
        <v>0</v>
      </c>
      <c r="I19" s="73">
        <v>0</v>
      </c>
      <c r="J19" s="73">
        <v>0</v>
      </c>
      <c r="K19" s="73">
        <v>0</v>
      </c>
      <c r="L19" s="73">
        <v>0</v>
      </c>
      <c r="M19" s="73">
        <v>0</v>
      </c>
      <c r="N19" s="73">
        <v>0</v>
      </c>
      <c r="O19" s="73">
        <v>0</v>
      </c>
      <c r="P19" s="73">
        <v>0</v>
      </c>
      <c r="Q19" s="73">
        <f t="shared" si="2"/>
        <v>0</v>
      </c>
      <c r="R19" s="29"/>
      <c r="S19" s="29"/>
      <c r="T19" s="29"/>
      <c r="U19" s="29"/>
      <c r="V19" s="29"/>
      <c r="W19" s="29"/>
      <c r="X19" s="29"/>
      <c r="Y19" s="27"/>
      <c r="Z19" s="27"/>
      <c r="AA19" s="27"/>
      <c r="AB19" s="27"/>
      <c r="AC19" s="27"/>
      <c r="AD19" s="27"/>
      <c r="AE19" s="27"/>
      <c r="AF19" s="33"/>
      <c r="AG19" s="33"/>
      <c r="AH19" s="33"/>
      <c r="AI19" s="33"/>
    </row>
    <row r="20" spans="2:35" x14ac:dyDescent="0.25">
      <c r="B20" s="20" t="s">
        <v>33</v>
      </c>
      <c r="C20" s="17"/>
      <c r="D20" s="73"/>
      <c r="E20" s="73">
        <v>0</v>
      </c>
      <c r="F20" s="73">
        <v>0</v>
      </c>
      <c r="G20" s="73">
        <v>0</v>
      </c>
      <c r="H20" s="73">
        <v>0</v>
      </c>
      <c r="I20" s="73">
        <v>0</v>
      </c>
      <c r="J20" s="73">
        <v>0</v>
      </c>
      <c r="K20" s="73">
        <v>0</v>
      </c>
      <c r="L20" s="73">
        <v>0</v>
      </c>
      <c r="M20" s="73">
        <v>0</v>
      </c>
      <c r="N20" s="73">
        <v>0</v>
      </c>
      <c r="O20" s="73">
        <v>0</v>
      </c>
      <c r="P20" s="73">
        <v>0</v>
      </c>
      <c r="Q20" s="73">
        <f t="shared" si="2"/>
        <v>0</v>
      </c>
      <c r="R20" s="29"/>
      <c r="S20" s="29"/>
      <c r="T20" s="29"/>
      <c r="U20" s="29"/>
      <c r="V20" s="29"/>
      <c r="W20" s="29"/>
      <c r="X20" s="29"/>
      <c r="Y20" s="27"/>
      <c r="Z20" s="27"/>
      <c r="AA20" s="27"/>
      <c r="AB20" s="27"/>
      <c r="AC20" s="27"/>
      <c r="AD20" s="27"/>
      <c r="AE20" s="27"/>
      <c r="AF20" s="33"/>
      <c r="AG20" s="33"/>
      <c r="AH20" s="33"/>
      <c r="AI20" s="33"/>
    </row>
    <row r="21" spans="2:35" x14ac:dyDescent="0.25">
      <c r="B21" s="62" t="s">
        <v>34</v>
      </c>
      <c r="C21" s="200">
        <v>1303455332</v>
      </c>
      <c r="D21" s="201">
        <v>1392622875.5999999</v>
      </c>
      <c r="E21" s="74">
        <f>SUM(E22:E24)</f>
        <v>25449981.850000001</v>
      </c>
      <c r="F21" s="74">
        <f t="shared" ref="F21:P21" si="5">SUM(F22:F24)</f>
        <v>49830508.960000001</v>
      </c>
      <c r="G21" s="74">
        <f t="shared" si="5"/>
        <v>36372461.159999996</v>
      </c>
      <c r="H21" s="74">
        <f t="shared" si="5"/>
        <v>26321610.149999999</v>
      </c>
      <c r="I21" s="74">
        <f t="shared" si="5"/>
        <v>31949739.689999998</v>
      </c>
      <c r="J21" s="74">
        <f t="shared" si="5"/>
        <v>34274152.969999999</v>
      </c>
      <c r="K21" s="74">
        <f t="shared" si="5"/>
        <v>37776799.530000001</v>
      </c>
      <c r="L21" s="74">
        <f t="shared" si="5"/>
        <v>17030980.449999999</v>
      </c>
      <c r="M21" s="74">
        <f t="shared" si="5"/>
        <v>17297998.450000003</v>
      </c>
      <c r="N21" s="74">
        <f t="shared" si="5"/>
        <v>47981014.840000004</v>
      </c>
      <c r="O21" s="74">
        <f t="shared" si="5"/>
        <v>24382004.010000002</v>
      </c>
      <c r="P21" s="74">
        <f t="shared" si="5"/>
        <v>29454731.989999998</v>
      </c>
      <c r="Q21" s="74">
        <f t="shared" si="2"/>
        <v>378121984.04999995</v>
      </c>
      <c r="R21" s="32"/>
      <c r="S21" s="32"/>
      <c r="T21" s="32"/>
      <c r="U21" s="32"/>
      <c r="V21" s="32"/>
      <c r="W21" s="32"/>
      <c r="X21" s="32"/>
      <c r="Y21" s="27"/>
      <c r="Z21" s="27"/>
      <c r="AA21" s="27"/>
      <c r="AB21" s="27"/>
      <c r="AC21" s="27"/>
      <c r="AD21" s="27"/>
      <c r="AE21" s="27"/>
      <c r="AF21" s="33"/>
      <c r="AG21" s="33"/>
      <c r="AH21" s="33"/>
      <c r="AI21" s="33"/>
    </row>
    <row r="22" spans="2:35" x14ac:dyDescent="0.25">
      <c r="B22" s="20" t="s">
        <v>35</v>
      </c>
      <c r="C22" s="201">
        <v>1071576273</v>
      </c>
      <c r="D22" s="201">
        <v>1088884701.55</v>
      </c>
      <c r="E22" s="73">
        <v>21107116.840000004</v>
      </c>
      <c r="F22" s="73">
        <v>40255479.100000001</v>
      </c>
      <c r="G22" s="73">
        <v>34275815.009999998</v>
      </c>
      <c r="H22" s="73">
        <v>23763116.43</v>
      </c>
      <c r="I22" s="73">
        <v>27740462.359999999</v>
      </c>
      <c r="J22" s="73">
        <v>30698025.060000002</v>
      </c>
      <c r="K22" s="73">
        <v>33859281.75</v>
      </c>
      <c r="L22" s="73">
        <v>13580497.800000001</v>
      </c>
      <c r="M22" s="73">
        <v>15448205.360000001</v>
      </c>
      <c r="N22" s="73">
        <v>8930249.1699999999</v>
      </c>
      <c r="O22" s="73">
        <v>18637371.640000001</v>
      </c>
      <c r="P22" s="73">
        <v>24699452.539999999</v>
      </c>
      <c r="Q22" s="73">
        <f t="shared" si="2"/>
        <v>292995073.06000006</v>
      </c>
      <c r="R22" s="32"/>
      <c r="S22" s="32"/>
      <c r="T22" s="32"/>
      <c r="U22" s="32"/>
      <c r="V22" s="32"/>
      <c r="W22" s="32"/>
      <c r="X22" s="32"/>
      <c r="Y22" s="27"/>
      <c r="Z22" s="27"/>
      <c r="AA22" s="27"/>
      <c r="AB22" s="27"/>
      <c r="AC22" s="27"/>
      <c r="AD22" s="27"/>
      <c r="AE22" s="27"/>
      <c r="AF22" s="33"/>
      <c r="AG22" s="33"/>
      <c r="AH22" s="33"/>
      <c r="AI22" s="33"/>
    </row>
    <row r="23" spans="2:35" x14ac:dyDescent="0.25">
      <c r="B23" s="20" t="s">
        <v>36</v>
      </c>
      <c r="C23" s="201">
        <v>159932317</v>
      </c>
      <c r="D23" s="201">
        <v>219932317</v>
      </c>
      <c r="E23" s="73">
        <v>0</v>
      </c>
      <c r="F23" s="73">
        <v>74000</v>
      </c>
      <c r="G23" s="73">
        <v>0</v>
      </c>
      <c r="H23" s="73">
        <v>0</v>
      </c>
      <c r="I23" s="73">
        <v>0</v>
      </c>
      <c r="J23" s="73">
        <v>0</v>
      </c>
      <c r="K23" s="73">
        <v>38000</v>
      </c>
      <c r="L23" s="73">
        <v>0</v>
      </c>
      <c r="M23" s="73">
        <v>0</v>
      </c>
      <c r="N23" s="73">
        <v>30000000</v>
      </c>
      <c r="O23" s="73">
        <v>0</v>
      </c>
      <c r="P23" s="73">
        <v>0</v>
      </c>
      <c r="Q23" s="73">
        <f t="shared" si="2"/>
        <v>30112000</v>
      </c>
      <c r="R23" s="32"/>
      <c r="S23" s="32"/>
      <c r="T23" s="32"/>
      <c r="U23" s="32"/>
      <c r="V23" s="32"/>
      <c r="W23" s="32"/>
      <c r="X23" s="32"/>
      <c r="Y23" s="27"/>
      <c r="Z23" s="27"/>
      <c r="AA23" s="27"/>
      <c r="AB23" s="27"/>
      <c r="AC23" s="27"/>
      <c r="AD23" s="27"/>
      <c r="AE23" s="27"/>
      <c r="AF23" s="33"/>
      <c r="AG23" s="33"/>
      <c r="AH23" s="33"/>
      <c r="AI23" s="33"/>
    </row>
    <row r="24" spans="2:35" x14ac:dyDescent="0.25">
      <c r="B24" s="20" t="s">
        <v>37</v>
      </c>
      <c r="C24" s="201">
        <v>71946742</v>
      </c>
      <c r="D24" s="201">
        <v>83805857.049999997</v>
      </c>
      <c r="E24" s="73">
        <v>4342865.01</v>
      </c>
      <c r="F24" s="73">
        <v>9501029.8599999994</v>
      </c>
      <c r="G24" s="73">
        <v>2096646.1500000001</v>
      </c>
      <c r="H24" s="73">
        <v>2558493.7200000002</v>
      </c>
      <c r="I24" s="73">
        <v>4209277.33</v>
      </c>
      <c r="J24" s="73">
        <v>3576127.91</v>
      </c>
      <c r="K24" s="73">
        <v>3879517.78</v>
      </c>
      <c r="L24" s="73">
        <v>3450482.65</v>
      </c>
      <c r="M24" s="73">
        <v>1849793.09</v>
      </c>
      <c r="N24" s="73">
        <v>9050765.6699999999</v>
      </c>
      <c r="O24" s="73">
        <v>5744632.3700000001</v>
      </c>
      <c r="P24" s="73">
        <v>4755279.45</v>
      </c>
      <c r="Q24" s="73">
        <f t="shared" si="2"/>
        <v>55014910.99000001</v>
      </c>
      <c r="R24" s="32"/>
      <c r="S24" s="32"/>
      <c r="T24" s="32"/>
      <c r="U24" s="32"/>
      <c r="V24" s="32"/>
      <c r="W24" s="32"/>
      <c r="X24" s="32"/>
      <c r="Y24" s="27"/>
      <c r="Z24" s="27"/>
      <c r="AA24" s="27"/>
      <c r="AB24" s="27"/>
      <c r="AC24" s="27"/>
      <c r="AD24" s="27"/>
      <c r="AE24" s="27"/>
      <c r="AF24" s="33"/>
      <c r="AG24" s="33"/>
      <c r="AH24" s="33"/>
      <c r="AI24" s="33"/>
    </row>
    <row r="25" spans="2:35" x14ac:dyDescent="0.25">
      <c r="B25" s="62" t="s">
        <v>39</v>
      </c>
      <c r="C25" s="200">
        <v>252501847</v>
      </c>
      <c r="D25" s="200">
        <v>249792870</v>
      </c>
      <c r="E25" s="74">
        <v>0</v>
      </c>
      <c r="F25" s="74">
        <v>0</v>
      </c>
      <c r="G25" s="74">
        <v>0</v>
      </c>
      <c r="H25" s="74">
        <v>10060</v>
      </c>
      <c r="I25" s="74">
        <v>0</v>
      </c>
      <c r="J25" s="74">
        <v>388.78</v>
      </c>
      <c r="K25" s="74">
        <v>0</v>
      </c>
      <c r="L25" s="74">
        <v>31008.59</v>
      </c>
      <c r="M25" s="74">
        <v>0</v>
      </c>
      <c r="N25" s="74">
        <v>0</v>
      </c>
      <c r="O25" s="74">
        <v>1050</v>
      </c>
      <c r="P25" s="74">
        <v>150000</v>
      </c>
      <c r="Q25" s="74">
        <f t="shared" si="2"/>
        <v>192507.37</v>
      </c>
      <c r="R25" s="32"/>
      <c r="S25" s="32"/>
      <c r="T25" s="32"/>
      <c r="U25" s="32"/>
      <c r="V25" s="32"/>
      <c r="W25" s="32"/>
      <c r="X25" s="32"/>
      <c r="Y25" s="27"/>
      <c r="Z25" s="27"/>
      <c r="AA25" s="27"/>
      <c r="AB25" s="27"/>
      <c r="AC25" s="27"/>
      <c r="AD25" s="27"/>
      <c r="AE25" s="27"/>
      <c r="AF25" s="33"/>
      <c r="AG25" s="33"/>
      <c r="AH25" s="33"/>
      <c r="AI25" s="33"/>
    </row>
    <row r="26" spans="2:35" x14ac:dyDescent="0.25">
      <c r="B26" s="21" t="s">
        <v>40</v>
      </c>
      <c r="C26" s="199">
        <v>19419118119</v>
      </c>
      <c r="D26" s="199">
        <v>22673718701.899998</v>
      </c>
      <c r="E26" s="75">
        <f>E27+E30+E36+E39+E42+E45</f>
        <v>87111095.5</v>
      </c>
      <c r="F26" s="75">
        <f t="shared" ref="F26:P26" si="6">F27+F30+F36+F39+F42+F45</f>
        <v>145136353.47999999</v>
      </c>
      <c r="G26" s="75">
        <f t="shared" si="6"/>
        <v>276185548.85999995</v>
      </c>
      <c r="H26" s="75">
        <f t="shared" si="6"/>
        <v>698014960.72000003</v>
      </c>
      <c r="I26" s="75">
        <f t="shared" si="6"/>
        <v>310434124.12</v>
      </c>
      <c r="J26" s="75">
        <f t="shared" si="6"/>
        <v>849569716.13999999</v>
      </c>
      <c r="K26" s="75">
        <f t="shared" si="6"/>
        <v>1251764308.6600001</v>
      </c>
      <c r="L26" s="75">
        <f t="shared" si="6"/>
        <v>407994803.45999998</v>
      </c>
      <c r="M26" s="75">
        <f t="shared" si="6"/>
        <v>755908236.09000003</v>
      </c>
      <c r="N26" s="75">
        <f t="shared" si="6"/>
        <v>424036201.01999998</v>
      </c>
      <c r="O26" s="75">
        <f t="shared" si="6"/>
        <v>612224074.77999997</v>
      </c>
      <c r="P26" s="75">
        <f t="shared" si="6"/>
        <v>1596213602.5100002</v>
      </c>
      <c r="Q26" s="75">
        <f t="shared" si="2"/>
        <v>7414593025.3399992</v>
      </c>
      <c r="R26" s="32"/>
      <c r="S26" s="32"/>
      <c r="T26" s="32"/>
      <c r="U26" s="32"/>
      <c r="V26" s="32"/>
      <c r="W26" s="32"/>
      <c r="X26" s="32"/>
      <c r="Y26" s="27"/>
      <c r="Z26" s="27"/>
      <c r="AA26" s="27"/>
      <c r="AB26" s="27"/>
      <c r="AC26" s="27"/>
      <c r="AD26" s="27"/>
      <c r="AE26" s="27"/>
      <c r="AF26" s="33"/>
      <c r="AG26" s="33"/>
      <c r="AH26" s="33"/>
      <c r="AI26" s="33"/>
    </row>
    <row r="27" spans="2:35" x14ac:dyDescent="0.25">
      <c r="B27" s="62" t="s">
        <v>41</v>
      </c>
      <c r="C27" s="200">
        <v>8176319497</v>
      </c>
      <c r="D27" s="200">
        <v>11209869168.59</v>
      </c>
      <c r="E27" s="74">
        <f>E28+E29</f>
        <v>0</v>
      </c>
      <c r="F27" s="74">
        <f t="shared" ref="F27:P27" si="7">F28+F29</f>
        <v>2272452.48</v>
      </c>
      <c r="G27" s="74">
        <f t="shared" si="7"/>
        <v>13441664.109999999</v>
      </c>
      <c r="H27" s="74">
        <f t="shared" si="7"/>
        <v>600154575.66999996</v>
      </c>
      <c r="I27" s="74">
        <f t="shared" si="7"/>
        <v>64049146.469999999</v>
      </c>
      <c r="J27" s="74">
        <f t="shared" si="7"/>
        <v>669316379.75999999</v>
      </c>
      <c r="K27" s="74">
        <f t="shared" si="7"/>
        <v>1049126076.08</v>
      </c>
      <c r="L27" s="74">
        <f t="shared" si="7"/>
        <v>313329372.58999997</v>
      </c>
      <c r="M27" s="74">
        <f t="shared" si="7"/>
        <v>605115157.13</v>
      </c>
      <c r="N27" s="74">
        <f t="shared" si="7"/>
        <v>205463852.59999996</v>
      </c>
      <c r="O27" s="74">
        <f t="shared" si="7"/>
        <v>385069001.15999997</v>
      </c>
      <c r="P27" s="74">
        <f t="shared" si="7"/>
        <v>1327117558.3000002</v>
      </c>
      <c r="Q27" s="74">
        <f t="shared" si="2"/>
        <v>5234455236.3500004</v>
      </c>
      <c r="R27" s="32"/>
      <c r="S27" s="32"/>
      <c r="T27" s="32"/>
      <c r="U27" s="32"/>
      <c r="V27" s="32"/>
      <c r="W27" s="32"/>
      <c r="X27" s="32"/>
      <c r="Y27" s="27"/>
      <c r="Z27" s="27"/>
      <c r="AA27" s="27"/>
      <c r="AB27" s="27"/>
      <c r="AC27" s="27"/>
      <c r="AD27" s="27"/>
      <c r="AE27" s="27"/>
      <c r="AF27" s="33"/>
      <c r="AG27" s="33"/>
      <c r="AH27" s="33"/>
      <c r="AI27" s="33"/>
    </row>
    <row r="28" spans="2:35" x14ac:dyDescent="0.25">
      <c r="B28" s="20" t="s">
        <v>42</v>
      </c>
      <c r="C28" s="201">
        <v>7543340505</v>
      </c>
      <c r="D28" s="202">
        <v>8542263013.0300007</v>
      </c>
      <c r="E28" s="76">
        <v>0</v>
      </c>
      <c r="F28" s="76">
        <v>0</v>
      </c>
      <c r="G28" s="76">
        <v>13084664.109999999</v>
      </c>
      <c r="H28" s="76">
        <v>597520516.54999995</v>
      </c>
      <c r="I28" s="76">
        <v>62484377.269999996</v>
      </c>
      <c r="J28" s="76">
        <v>643919864.53999996</v>
      </c>
      <c r="K28" s="76">
        <v>1010755131.1800001</v>
      </c>
      <c r="L28" s="76">
        <v>63372542.25999999</v>
      </c>
      <c r="M28" s="76">
        <v>469990378.60000002</v>
      </c>
      <c r="N28" s="76">
        <v>947485.2</v>
      </c>
      <c r="O28" s="76">
        <v>240059544.83000001</v>
      </c>
      <c r="P28" s="76">
        <v>855435698.85000002</v>
      </c>
      <c r="Q28" s="76">
        <f t="shared" si="2"/>
        <v>3957570203.3899994</v>
      </c>
      <c r="R28" s="32"/>
      <c r="S28" s="32"/>
      <c r="T28" s="32"/>
      <c r="U28" s="32"/>
      <c r="V28" s="32"/>
      <c r="W28" s="32"/>
      <c r="X28" s="32"/>
      <c r="Y28" s="27"/>
      <c r="Z28" s="27"/>
      <c r="AA28" s="27"/>
      <c r="AB28" s="27"/>
      <c r="AC28" s="27"/>
      <c r="AD28" s="27"/>
      <c r="AE28" s="27"/>
      <c r="AF28" s="33"/>
      <c r="AG28" s="33"/>
      <c r="AH28" s="33"/>
      <c r="AI28" s="33"/>
    </row>
    <row r="29" spans="2:35" x14ac:dyDescent="0.25">
      <c r="B29" s="20" t="s">
        <v>43</v>
      </c>
      <c r="C29" s="201">
        <v>632978992</v>
      </c>
      <c r="D29" s="202">
        <v>2667606155.5600004</v>
      </c>
      <c r="E29" s="76">
        <v>0</v>
      </c>
      <c r="F29" s="76">
        <v>2272452.48</v>
      </c>
      <c r="G29" s="76">
        <v>357000</v>
      </c>
      <c r="H29" s="76">
        <v>2634059.12</v>
      </c>
      <c r="I29" s="76">
        <v>1564769.2</v>
      </c>
      <c r="J29" s="76">
        <v>25396515.219999999</v>
      </c>
      <c r="K29" s="76">
        <v>38370944.899999999</v>
      </c>
      <c r="L29" s="76">
        <v>249956830.32999998</v>
      </c>
      <c r="M29" s="76">
        <v>135124778.53</v>
      </c>
      <c r="N29" s="76">
        <v>204516367.39999998</v>
      </c>
      <c r="O29" s="76">
        <v>145009456.32999998</v>
      </c>
      <c r="P29" s="76">
        <v>471681859.45000005</v>
      </c>
      <c r="Q29" s="76">
        <f t="shared" si="2"/>
        <v>1276885032.96</v>
      </c>
      <c r="R29" s="32"/>
      <c r="S29" s="32"/>
      <c r="T29" s="32"/>
      <c r="U29" s="32"/>
      <c r="V29" s="32"/>
      <c r="W29" s="32"/>
      <c r="X29" s="32"/>
      <c r="Y29" s="27"/>
      <c r="Z29" s="27"/>
      <c r="AA29" s="27"/>
      <c r="AB29" s="27"/>
      <c r="AC29" s="27"/>
      <c r="AD29" s="27"/>
      <c r="AE29" s="27"/>
      <c r="AF29" s="33"/>
      <c r="AG29" s="33"/>
      <c r="AH29" s="33"/>
      <c r="AI29" s="33"/>
    </row>
    <row r="30" spans="2:35" x14ac:dyDescent="0.25">
      <c r="B30" s="62" t="s">
        <v>44</v>
      </c>
      <c r="C30" s="200">
        <v>8465992761</v>
      </c>
      <c r="D30" s="200">
        <v>8620303753.7399998</v>
      </c>
      <c r="E30" s="74">
        <f>SUM(E31:E35)</f>
        <v>84794758.25999999</v>
      </c>
      <c r="F30" s="74">
        <f t="shared" ref="F30:P30" si="8">SUM(F31:F35)</f>
        <v>133850132.22</v>
      </c>
      <c r="G30" s="74">
        <f t="shared" si="8"/>
        <v>251026043.73999998</v>
      </c>
      <c r="H30" s="74">
        <f t="shared" si="8"/>
        <v>92837432.769999996</v>
      </c>
      <c r="I30" s="74">
        <f t="shared" si="8"/>
        <v>242061836.83000001</v>
      </c>
      <c r="J30" s="74">
        <f t="shared" si="8"/>
        <v>178768764.61000001</v>
      </c>
      <c r="K30" s="74">
        <f t="shared" si="8"/>
        <v>187703125.53999999</v>
      </c>
      <c r="L30" s="74">
        <f t="shared" si="8"/>
        <v>90417715.189999998</v>
      </c>
      <c r="M30" s="74">
        <f t="shared" si="8"/>
        <v>108019741.38</v>
      </c>
      <c r="N30" s="74">
        <f t="shared" si="8"/>
        <v>214173743.53999999</v>
      </c>
      <c r="O30" s="74">
        <f t="shared" si="8"/>
        <v>217516020.87</v>
      </c>
      <c r="P30" s="74">
        <f t="shared" si="8"/>
        <v>249738421.17999998</v>
      </c>
      <c r="Q30" s="74">
        <f t="shared" si="2"/>
        <v>2050907736.1299999</v>
      </c>
      <c r="R30" s="32"/>
      <c r="S30" s="32"/>
      <c r="T30" s="32"/>
      <c r="U30" s="32"/>
      <c r="V30" s="32"/>
      <c r="W30" s="32"/>
      <c r="X30" s="32"/>
      <c r="Y30" s="27"/>
      <c r="Z30" s="27"/>
      <c r="AA30" s="27"/>
      <c r="AB30" s="27"/>
      <c r="AC30" s="27"/>
      <c r="AD30" s="27"/>
      <c r="AE30" s="27"/>
      <c r="AF30" s="33"/>
      <c r="AG30" s="33"/>
      <c r="AH30" s="33"/>
      <c r="AI30" s="33"/>
    </row>
    <row r="31" spans="2:35" x14ac:dyDescent="0.25">
      <c r="B31" s="20" t="s">
        <v>45</v>
      </c>
      <c r="C31" s="201">
        <v>927146557</v>
      </c>
      <c r="D31" s="202">
        <v>3689305630.7299995</v>
      </c>
      <c r="E31" s="76">
        <v>1709468</v>
      </c>
      <c r="F31" s="76">
        <v>47691778.530000001</v>
      </c>
      <c r="G31" s="76">
        <v>19678622.210000001</v>
      </c>
      <c r="H31" s="76">
        <v>10934635.48</v>
      </c>
      <c r="I31" s="76">
        <v>87677248.969999999</v>
      </c>
      <c r="J31" s="76">
        <v>100504058.64</v>
      </c>
      <c r="K31" s="76">
        <v>70955915.849999994</v>
      </c>
      <c r="L31" s="76">
        <v>24143625.170000002</v>
      </c>
      <c r="M31" s="76">
        <v>68453174.980000004</v>
      </c>
      <c r="N31" s="76">
        <v>13690954.91</v>
      </c>
      <c r="O31" s="76">
        <v>87605685.659999996</v>
      </c>
      <c r="P31" s="76">
        <v>99607282.179999992</v>
      </c>
      <c r="Q31" s="76">
        <f>SUM(E31:P31)</f>
        <v>632652450.57999992</v>
      </c>
      <c r="R31" s="32"/>
      <c r="S31" s="32"/>
      <c r="T31" s="32"/>
      <c r="U31" s="32"/>
      <c r="V31" s="32"/>
      <c r="W31" s="32"/>
      <c r="X31" s="32"/>
      <c r="Y31" s="27"/>
      <c r="Z31" s="27"/>
      <c r="AA31" s="27"/>
      <c r="AB31" s="27"/>
      <c r="AC31" s="27"/>
      <c r="AD31" s="27"/>
      <c r="AE31" s="27"/>
      <c r="AF31" s="33"/>
      <c r="AG31" s="33"/>
      <c r="AH31" s="33"/>
      <c r="AI31" s="33"/>
    </row>
    <row r="32" spans="2:35" x14ac:dyDescent="0.25">
      <c r="B32" s="20" t="s">
        <v>46</v>
      </c>
      <c r="C32" s="201">
        <v>7107389011</v>
      </c>
      <c r="D32" s="202">
        <v>4436466307.7399998</v>
      </c>
      <c r="E32" s="76">
        <v>83076380.25999999</v>
      </c>
      <c r="F32" s="76">
        <v>84888755.530000001</v>
      </c>
      <c r="G32" s="76">
        <v>229827342.14999998</v>
      </c>
      <c r="H32" s="76">
        <v>81757621.889999986</v>
      </c>
      <c r="I32" s="76">
        <v>152510331.75</v>
      </c>
      <c r="J32" s="76">
        <v>76102297.609999985</v>
      </c>
      <c r="K32" s="76">
        <v>108920062.95999999</v>
      </c>
      <c r="L32" s="76">
        <v>62976954.549999997</v>
      </c>
      <c r="M32" s="76">
        <v>39566566.399999999</v>
      </c>
      <c r="N32" s="76">
        <v>200475744.03</v>
      </c>
      <c r="O32" s="76">
        <v>129424775.78999999</v>
      </c>
      <c r="P32" s="76">
        <v>138563642.47</v>
      </c>
      <c r="Q32" s="76">
        <f t="shared" si="2"/>
        <v>1388090475.3899999</v>
      </c>
      <c r="R32" s="32"/>
      <c r="S32" s="32"/>
      <c r="T32" s="32"/>
      <c r="U32" s="32"/>
      <c r="V32" s="32"/>
      <c r="W32" s="32"/>
      <c r="X32" s="32"/>
      <c r="Y32" s="27"/>
      <c r="Z32" s="27"/>
      <c r="AA32" s="27"/>
      <c r="AB32" s="27"/>
      <c r="AC32" s="27"/>
      <c r="AD32" s="27"/>
      <c r="AE32" s="27"/>
      <c r="AF32" s="33"/>
      <c r="AG32" s="33"/>
      <c r="AH32" s="33"/>
      <c r="AI32" s="33"/>
    </row>
    <row r="33" spans="1:35" x14ac:dyDescent="0.25">
      <c r="B33" s="20" t="s">
        <v>47</v>
      </c>
      <c r="C33" s="201">
        <v>17307500</v>
      </c>
      <c r="D33" s="202">
        <v>31568370.91</v>
      </c>
      <c r="E33" s="76">
        <v>0</v>
      </c>
      <c r="F33" s="76">
        <v>0</v>
      </c>
      <c r="G33" s="76">
        <v>584173.63</v>
      </c>
      <c r="H33" s="76">
        <v>0</v>
      </c>
      <c r="I33" s="76">
        <v>0</v>
      </c>
      <c r="J33" s="76">
        <v>1149083.3600000001</v>
      </c>
      <c r="K33" s="76">
        <v>628512.41</v>
      </c>
      <c r="L33" s="76">
        <v>1170789.8500000001</v>
      </c>
      <c r="M33" s="76">
        <v>0</v>
      </c>
      <c r="N33" s="76">
        <v>6372</v>
      </c>
      <c r="O33" s="76">
        <v>9879.08</v>
      </c>
      <c r="P33" s="76">
        <v>1729420.51</v>
      </c>
      <c r="Q33" s="76">
        <f t="shared" si="2"/>
        <v>5278230.8400000008</v>
      </c>
      <c r="R33" s="32"/>
      <c r="S33" s="32"/>
      <c r="T33" s="32"/>
      <c r="U33" s="32"/>
      <c r="V33" s="32"/>
      <c r="W33" s="32"/>
      <c r="X33" s="32"/>
      <c r="Y33" s="27"/>
      <c r="Z33" s="27"/>
      <c r="AA33" s="27"/>
      <c r="AB33" s="27"/>
      <c r="AC33" s="27"/>
      <c r="AD33" s="27"/>
      <c r="AE33" s="27"/>
      <c r="AF33" s="33"/>
      <c r="AG33" s="33"/>
      <c r="AH33" s="33"/>
      <c r="AI33" s="33"/>
    </row>
    <row r="34" spans="1:35" x14ac:dyDescent="0.25">
      <c r="B34" s="20" t="s">
        <v>48</v>
      </c>
      <c r="C34" s="201">
        <v>19305135</v>
      </c>
      <c r="D34" s="202">
        <v>24415680.009999998</v>
      </c>
      <c r="E34" s="76">
        <v>0</v>
      </c>
      <c r="F34" s="76">
        <v>0</v>
      </c>
      <c r="G34" s="76">
        <v>0</v>
      </c>
      <c r="H34" s="76">
        <v>0</v>
      </c>
      <c r="I34" s="76">
        <v>0</v>
      </c>
      <c r="J34" s="76">
        <v>0</v>
      </c>
      <c r="K34" s="76">
        <v>0</v>
      </c>
      <c r="L34" s="76">
        <v>0</v>
      </c>
      <c r="M34" s="76">
        <v>0</v>
      </c>
      <c r="N34" s="76">
        <v>672.6</v>
      </c>
      <c r="O34" s="76">
        <v>0</v>
      </c>
      <c r="P34" s="76">
        <v>1100000</v>
      </c>
      <c r="Q34" s="76">
        <f t="shared" si="2"/>
        <v>1100672.6000000001</v>
      </c>
      <c r="R34" s="32"/>
      <c r="S34" s="32"/>
      <c r="T34" s="32"/>
      <c r="U34" s="32"/>
      <c r="V34" s="32"/>
      <c r="W34" s="32"/>
      <c r="X34" s="32"/>
      <c r="Y34" s="27"/>
      <c r="Z34" s="27"/>
      <c r="AA34" s="27"/>
      <c r="AB34" s="27"/>
      <c r="AC34" s="27"/>
      <c r="AD34" s="27"/>
      <c r="AE34" s="27"/>
      <c r="AF34" s="33"/>
      <c r="AG34" s="33"/>
      <c r="AH34" s="33"/>
      <c r="AI34" s="33"/>
    </row>
    <row r="35" spans="1:35" x14ac:dyDescent="0.25">
      <c r="B35" s="20" t="s">
        <v>49</v>
      </c>
      <c r="C35" s="201">
        <v>394844558</v>
      </c>
      <c r="D35" s="202">
        <v>438547764.34999996</v>
      </c>
      <c r="E35" s="76">
        <v>8910</v>
      </c>
      <c r="F35" s="76">
        <v>1269598.1599999999</v>
      </c>
      <c r="G35" s="76">
        <v>935905.75</v>
      </c>
      <c r="H35" s="76">
        <v>145175.4</v>
      </c>
      <c r="I35" s="76">
        <v>1874256.11</v>
      </c>
      <c r="J35" s="76">
        <v>1013325</v>
      </c>
      <c r="K35" s="76">
        <v>7198634.3200000003</v>
      </c>
      <c r="L35" s="76">
        <v>2126345.62</v>
      </c>
      <c r="M35" s="76">
        <v>0</v>
      </c>
      <c r="N35" s="76">
        <v>0</v>
      </c>
      <c r="O35" s="76">
        <v>475680.34</v>
      </c>
      <c r="P35" s="76">
        <v>8738076.0199999996</v>
      </c>
      <c r="Q35" s="76">
        <f t="shared" si="2"/>
        <v>23785906.719999999</v>
      </c>
      <c r="R35" s="32"/>
      <c r="S35" s="32"/>
      <c r="T35" s="32"/>
      <c r="U35" s="32"/>
      <c r="V35" s="32"/>
      <c r="W35" s="32"/>
      <c r="X35" s="32"/>
      <c r="Y35" s="27"/>
      <c r="Z35" s="27"/>
      <c r="AA35" s="27"/>
      <c r="AB35" s="27"/>
      <c r="AC35" s="27"/>
      <c r="AD35" s="27"/>
      <c r="AE35" s="27"/>
      <c r="AF35" s="33"/>
      <c r="AG35" s="33"/>
      <c r="AH35" s="33"/>
      <c r="AI35" s="33"/>
    </row>
    <row r="36" spans="1:35" x14ac:dyDescent="0.25">
      <c r="B36" s="62" t="s">
        <v>50</v>
      </c>
      <c r="C36" s="200">
        <v>104537272</v>
      </c>
      <c r="D36" s="200">
        <v>105611227</v>
      </c>
      <c r="E36" s="74">
        <f>E37+E38</f>
        <v>0</v>
      </c>
      <c r="F36" s="74">
        <f t="shared" ref="F36:P36" si="9">F37+F38</f>
        <v>0</v>
      </c>
      <c r="G36" s="74">
        <f t="shared" si="9"/>
        <v>5350237.7699999996</v>
      </c>
      <c r="H36" s="74">
        <f t="shared" si="9"/>
        <v>0</v>
      </c>
      <c r="I36" s="74">
        <f t="shared" si="9"/>
        <v>349280</v>
      </c>
      <c r="J36" s="74">
        <f t="shared" si="9"/>
        <v>0</v>
      </c>
      <c r="K36" s="74">
        <f t="shared" si="9"/>
        <v>651360</v>
      </c>
      <c r="L36" s="74">
        <f t="shared" si="9"/>
        <v>61500</v>
      </c>
      <c r="M36" s="74">
        <f t="shared" si="9"/>
        <v>0</v>
      </c>
      <c r="N36" s="74">
        <f t="shared" si="9"/>
        <v>0</v>
      </c>
      <c r="O36" s="74">
        <f t="shared" si="9"/>
        <v>0</v>
      </c>
      <c r="P36" s="74">
        <f t="shared" si="9"/>
        <v>32025.200000000001</v>
      </c>
      <c r="Q36" s="74">
        <f t="shared" si="2"/>
        <v>6444402.9699999997</v>
      </c>
      <c r="R36" s="32"/>
      <c r="S36" s="32"/>
      <c r="T36" s="32"/>
      <c r="U36" s="32"/>
      <c r="V36" s="32"/>
      <c r="W36" s="32"/>
      <c r="X36" s="32"/>
      <c r="Y36" s="27"/>
      <c r="Z36" s="27"/>
      <c r="AA36" s="27"/>
      <c r="AB36" s="27"/>
      <c r="AC36" s="27"/>
      <c r="AD36" s="27"/>
      <c r="AE36" s="27"/>
      <c r="AF36" s="33"/>
      <c r="AG36" s="33"/>
      <c r="AH36" s="33"/>
      <c r="AI36" s="33"/>
    </row>
    <row r="37" spans="1:35" s="9" customFormat="1" x14ac:dyDescent="0.25">
      <c r="A37"/>
      <c r="B37" s="20" t="s">
        <v>52</v>
      </c>
      <c r="C37" s="201">
        <v>6843500</v>
      </c>
      <c r="D37" s="202">
        <v>7678628</v>
      </c>
      <c r="E37" s="76">
        <v>0</v>
      </c>
      <c r="F37" s="76">
        <v>0</v>
      </c>
      <c r="G37" s="76">
        <v>0</v>
      </c>
      <c r="H37" s="76">
        <v>0</v>
      </c>
      <c r="I37" s="76">
        <v>349280</v>
      </c>
      <c r="J37" s="76">
        <v>0</v>
      </c>
      <c r="K37" s="76">
        <v>651360</v>
      </c>
      <c r="L37" s="76">
        <v>61500</v>
      </c>
      <c r="M37" s="76">
        <v>0</v>
      </c>
      <c r="N37" s="76">
        <v>0</v>
      </c>
      <c r="O37" s="76">
        <v>0</v>
      </c>
      <c r="P37" s="76">
        <v>32025.200000000001</v>
      </c>
      <c r="Q37" s="76">
        <f t="shared" si="2"/>
        <v>1094165.2</v>
      </c>
      <c r="R37" s="32"/>
      <c r="S37" s="32"/>
      <c r="T37" s="32"/>
      <c r="U37" s="32"/>
      <c r="V37" s="32"/>
      <c r="W37" s="32"/>
      <c r="X37" s="32"/>
      <c r="Y37" s="27"/>
      <c r="Z37" s="27"/>
      <c r="AA37" s="27"/>
      <c r="AB37" s="27"/>
      <c r="AC37" s="27"/>
      <c r="AD37" s="27"/>
      <c r="AE37" s="27"/>
      <c r="AF37" s="33"/>
      <c r="AG37" s="33"/>
      <c r="AH37" s="33"/>
      <c r="AI37" s="33"/>
    </row>
    <row r="38" spans="1:35" x14ac:dyDescent="0.25">
      <c r="B38" s="20" t="s">
        <v>53</v>
      </c>
      <c r="C38" s="201">
        <v>97693772</v>
      </c>
      <c r="D38" s="202">
        <v>97932599</v>
      </c>
      <c r="E38" s="76">
        <v>0</v>
      </c>
      <c r="F38" s="76">
        <v>0</v>
      </c>
      <c r="G38" s="76">
        <v>5350237.7699999996</v>
      </c>
      <c r="H38" s="76">
        <v>0</v>
      </c>
      <c r="I38" s="76">
        <v>0</v>
      </c>
      <c r="J38" s="76">
        <v>0</v>
      </c>
      <c r="K38" s="76">
        <v>0</v>
      </c>
      <c r="L38" s="76">
        <v>0</v>
      </c>
      <c r="M38" s="76">
        <v>0</v>
      </c>
      <c r="N38" s="76">
        <v>0</v>
      </c>
      <c r="O38" s="76">
        <v>0</v>
      </c>
      <c r="P38" s="76">
        <v>0</v>
      </c>
      <c r="Q38" s="76">
        <f t="shared" si="2"/>
        <v>5350237.7699999996</v>
      </c>
      <c r="R38" s="32"/>
      <c r="S38" s="32"/>
      <c r="T38" s="32"/>
      <c r="U38" s="32"/>
      <c r="V38" s="32"/>
      <c r="W38" s="32"/>
      <c r="X38" s="32"/>
      <c r="Y38" s="27"/>
      <c r="Z38" s="27"/>
      <c r="AA38" s="27"/>
      <c r="AB38" s="27"/>
      <c r="AC38" s="27"/>
      <c r="AD38" s="27"/>
      <c r="AE38" s="27"/>
      <c r="AF38" s="33"/>
      <c r="AG38" s="33"/>
      <c r="AH38" s="33"/>
      <c r="AI38" s="33"/>
    </row>
    <row r="39" spans="1:35" x14ac:dyDescent="0.25">
      <c r="B39" s="62" t="s">
        <v>54</v>
      </c>
      <c r="C39" s="200">
        <v>646425040</v>
      </c>
      <c r="D39" s="200">
        <v>707843003.56999993</v>
      </c>
      <c r="E39" s="74">
        <f>E40+E41</f>
        <v>1560866.8699999999</v>
      </c>
      <c r="F39" s="74">
        <f t="shared" ref="F39:P39" si="10">F40+F41</f>
        <v>4673302.88</v>
      </c>
      <c r="G39" s="74">
        <f t="shared" si="10"/>
        <v>1860718.6600000001</v>
      </c>
      <c r="H39" s="74">
        <f t="shared" si="10"/>
        <v>2101567.7000000002</v>
      </c>
      <c r="I39" s="74">
        <f t="shared" si="10"/>
        <v>2303820.9900000002</v>
      </c>
      <c r="J39" s="74">
        <f t="shared" si="10"/>
        <v>994264.11</v>
      </c>
      <c r="K39" s="74">
        <f t="shared" si="10"/>
        <v>5360647.43</v>
      </c>
      <c r="L39" s="74">
        <f t="shared" si="10"/>
        <v>2743542.37</v>
      </c>
      <c r="M39" s="74">
        <f t="shared" si="10"/>
        <v>42773337.579999998</v>
      </c>
      <c r="N39" s="74">
        <f t="shared" si="10"/>
        <v>3173392.84</v>
      </c>
      <c r="O39" s="74">
        <f t="shared" si="10"/>
        <v>9639052.75</v>
      </c>
      <c r="P39" s="74">
        <f t="shared" si="10"/>
        <v>19325597.829999998</v>
      </c>
      <c r="Q39" s="74">
        <f>SUM(E39:P39)</f>
        <v>96510112.010000005</v>
      </c>
      <c r="R39" s="32"/>
      <c r="S39" s="32"/>
      <c r="T39" s="32"/>
      <c r="U39" s="32"/>
      <c r="V39" s="32"/>
      <c r="W39" s="32"/>
      <c r="X39" s="32"/>
      <c r="Y39" s="27"/>
      <c r="Z39" s="27"/>
      <c r="AA39" s="27"/>
      <c r="AB39" s="27"/>
      <c r="AC39" s="27"/>
      <c r="AD39" s="27"/>
      <c r="AE39" s="27"/>
      <c r="AF39" s="33"/>
      <c r="AG39" s="33"/>
      <c r="AH39" s="33"/>
      <c r="AI39" s="33"/>
    </row>
    <row r="40" spans="1:35" x14ac:dyDescent="0.25">
      <c r="B40" s="20" t="s">
        <v>92</v>
      </c>
      <c r="C40" s="201">
        <v>100000000</v>
      </c>
      <c r="D40" s="202">
        <v>100000000</v>
      </c>
      <c r="E40" s="76">
        <v>0</v>
      </c>
      <c r="F40" s="76">
        <v>0</v>
      </c>
      <c r="G40" s="76">
        <v>0</v>
      </c>
      <c r="H40" s="76">
        <v>0</v>
      </c>
      <c r="I40" s="76">
        <v>0</v>
      </c>
      <c r="J40" s="76">
        <v>0</v>
      </c>
      <c r="K40" s="76">
        <v>0</v>
      </c>
      <c r="L40" s="76">
        <v>0</v>
      </c>
      <c r="M40" s="76">
        <v>0</v>
      </c>
      <c r="N40" s="76">
        <v>0</v>
      </c>
      <c r="O40" s="76">
        <v>0</v>
      </c>
      <c r="P40" s="76">
        <v>0</v>
      </c>
      <c r="Q40" s="76">
        <f t="shared" si="2"/>
        <v>0</v>
      </c>
      <c r="R40" s="32"/>
      <c r="S40" s="32"/>
      <c r="T40" s="32"/>
      <c r="U40" s="32"/>
      <c r="V40" s="32"/>
      <c r="W40" s="32"/>
      <c r="X40" s="32"/>
      <c r="Y40" s="27"/>
      <c r="Z40" s="27"/>
      <c r="AA40" s="27"/>
      <c r="AB40" s="27"/>
      <c r="AC40" s="27"/>
      <c r="AD40" s="27"/>
      <c r="AE40" s="27"/>
      <c r="AF40" s="33"/>
      <c r="AG40" s="33"/>
      <c r="AH40" s="33"/>
      <c r="AI40" s="33"/>
    </row>
    <row r="41" spans="1:35" x14ac:dyDescent="0.25">
      <c r="B41" s="20" t="s">
        <v>55</v>
      </c>
      <c r="C41" s="201">
        <v>546425040</v>
      </c>
      <c r="D41" s="202">
        <v>607843003.56999993</v>
      </c>
      <c r="E41" s="76">
        <v>1560866.8699999999</v>
      </c>
      <c r="F41" s="76">
        <v>4673302.88</v>
      </c>
      <c r="G41" s="76">
        <v>1860718.6600000001</v>
      </c>
      <c r="H41" s="76">
        <v>2101567.7000000002</v>
      </c>
      <c r="I41" s="76">
        <v>2303820.9900000002</v>
      </c>
      <c r="J41" s="76">
        <v>994264.11</v>
      </c>
      <c r="K41" s="76">
        <v>5360647.43</v>
      </c>
      <c r="L41" s="76">
        <v>2743542.37</v>
      </c>
      <c r="M41" s="76">
        <v>42773337.579999998</v>
      </c>
      <c r="N41" s="76">
        <v>3173392.84</v>
      </c>
      <c r="O41" s="76">
        <v>9639052.75</v>
      </c>
      <c r="P41" s="76">
        <v>19325597.829999998</v>
      </c>
      <c r="Q41" s="76">
        <f>SUM(E41:P41)</f>
        <v>96510112.010000005</v>
      </c>
      <c r="R41" s="32"/>
      <c r="S41" s="32"/>
      <c r="T41" s="32"/>
      <c r="U41" s="32"/>
      <c r="V41" s="32"/>
      <c r="W41" s="32"/>
      <c r="X41" s="32"/>
      <c r="Y41" s="27"/>
      <c r="Z41" s="27"/>
      <c r="AA41" s="27"/>
      <c r="AB41" s="27"/>
      <c r="AC41" s="27"/>
      <c r="AD41" s="27"/>
      <c r="AE41" s="27"/>
      <c r="AF41" s="33"/>
      <c r="AG41" s="33"/>
      <c r="AH41" s="33"/>
      <c r="AI41" s="33"/>
    </row>
    <row r="42" spans="1:35" x14ac:dyDescent="0.25">
      <c r="B42" s="62" t="s">
        <v>56</v>
      </c>
      <c r="C42" s="200">
        <v>2010576281</v>
      </c>
      <c r="D42" s="200">
        <v>2014824281</v>
      </c>
      <c r="E42" s="74">
        <f>E43+E44</f>
        <v>755470.37</v>
      </c>
      <c r="F42" s="74">
        <f t="shared" ref="F42:P42" si="11">F43+F44</f>
        <v>4340465.9000000004</v>
      </c>
      <c r="G42" s="74">
        <f t="shared" si="11"/>
        <v>4506884.58</v>
      </c>
      <c r="H42" s="74">
        <f t="shared" si="11"/>
        <v>2921384.58</v>
      </c>
      <c r="I42" s="74">
        <f t="shared" si="11"/>
        <v>1670039.83</v>
      </c>
      <c r="J42" s="74">
        <f t="shared" si="11"/>
        <v>490307.66</v>
      </c>
      <c r="K42" s="74">
        <f t="shared" si="11"/>
        <v>8923099.6099999994</v>
      </c>
      <c r="L42" s="74">
        <f t="shared" si="11"/>
        <v>1442673.31</v>
      </c>
      <c r="M42" s="74">
        <f t="shared" si="11"/>
        <v>0</v>
      </c>
      <c r="N42" s="74">
        <f t="shared" si="11"/>
        <v>1225212.04</v>
      </c>
      <c r="O42" s="74">
        <f t="shared" si="11"/>
        <v>0</v>
      </c>
      <c r="P42" s="74">
        <f t="shared" si="11"/>
        <v>0</v>
      </c>
      <c r="Q42" s="74">
        <f t="shared" si="2"/>
        <v>26275537.879999999</v>
      </c>
      <c r="R42" s="32"/>
      <c r="S42" s="32"/>
      <c r="T42" s="32"/>
      <c r="U42" s="32"/>
      <c r="V42" s="32"/>
      <c r="W42" s="32"/>
      <c r="X42" s="32"/>
      <c r="Y42" s="27"/>
      <c r="Z42" s="27"/>
      <c r="AA42" s="27"/>
      <c r="AB42" s="27"/>
      <c r="AC42" s="27"/>
      <c r="AD42" s="27"/>
      <c r="AE42" s="27"/>
      <c r="AF42" s="33"/>
      <c r="AG42" s="33"/>
      <c r="AH42" s="33"/>
      <c r="AI42" s="33"/>
    </row>
    <row r="43" spans="1:35" x14ac:dyDescent="0.25">
      <c r="B43" s="20" t="s">
        <v>105</v>
      </c>
      <c r="C43" s="200">
        <v>30320894</v>
      </c>
      <c r="D43" s="202">
        <v>30320894</v>
      </c>
      <c r="E43" s="76">
        <v>755470.37</v>
      </c>
      <c r="F43" s="76">
        <v>4340465.9000000004</v>
      </c>
      <c r="G43" s="76">
        <v>4506884.58</v>
      </c>
      <c r="H43" s="76">
        <v>2921384.58</v>
      </c>
      <c r="I43" s="76">
        <v>1670039.83</v>
      </c>
      <c r="J43" s="76">
        <v>490307.66</v>
      </c>
      <c r="K43" s="76">
        <v>8923099.6099999994</v>
      </c>
      <c r="L43" s="76">
        <v>1442673.31</v>
      </c>
      <c r="M43" s="76">
        <v>0</v>
      </c>
      <c r="N43" s="76">
        <v>1225212.04</v>
      </c>
      <c r="O43" s="76">
        <v>0</v>
      </c>
      <c r="P43" s="76">
        <v>0</v>
      </c>
      <c r="Q43" s="76">
        <f t="shared" si="2"/>
        <v>26275537.879999999</v>
      </c>
      <c r="R43" s="32"/>
      <c r="S43" s="32"/>
      <c r="T43" s="32"/>
      <c r="U43" s="32"/>
      <c r="V43" s="32"/>
      <c r="W43" s="32"/>
      <c r="X43" s="32"/>
      <c r="Y43" s="27"/>
      <c r="Z43" s="27"/>
      <c r="AA43" s="27"/>
      <c r="AB43" s="27"/>
      <c r="AC43" s="27"/>
      <c r="AD43" s="27"/>
      <c r="AE43" s="27"/>
      <c r="AF43" s="33"/>
      <c r="AG43" s="33"/>
      <c r="AH43" s="33"/>
      <c r="AI43" s="33"/>
    </row>
    <row r="44" spans="1:35" x14ac:dyDescent="0.25">
      <c r="B44" s="20" t="s">
        <v>93</v>
      </c>
      <c r="C44" s="201">
        <v>1980255387</v>
      </c>
      <c r="D44" s="202">
        <v>1984503387</v>
      </c>
      <c r="E44" s="76">
        <v>0</v>
      </c>
      <c r="F44" s="76">
        <v>0</v>
      </c>
      <c r="G44" s="76">
        <v>0</v>
      </c>
      <c r="H44" s="76">
        <v>0</v>
      </c>
      <c r="I44" s="76">
        <v>0</v>
      </c>
      <c r="J44" s="76">
        <v>0</v>
      </c>
      <c r="K44" s="76">
        <v>0</v>
      </c>
      <c r="L44" s="76">
        <v>0</v>
      </c>
      <c r="M44" s="76">
        <v>0</v>
      </c>
      <c r="N44" s="76">
        <v>0</v>
      </c>
      <c r="O44" s="76">
        <v>0</v>
      </c>
      <c r="P44" s="76">
        <v>0</v>
      </c>
      <c r="Q44" s="76">
        <f t="shared" si="2"/>
        <v>0</v>
      </c>
      <c r="R44" s="32"/>
      <c r="S44" s="32"/>
      <c r="T44" s="32"/>
      <c r="U44" s="32"/>
      <c r="V44" s="32"/>
      <c r="W44" s="32"/>
      <c r="X44" s="32"/>
      <c r="Y44" s="27"/>
      <c r="Z44" s="27"/>
      <c r="AA44" s="27"/>
      <c r="AB44" s="27"/>
      <c r="AC44" s="27"/>
      <c r="AD44" s="27"/>
      <c r="AE44" s="27"/>
      <c r="AF44" s="33"/>
      <c r="AG44" s="33"/>
      <c r="AH44" s="33"/>
      <c r="AI44" s="33"/>
    </row>
    <row r="45" spans="1:35" x14ac:dyDescent="0.25">
      <c r="B45" s="62" t="s">
        <v>58</v>
      </c>
      <c r="C45" s="200">
        <v>15267268</v>
      </c>
      <c r="D45" s="200">
        <v>15267268</v>
      </c>
      <c r="E45" s="74">
        <f>E46+E47</f>
        <v>0</v>
      </c>
      <c r="F45" s="74">
        <f t="shared" ref="F45:P45" si="12">F46+F47</f>
        <v>0</v>
      </c>
      <c r="G45" s="74">
        <f t="shared" si="12"/>
        <v>0</v>
      </c>
      <c r="H45" s="74">
        <f t="shared" si="12"/>
        <v>0</v>
      </c>
      <c r="I45" s="74">
        <f t="shared" si="12"/>
        <v>0</v>
      </c>
      <c r="J45" s="74">
        <f t="shared" si="12"/>
        <v>0</v>
      </c>
      <c r="K45" s="74">
        <f t="shared" si="12"/>
        <v>0</v>
      </c>
      <c r="L45" s="74">
        <f t="shared" si="12"/>
        <v>0</v>
      </c>
      <c r="M45" s="74">
        <f t="shared" si="12"/>
        <v>0</v>
      </c>
      <c r="N45" s="74">
        <f t="shared" si="12"/>
        <v>0</v>
      </c>
      <c r="O45" s="74">
        <f t="shared" si="12"/>
        <v>0</v>
      </c>
      <c r="P45" s="74">
        <f t="shared" si="12"/>
        <v>0</v>
      </c>
      <c r="Q45" s="74">
        <f t="shared" si="2"/>
        <v>0</v>
      </c>
      <c r="R45" s="32"/>
      <c r="S45" s="32"/>
      <c r="T45" s="32"/>
      <c r="U45" s="32"/>
      <c r="V45" s="32"/>
      <c r="W45" s="32"/>
      <c r="X45" s="32"/>
      <c r="Y45" s="27"/>
      <c r="Z45" s="27"/>
      <c r="AA45" s="27"/>
      <c r="AB45" s="27"/>
      <c r="AC45" s="27"/>
      <c r="AD45" s="27"/>
      <c r="AE45" s="27"/>
      <c r="AF45" s="33"/>
      <c r="AG45" s="33"/>
      <c r="AH45" s="33"/>
      <c r="AI45" s="33"/>
    </row>
    <row r="46" spans="1:35" x14ac:dyDescent="0.25">
      <c r="B46" s="20" t="s">
        <v>60</v>
      </c>
      <c r="C46" s="201">
        <v>15242268</v>
      </c>
      <c r="D46" s="202">
        <v>15242268</v>
      </c>
      <c r="E46" s="76">
        <v>0</v>
      </c>
      <c r="F46" s="76">
        <v>0</v>
      </c>
      <c r="G46" s="76">
        <v>0</v>
      </c>
      <c r="H46" s="76">
        <v>0</v>
      </c>
      <c r="I46" s="76">
        <v>0</v>
      </c>
      <c r="J46" s="76">
        <v>0</v>
      </c>
      <c r="K46" s="76">
        <v>0</v>
      </c>
      <c r="L46" s="76">
        <v>0</v>
      </c>
      <c r="M46" s="76">
        <v>0</v>
      </c>
      <c r="N46" s="76">
        <v>0</v>
      </c>
      <c r="O46" s="76">
        <v>0</v>
      </c>
      <c r="P46" s="76">
        <v>0</v>
      </c>
      <c r="Q46" s="76">
        <f t="shared" si="2"/>
        <v>0</v>
      </c>
      <c r="R46" s="32"/>
      <c r="S46" s="32"/>
      <c r="T46" s="32"/>
      <c r="U46" s="32"/>
      <c r="V46" s="32"/>
      <c r="W46" s="32"/>
      <c r="X46" s="32"/>
      <c r="Y46" s="27"/>
      <c r="Z46" s="27"/>
      <c r="AA46" s="27"/>
      <c r="AB46" s="27"/>
      <c r="AC46" s="27"/>
      <c r="AD46" s="27"/>
      <c r="AE46" s="27"/>
      <c r="AF46" s="33"/>
      <c r="AG46" s="33"/>
      <c r="AH46" s="33"/>
      <c r="AI46" s="33"/>
    </row>
    <row r="47" spans="1:35" x14ac:dyDescent="0.25">
      <c r="B47" s="20" t="s">
        <v>127</v>
      </c>
      <c r="C47" s="201">
        <v>25000</v>
      </c>
      <c r="D47" s="202">
        <v>25000</v>
      </c>
      <c r="E47" s="76">
        <v>0</v>
      </c>
      <c r="F47" s="76">
        <v>0</v>
      </c>
      <c r="G47" s="76">
        <v>0</v>
      </c>
      <c r="H47" s="76">
        <v>0</v>
      </c>
      <c r="I47" s="76">
        <v>0</v>
      </c>
      <c r="J47" s="76">
        <v>0</v>
      </c>
      <c r="K47" s="76">
        <v>0</v>
      </c>
      <c r="L47" s="76">
        <v>0</v>
      </c>
      <c r="M47" s="76">
        <v>0</v>
      </c>
      <c r="N47" s="76">
        <v>0</v>
      </c>
      <c r="O47" s="76">
        <v>0</v>
      </c>
      <c r="P47" s="76">
        <v>0</v>
      </c>
      <c r="Q47" s="76">
        <f t="shared" si="2"/>
        <v>0</v>
      </c>
      <c r="R47" s="32"/>
      <c r="S47" s="32"/>
      <c r="T47" s="32"/>
      <c r="U47" s="32"/>
      <c r="V47" s="32"/>
      <c r="W47" s="32"/>
      <c r="X47" s="32"/>
      <c r="Y47" s="27"/>
      <c r="Z47" s="27"/>
      <c r="AA47" s="27"/>
      <c r="AB47" s="27"/>
      <c r="AC47" s="27"/>
      <c r="AD47" s="27"/>
      <c r="AE47" s="27"/>
      <c r="AF47" s="33"/>
      <c r="AG47" s="33"/>
      <c r="AH47" s="33"/>
      <c r="AI47" s="33"/>
    </row>
    <row r="48" spans="1:35" x14ac:dyDescent="0.25">
      <c r="B48" s="103" t="s">
        <v>128</v>
      </c>
      <c r="C48" s="86">
        <f>C10+C26</f>
        <v>117433563421</v>
      </c>
      <c r="D48" s="86">
        <v>135429250853.63</v>
      </c>
      <c r="E48" s="77">
        <f t="shared" ref="E48:P48" si="13">E10+E26</f>
        <v>4657251023.4200001</v>
      </c>
      <c r="F48" s="77">
        <f t="shared" si="13"/>
        <v>4847236111.8099995</v>
      </c>
      <c r="G48" s="77">
        <f t="shared" si="13"/>
        <v>5350109174.5299988</v>
      </c>
      <c r="H48" s="77">
        <f t="shared" si="13"/>
        <v>5598043264.920001</v>
      </c>
      <c r="I48" s="77">
        <f t="shared" si="13"/>
        <v>5512078207.1999998</v>
      </c>
      <c r="J48" s="77">
        <f t="shared" si="13"/>
        <v>6567634755.8499994</v>
      </c>
      <c r="K48" s="77">
        <f t="shared" si="13"/>
        <v>7400859191</v>
      </c>
      <c r="L48" s="77">
        <f>L10+L26</f>
        <v>5846367089.6799994</v>
      </c>
      <c r="M48" s="77">
        <f t="shared" si="13"/>
        <v>5832176857.1499996</v>
      </c>
      <c r="N48" s="77">
        <f t="shared" si="13"/>
        <v>6664582291.5699997</v>
      </c>
      <c r="O48" s="77">
        <f t="shared" si="13"/>
        <v>6498185324.9500008</v>
      </c>
      <c r="P48" s="77">
        <f t="shared" si="13"/>
        <v>12406970223.640003</v>
      </c>
      <c r="Q48" s="77">
        <f>Q10+Q26</f>
        <v>77181493515.720001</v>
      </c>
      <c r="R48" s="195"/>
      <c r="Y48" s="27"/>
      <c r="Z48" s="27"/>
      <c r="AA48" s="27"/>
      <c r="AB48" s="27"/>
      <c r="AC48" s="27"/>
      <c r="AD48" s="27"/>
      <c r="AE48" s="27"/>
      <c r="AF48" s="33"/>
      <c r="AG48" s="33"/>
      <c r="AH48" s="33"/>
      <c r="AI48" s="33"/>
    </row>
    <row r="49" spans="2:35" x14ac:dyDescent="0.25">
      <c r="B49" s="19"/>
      <c r="C49" s="22"/>
      <c r="D49" s="22"/>
      <c r="E49" s="22"/>
      <c r="F49" s="22"/>
      <c r="G49" s="22"/>
      <c r="H49" s="22"/>
      <c r="I49" s="22"/>
      <c r="J49" s="22"/>
      <c r="K49" s="22"/>
      <c r="L49" s="22"/>
      <c r="M49" s="22"/>
      <c r="N49" s="22"/>
      <c r="O49" s="22"/>
      <c r="P49" s="22"/>
      <c r="Q49" s="22"/>
      <c r="Y49" s="27"/>
      <c r="Z49" s="27"/>
      <c r="AA49" s="27"/>
      <c r="AB49" s="27"/>
      <c r="AC49" s="27"/>
      <c r="AD49" s="27"/>
      <c r="AE49" s="27"/>
    </row>
    <row r="50" spans="2:35" x14ac:dyDescent="0.25">
      <c r="B50" s="103"/>
      <c r="C50" s="18"/>
      <c r="D50" s="18"/>
      <c r="E50" s="13" t="str">
        <f t="shared" ref="E50:O50" si="14">+E9</f>
        <v>ENERO</v>
      </c>
      <c r="F50" s="13" t="str">
        <f t="shared" si="14"/>
        <v>FEBRERO</v>
      </c>
      <c r="G50" s="13" t="str">
        <f t="shared" si="14"/>
        <v>MARZO</v>
      </c>
      <c r="H50" s="13" t="str">
        <f t="shared" si="14"/>
        <v>ABRIL</v>
      </c>
      <c r="I50" s="13" t="str">
        <f t="shared" si="14"/>
        <v>MAYO</v>
      </c>
      <c r="J50" s="13" t="str">
        <f t="shared" si="14"/>
        <v>JUNIO</v>
      </c>
      <c r="K50" s="13" t="str">
        <f t="shared" si="14"/>
        <v>JULIO</v>
      </c>
      <c r="L50" s="13" t="str">
        <f t="shared" si="14"/>
        <v>AGOSTO</v>
      </c>
      <c r="M50" s="13" t="str">
        <f t="shared" si="14"/>
        <v>SEPTIEMBRE</v>
      </c>
      <c r="N50" s="13" t="str">
        <f t="shared" si="14"/>
        <v>OCTUBRE</v>
      </c>
      <c r="O50" s="13" t="str">
        <f t="shared" si="14"/>
        <v>NOVIEMBRE</v>
      </c>
      <c r="P50" s="13" t="s">
        <v>21</v>
      </c>
      <c r="Q50" s="45" t="s">
        <v>22</v>
      </c>
      <c r="R50" s="32"/>
      <c r="S50" s="32"/>
      <c r="T50" s="32"/>
      <c r="U50" s="32"/>
      <c r="V50" s="32"/>
      <c r="W50" s="32"/>
      <c r="X50" s="32"/>
      <c r="Z50" s="27"/>
      <c r="AA50" s="27"/>
      <c r="AB50" s="27"/>
      <c r="AC50" s="27"/>
      <c r="AD50" s="27"/>
      <c r="AE50" s="27"/>
    </row>
    <row r="51" spans="2:35" x14ac:dyDescent="0.25">
      <c r="B51" s="21" t="s">
        <v>65</v>
      </c>
      <c r="C51" s="203">
        <v>2924995756</v>
      </c>
      <c r="D51" s="204">
        <v>2933966114.3600001</v>
      </c>
      <c r="E51" s="84">
        <f>E52+E56+E69</f>
        <v>1126205.8700000001</v>
      </c>
      <c r="F51" s="84">
        <f t="shared" ref="F51:P51" si="15">F52+F56+F69</f>
        <v>1577237.3599999999</v>
      </c>
      <c r="G51" s="84">
        <f>G52+G56+G69</f>
        <v>1016084.79</v>
      </c>
      <c r="H51" s="84">
        <f t="shared" si="15"/>
        <v>373561</v>
      </c>
      <c r="I51" s="84">
        <f t="shared" si="15"/>
        <v>547161</v>
      </c>
      <c r="J51" s="84">
        <f t="shared" si="15"/>
        <v>828961</v>
      </c>
      <c r="K51" s="84">
        <f>K52+K56+K69</f>
        <v>5104321.7899999991</v>
      </c>
      <c r="L51" s="84">
        <f t="shared" si="15"/>
        <v>1384050.4100000001</v>
      </c>
      <c r="M51" s="84">
        <f t="shared" si="15"/>
        <v>3499876.05</v>
      </c>
      <c r="N51" s="84">
        <f t="shared" si="15"/>
        <v>1300039.03</v>
      </c>
      <c r="O51" s="84">
        <f t="shared" si="15"/>
        <v>373561</v>
      </c>
      <c r="P51" s="84">
        <f t="shared" si="15"/>
        <v>0</v>
      </c>
      <c r="Q51" s="84">
        <f>SUM(E51:P51)</f>
        <v>17131059.299999997</v>
      </c>
      <c r="R51" s="27"/>
      <c r="S51" s="32"/>
      <c r="T51" s="32"/>
      <c r="U51" s="32"/>
      <c r="V51" s="32"/>
      <c r="W51" s="32"/>
      <c r="X51" s="32"/>
      <c r="Y51" s="27"/>
      <c r="Z51" s="27"/>
      <c r="AA51" s="27"/>
      <c r="AB51" s="27"/>
      <c r="AC51" s="27"/>
      <c r="AD51" s="27"/>
      <c r="AE51" s="27"/>
      <c r="AF51" s="32"/>
      <c r="AG51" s="32"/>
      <c r="AH51" s="32"/>
      <c r="AI51" s="32"/>
    </row>
    <row r="52" spans="2:35" x14ac:dyDescent="0.25">
      <c r="B52" s="62" t="s">
        <v>66</v>
      </c>
      <c r="C52" s="205">
        <v>1000000000</v>
      </c>
      <c r="D52" s="206">
        <v>1000000000</v>
      </c>
      <c r="E52" s="55">
        <f>E53</f>
        <v>0</v>
      </c>
      <c r="F52" s="55">
        <f t="shared" ref="F52:P54" si="16">F53</f>
        <v>0</v>
      </c>
      <c r="G52" s="55">
        <f>G53</f>
        <v>0</v>
      </c>
      <c r="H52" s="55">
        <f t="shared" si="16"/>
        <v>0</v>
      </c>
      <c r="I52" s="55">
        <f t="shared" si="16"/>
        <v>0</v>
      </c>
      <c r="J52" s="55">
        <f t="shared" si="16"/>
        <v>0</v>
      </c>
      <c r="K52" s="55">
        <f t="shared" si="16"/>
        <v>0</v>
      </c>
      <c r="L52" s="55">
        <f t="shared" si="16"/>
        <v>0</v>
      </c>
      <c r="M52" s="55">
        <f t="shared" si="16"/>
        <v>0</v>
      </c>
      <c r="N52" s="55">
        <f t="shared" si="16"/>
        <v>0</v>
      </c>
      <c r="O52" s="55">
        <f t="shared" si="16"/>
        <v>0</v>
      </c>
      <c r="P52" s="55">
        <f t="shared" si="16"/>
        <v>0</v>
      </c>
      <c r="Q52" s="55">
        <f t="shared" ref="Q52:Q70" si="17">SUM(E52:P52)</f>
        <v>0</v>
      </c>
      <c r="R52" s="27"/>
      <c r="S52" s="32"/>
      <c r="T52" s="32"/>
      <c r="U52" s="32"/>
      <c r="V52" s="32"/>
      <c r="W52" s="32"/>
      <c r="X52" s="32"/>
      <c r="Y52" s="27"/>
      <c r="Z52" s="27"/>
      <c r="AA52" s="27"/>
      <c r="AB52" s="27"/>
      <c r="AC52" s="27"/>
      <c r="AD52" s="27"/>
      <c r="AE52" s="27"/>
      <c r="AF52" s="32"/>
      <c r="AG52" s="32"/>
      <c r="AH52" s="32"/>
      <c r="AI52" s="32"/>
    </row>
    <row r="53" spans="2:35" x14ac:dyDescent="0.25">
      <c r="B53" s="20" t="s">
        <v>70</v>
      </c>
      <c r="C53" s="207">
        <v>1000000000</v>
      </c>
      <c r="D53" s="202">
        <v>1000000000</v>
      </c>
      <c r="E53" s="56">
        <f t="shared" ref="E53" si="18">E54</f>
        <v>0</v>
      </c>
      <c r="F53" s="56">
        <f t="shared" si="16"/>
        <v>0</v>
      </c>
      <c r="G53" s="56">
        <f t="shared" si="16"/>
        <v>0</v>
      </c>
      <c r="H53" s="56">
        <f t="shared" si="16"/>
        <v>0</v>
      </c>
      <c r="I53" s="56">
        <f t="shared" si="16"/>
        <v>0</v>
      </c>
      <c r="J53" s="56">
        <f t="shared" si="16"/>
        <v>0</v>
      </c>
      <c r="K53" s="56">
        <f t="shared" si="16"/>
        <v>0</v>
      </c>
      <c r="L53" s="56">
        <f t="shared" si="16"/>
        <v>0</v>
      </c>
      <c r="M53" s="56">
        <f t="shared" si="16"/>
        <v>0</v>
      </c>
      <c r="N53" s="56">
        <f>N54</f>
        <v>0</v>
      </c>
      <c r="O53" s="56">
        <f t="shared" si="16"/>
        <v>0</v>
      </c>
      <c r="P53" s="56">
        <f t="shared" si="16"/>
        <v>0</v>
      </c>
      <c r="Q53" s="56">
        <f t="shared" si="17"/>
        <v>0</v>
      </c>
      <c r="R53" s="27"/>
      <c r="S53" s="32"/>
      <c r="T53" s="32"/>
      <c r="U53" s="32"/>
      <c r="V53" s="32"/>
      <c r="W53" s="32"/>
      <c r="X53" s="32"/>
      <c r="Y53" s="27"/>
      <c r="Z53" s="27"/>
      <c r="AA53" s="27"/>
      <c r="AB53" s="27"/>
      <c r="AC53" s="27"/>
      <c r="AD53" s="27"/>
      <c r="AE53" s="27"/>
      <c r="AF53" s="32"/>
      <c r="AG53" s="32"/>
      <c r="AH53" s="32"/>
      <c r="AI53" s="32"/>
    </row>
    <row r="54" spans="2:35" ht="22.5" customHeight="1" x14ac:dyDescent="0.25">
      <c r="B54" s="20" t="s">
        <v>86</v>
      </c>
      <c r="C54" s="207">
        <v>1000000000</v>
      </c>
      <c r="D54" s="202">
        <v>1000000000</v>
      </c>
      <c r="E54" s="56">
        <f>E55</f>
        <v>0</v>
      </c>
      <c r="F54" s="56">
        <f t="shared" si="16"/>
        <v>0</v>
      </c>
      <c r="G54" s="56">
        <f t="shared" si="16"/>
        <v>0</v>
      </c>
      <c r="H54" s="56">
        <f t="shared" si="16"/>
        <v>0</v>
      </c>
      <c r="I54" s="56">
        <f t="shared" si="16"/>
        <v>0</v>
      </c>
      <c r="J54" s="56">
        <f t="shared" si="16"/>
        <v>0</v>
      </c>
      <c r="K54" s="56">
        <f t="shared" si="16"/>
        <v>0</v>
      </c>
      <c r="L54" s="56">
        <f t="shared" si="16"/>
        <v>0</v>
      </c>
      <c r="M54" s="56">
        <f t="shared" si="16"/>
        <v>0</v>
      </c>
      <c r="N54" s="56">
        <f t="shared" si="16"/>
        <v>0</v>
      </c>
      <c r="O54" s="56">
        <f t="shared" si="16"/>
        <v>0</v>
      </c>
      <c r="P54" s="56">
        <f t="shared" si="16"/>
        <v>0</v>
      </c>
      <c r="Q54" s="56">
        <f t="shared" si="17"/>
        <v>0</v>
      </c>
      <c r="R54" s="27"/>
      <c r="S54" s="32"/>
      <c r="T54" s="32"/>
      <c r="U54" s="32"/>
      <c r="V54" s="32"/>
      <c r="W54" s="32"/>
      <c r="X54" s="32"/>
      <c r="Y54" s="27"/>
      <c r="Z54" s="27"/>
      <c r="AA54" s="27"/>
      <c r="AB54" s="27"/>
      <c r="AC54" s="27"/>
      <c r="AD54" s="27"/>
      <c r="AE54" s="27"/>
      <c r="AF54" s="32"/>
      <c r="AG54" s="32"/>
      <c r="AH54" s="32"/>
      <c r="AI54" s="32"/>
    </row>
    <row r="55" spans="2:35" ht="30" x14ac:dyDescent="0.25">
      <c r="B55" s="31" t="s">
        <v>87</v>
      </c>
      <c r="C55" s="207">
        <v>1000000000</v>
      </c>
      <c r="D55" s="208">
        <v>1000000000</v>
      </c>
      <c r="E55" s="56">
        <v>0</v>
      </c>
      <c r="F55" s="56">
        <v>0</v>
      </c>
      <c r="G55" s="56">
        <v>0</v>
      </c>
      <c r="H55" s="56">
        <v>0</v>
      </c>
      <c r="I55" s="56">
        <v>0</v>
      </c>
      <c r="J55" s="16">
        <v>0</v>
      </c>
      <c r="K55" s="16">
        <v>0</v>
      </c>
      <c r="L55" s="16">
        <v>0</v>
      </c>
      <c r="M55" s="16">
        <v>0</v>
      </c>
      <c r="N55" s="16">
        <v>0</v>
      </c>
      <c r="O55" s="16">
        <v>0</v>
      </c>
      <c r="P55" s="16">
        <v>0</v>
      </c>
      <c r="Q55" s="16">
        <f t="shared" si="17"/>
        <v>0</v>
      </c>
      <c r="R55" s="27"/>
      <c r="S55" s="32"/>
      <c r="T55" s="32"/>
      <c r="U55" s="32"/>
      <c r="V55" s="32"/>
      <c r="W55" s="32"/>
      <c r="X55" s="32"/>
      <c r="Y55" s="27"/>
      <c r="Z55" s="27"/>
      <c r="AA55" s="27"/>
      <c r="AB55" s="27"/>
      <c r="AC55" s="27"/>
      <c r="AD55" s="27"/>
      <c r="AE55" s="27"/>
      <c r="AF55" s="32"/>
      <c r="AG55" s="32"/>
      <c r="AH55" s="32"/>
      <c r="AI55" s="32"/>
    </row>
    <row r="56" spans="2:35" x14ac:dyDescent="0.25">
      <c r="B56" s="62" t="s">
        <v>73</v>
      </c>
      <c r="C56" s="205">
        <v>1924495756</v>
      </c>
      <c r="D56" s="200">
        <v>1933466114.3600001</v>
      </c>
      <c r="E56" s="74">
        <f t="shared" ref="E56:J56" si="19">E57+E63</f>
        <v>1126205.8700000001</v>
      </c>
      <c r="F56" s="74">
        <f t="shared" si="19"/>
        <v>1577237.3599999999</v>
      </c>
      <c r="G56" s="74">
        <f t="shared" si="19"/>
        <v>1016084.79</v>
      </c>
      <c r="H56" s="74">
        <f t="shared" si="19"/>
        <v>373561</v>
      </c>
      <c r="I56" s="74">
        <f t="shared" si="19"/>
        <v>547161</v>
      </c>
      <c r="J56" s="74">
        <f t="shared" si="19"/>
        <v>828961</v>
      </c>
      <c r="K56" s="74">
        <f>K57+K63</f>
        <v>5104321.7899999991</v>
      </c>
      <c r="L56" s="74">
        <f>L57+L63</f>
        <v>1384050.4100000001</v>
      </c>
      <c r="M56" s="74">
        <f>M57+M63</f>
        <v>3499876.05</v>
      </c>
      <c r="N56" s="74">
        <f>N57+N63</f>
        <v>1300039.03</v>
      </c>
      <c r="O56" s="74">
        <f t="shared" ref="O56:P56" si="20">O57+O63</f>
        <v>373561</v>
      </c>
      <c r="P56" s="74">
        <f t="shared" si="20"/>
        <v>0</v>
      </c>
      <c r="Q56" s="74">
        <f t="shared" si="17"/>
        <v>17131059.299999997</v>
      </c>
      <c r="R56" s="27"/>
      <c r="S56" s="32"/>
      <c r="T56" s="32"/>
      <c r="U56" s="32"/>
      <c r="V56" s="32"/>
      <c r="W56" s="32"/>
      <c r="X56" s="32"/>
      <c r="Y56" s="27"/>
      <c r="Z56" s="27"/>
      <c r="AA56" s="27"/>
      <c r="AB56" s="27"/>
      <c r="AC56" s="27"/>
      <c r="AD56" s="27"/>
      <c r="AE56" s="27"/>
      <c r="AF56" s="32"/>
      <c r="AG56" s="32"/>
      <c r="AH56" s="32"/>
      <c r="AI56" s="32"/>
    </row>
    <row r="57" spans="2:35" x14ac:dyDescent="0.25">
      <c r="B57" s="62" t="s">
        <v>74</v>
      </c>
      <c r="C57" s="205">
        <v>1854513024</v>
      </c>
      <c r="D57" s="200">
        <v>1860843202.3600001</v>
      </c>
      <c r="E57" s="74">
        <f t="shared" ref="E57:J57" si="21">E58+E61</f>
        <v>1126205.8700000001</v>
      </c>
      <c r="F57" s="74">
        <f t="shared" si="21"/>
        <v>830115.36</v>
      </c>
      <c r="G57" s="74">
        <f t="shared" si="21"/>
        <v>642523.79</v>
      </c>
      <c r="H57" s="74">
        <f t="shared" si="21"/>
        <v>0</v>
      </c>
      <c r="I57" s="74">
        <f t="shared" si="21"/>
        <v>173600</v>
      </c>
      <c r="J57" s="74">
        <f t="shared" si="21"/>
        <v>455400</v>
      </c>
      <c r="K57" s="74">
        <f>K58+K61</f>
        <v>2528209.6999999997</v>
      </c>
      <c r="L57" s="74">
        <f>L58+L61</f>
        <v>1010489.41</v>
      </c>
      <c r="M57" s="74">
        <f>M58+M61</f>
        <v>3126315.05</v>
      </c>
      <c r="N57" s="74">
        <f>N58+N61</f>
        <v>926478.03</v>
      </c>
      <c r="O57" s="74">
        <f t="shared" ref="O57:P57" si="22">O58+O61</f>
        <v>0</v>
      </c>
      <c r="P57" s="74">
        <f t="shared" si="22"/>
        <v>0</v>
      </c>
      <c r="Q57" s="74">
        <f t="shared" si="17"/>
        <v>10819337.209999999</v>
      </c>
      <c r="R57" s="27"/>
      <c r="S57" s="32"/>
      <c r="T57" s="32"/>
      <c r="U57" s="32"/>
      <c r="V57" s="32"/>
      <c r="W57" s="32"/>
      <c r="X57" s="32"/>
      <c r="Y57" s="27"/>
      <c r="Z57" s="27"/>
      <c r="AA57" s="27"/>
      <c r="AB57" s="27"/>
      <c r="AC57" s="27"/>
      <c r="AD57" s="27"/>
      <c r="AE57" s="27"/>
      <c r="AF57" s="32"/>
      <c r="AG57" s="32"/>
      <c r="AH57" s="32"/>
      <c r="AI57" s="32"/>
    </row>
    <row r="58" spans="2:35" x14ac:dyDescent="0.25">
      <c r="B58" s="20" t="s">
        <v>75</v>
      </c>
      <c r="C58" s="209">
        <v>1765308604</v>
      </c>
      <c r="D58" s="208">
        <v>1772244889.3600001</v>
      </c>
      <c r="E58" s="81">
        <f>E59+E60</f>
        <v>592590.35</v>
      </c>
      <c r="F58" s="81">
        <f t="shared" ref="F58:P58" si="23">F59+F60</f>
        <v>830115.36</v>
      </c>
      <c r="G58" s="81">
        <f t="shared" si="23"/>
        <v>104662.81</v>
      </c>
      <c r="H58" s="81">
        <f t="shared" si="23"/>
        <v>0</v>
      </c>
      <c r="I58" s="81">
        <f t="shared" si="23"/>
        <v>173600</v>
      </c>
      <c r="J58" s="76">
        <f t="shared" si="23"/>
        <v>455400</v>
      </c>
      <c r="K58" s="76">
        <f>K59+K60</f>
        <v>306106.05</v>
      </c>
      <c r="L58" s="76">
        <f t="shared" si="23"/>
        <v>438448.78</v>
      </c>
      <c r="M58" s="76">
        <f t="shared" si="23"/>
        <v>2548284.9</v>
      </c>
      <c r="N58" s="76">
        <f t="shared" si="23"/>
        <v>329928</v>
      </c>
      <c r="O58" s="76">
        <f t="shared" si="23"/>
        <v>0</v>
      </c>
      <c r="P58" s="76">
        <f t="shared" si="23"/>
        <v>0</v>
      </c>
      <c r="Q58" s="76">
        <f t="shared" si="17"/>
        <v>5779136.25</v>
      </c>
      <c r="R58" s="27"/>
      <c r="S58" s="32"/>
      <c r="T58" s="32"/>
      <c r="U58" s="32"/>
      <c r="V58" s="32"/>
      <c r="W58" s="32"/>
      <c r="X58" s="32"/>
      <c r="Y58" s="27"/>
      <c r="Z58" s="27"/>
      <c r="AA58" s="27"/>
      <c r="AB58" s="27"/>
      <c r="AC58" s="27"/>
      <c r="AD58" s="27"/>
      <c r="AE58" s="27"/>
      <c r="AF58" s="32"/>
      <c r="AG58" s="32"/>
      <c r="AH58" s="32"/>
      <c r="AI58" s="32"/>
    </row>
    <row r="59" spans="2:35" s="10" customFormat="1" x14ac:dyDescent="0.25">
      <c r="B59" s="78" t="s">
        <v>76</v>
      </c>
      <c r="C59" s="209">
        <v>1753308604</v>
      </c>
      <c r="D59" s="208">
        <v>1759692890.3600001</v>
      </c>
      <c r="E59" s="81">
        <v>592590.35</v>
      </c>
      <c r="F59" s="81">
        <v>830115.36</v>
      </c>
      <c r="G59" s="81">
        <v>104662.81</v>
      </c>
      <c r="H59" s="81">
        <v>0</v>
      </c>
      <c r="I59" s="81">
        <v>173600</v>
      </c>
      <c r="J59" s="76">
        <v>455400</v>
      </c>
      <c r="K59" s="76">
        <v>306106.05</v>
      </c>
      <c r="L59" s="76">
        <v>438448.78</v>
      </c>
      <c r="M59" s="76">
        <v>2548284.9</v>
      </c>
      <c r="N59" s="76">
        <v>329928</v>
      </c>
      <c r="O59" s="24">
        <v>0</v>
      </c>
      <c r="P59" s="24">
        <v>0</v>
      </c>
      <c r="Q59" s="76">
        <f t="shared" si="17"/>
        <v>5779136.25</v>
      </c>
      <c r="R59" s="27"/>
      <c r="S59" s="32"/>
      <c r="T59" s="32"/>
      <c r="U59" s="32"/>
      <c r="V59" s="32"/>
      <c r="W59" s="32"/>
      <c r="X59" s="32"/>
      <c r="Y59" s="27"/>
      <c r="Z59" s="27"/>
      <c r="AA59" s="27"/>
      <c r="AB59" s="27"/>
      <c r="AC59" s="27"/>
      <c r="AD59" s="27"/>
      <c r="AE59" s="27"/>
      <c r="AF59" s="32"/>
      <c r="AG59" s="32"/>
      <c r="AH59" s="32"/>
      <c r="AI59" s="32"/>
    </row>
    <row r="60" spans="2:35" ht="30" x14ac:dyDescent="0.25">
      <c r="B60" s="78" t="s">
        <v>88</v>
      </c>
      <c r="C60" s="209">
        <v>12000000</v>
      </c>
      <c r="D60" s="208">
        <v>12551999</v>
      </c>
      <c r="E60" s="57">
        <v>0</v>
      </c>
      <c r="F60" s="57">
        <v>0</v>
      </c>
      <c r="G60" s="57">
        <v>0</v>
      </c>
      <c r="H60" s="57">
        <v>0</v>
      </c>
      <c r="I60" s="57">
        <v>0</v>
      </c>
      <c r="J60" s="57">
        <v>0</v>
      </c>
      <c r="K60" s="57">
        <v>0</v>
      </c>
      <c r="L60" s="57">
        <v>0</v>
      </c>
      <c r="M60" s="57">
        <v>0</v>
      </c>
      <c r="N60" s="57">
        <v>0</v>
      </c>
      <c r="O60" s="57">
        <v>0</v>
      </c>
      <c r="P60" s="57">
        <v>0</v>
      </c>
      <c r="Q60" s="24">
        <f t="shared" si="17"/>
        <v>0</v>
      </c>
      <c r="R60" s="27"/>
      <c r="S60" s="32"/>
      <c r="T60" s="32"/>
      <c r="U60" s="32"/>
      <c r="V60" s="32"/>
      <c r="W60" s="32"/>
      <c r="X60" s="32"/>
      <c r="Y60" s="27"/>
      <c r="Z60" s="27"/>
      <c r="AA60" s="27"/>
      <c r="AB60" s="27"/>
      <c r="AC60" s="27"/>
      <c r="AD60" s="27"/>
      <c r="AE60" s="27"/>
      <c r="AF60" s="32"/>
      <c r="AG60" s="32"/>
      <c r="AH60" s="32"/>
      <c r="AI60" s="32"/>
    </row>
    <row r="61" spans="2:35" x14ac:dyDescent="0.25">
      <c r="B61" s="20" t="s">
        <v>79</v>
      </c>
      <c r="C61" s="209">
        <v>89204420</v>
      </c>
      <c r="D61" s="210">
        <v>88598313</v>
      </c>
      <c r="E61" s="80">
        <f>E62</f>
        <v>533615.52</v>
      </c>
      <c r="F61" s="80">
        <f t="shared" ref="F61:N61" si="24">F62</f>
        <v>0</v>
      </c>
      <c r="G61" s="80">
        <f t="shared" si="24"/>
        <v>537860.98</v>
      </c>
      <c r="H61" s="80">
        <f t="shared" si="24"/>
        <v>0</v>
      </c>
      <c r="I61" s="80">
        <f t="shared" si="24"/>
        <v>0</v>
      </c>
      <c r="J61" s="80">
        <f t="shared" si="24"/>
        <v>0</v>
      </c>
      <c r="K61" s="80">
        <f t="shared" si="24"/>
        <v>2222103.65</v>
      </c>
      <c r="L61" s="80">
        <f t="shared" si="24"/>
        <v>572040.63</v>
      </c>
      <c r="M61" s="80">
        <f t="shared" si="24"/>
        <v>578030.15</v>
      </c>
      <c r="N61" s="80">
        <f t="shared" si="24"/>
        <v>596550.03</v>
      </c>
      <c r="O61" s="24">
        <f>O62</f>
        <v>0</v>
      </c>
      <c r="P61" s="24">
        <f>P62</f>
        <v>0</v>
      </c>
      <c r="Q61" s="76">
        <f t="shared" si="17"/>
        <v>5040200.96</v>
      </c>
      <c r="Y61" s="27"/>
      <c r="Z61" s="27"/>
      <c r="AA61" s="27"/>
      <c r="AB61" s="27"/>
      <c r="AC61" s="27"/>
      <c r="AD61" s="27"/>
      <c r="AE61" s="27"/>
      <c r="AF61" s="32"/>
      <c r="AG61" s="32"/>
      <c r="AH61" s="32"/>
      <c r="AI61" s="32"/>
    </row>
    <row r="62" spans="2:35" x14ac:dyDescent="0.25">
      <c r="B62" s="78" t="s">
        <v>80</v>
      </c>
      <c r="C62" s="209">
        <v>89204420</v>
      </c>
      <c r="D62" s="210">
        <v>88598313</v>
      </c>
      <c r="E62" s="80">
        <v>533615.52</v>
      </c>
      <c r="F62" s="81">
        <v>0</v>
      </c>
      <c r="G62" s="81">
        <v>537860.98</v>
      </c>
      <c r="H62" s="81">
        <v>0</v>
      </c>
      <c r="I62" s="81">
        <v>0</v>
      </c>
      <c r="J62" s="76">
        <v>0</v>
      </c>
      <c r="K62" s="76">
        <v>2222103.65</v>
      </c>
      <c r="L62" s="76">
        <v>572040.63</v>
      </c>
      <c r="M62" s="76">
        <v>578030.15</v>
      </c>
      <c r="N62" s="76">
        <v>596550.03</v>
      </c>
      <c r="O62" s="26">
        <v>0</v>
      </c>
      <c r="P62" s="26">
        <v>0</v>
      </c>
      <c r="Q62" s="76">
        <f t="shared" si="17"/>
        <v>5040200.96</v>
      </c>
      <c r="R62" s="27"/>
      <c r="S62" s="32"/>
      <c r="T62" s="32"/>
      <c r="U62" s="32"/>
      <c r="V62" s="32"/>
      <c r="W62" s="32"/>
      <c r="X62" s="32"/>
      <c r="Y62" s="27"/>
      <c r="Z62" s="27"/>
      <c r="AA62" s="27"/>
      <c r="AB62" s="27"/>
      <c r="AC62" s="27"/>
      <c r="AD62" s="27"/>
      <c r="AE62" s="27"/>
      <c r="AF62" s="32"/>
      <c r="AG62" s="32"/>
      <c r="AH62" s="32"/>
      <c r="AI62" s="32"/>
    </row>
    <row r="63" spans="2:35" s="10" customFormat="1" x14ac:dyDescent="0.25">
      <c r="B63" s="62" t="s">
        <v>94</v>
      </c>
      <c r="C63" s="205">
        <v>69982732</v>
      </c>
      <c r="D63" s="206">
        <v>72622912</v>
      </c>
      <c r="E63" s="83">
        <f>E64+E67</f>
        <v>0</v>
      </c>
      <c r="F63" s="83">
        <f t="shared" ref="F63:L63" si="25">F64+F67</f>
        <v>747122</v>
      </c>
      <c r="G63" s="83">
        <f t="shared" si="25"/>
        <v>373561</v>
      </c>
      <c r="H63" s="83">
        <f t="shared" si="25"/>
        <v>373561</v>
      </c>
      <c r="I63" s="83">
        <f t="shared" si="25"/>
        <v>373561</v>
      </c>
      <c r="J63" s="74">
        <f t="shared" si="25"/>
        <v>373561</v>
      </c>
      <c r="K63" s="74">
        <f t="shared" si="25"/>
        <v>2576112.09</v>
      </c>
      <c r="L63" s="74">
        <f t="shared" si="25"/>
        <v>373561</v>
      </c>
      <c r="M63" s="74">
        <f>M64+M67</f>
        <v>373561</v>
      </c>
      <c r="N63" s="74">
        <f>N64+N67</f>
        <v>373561</v>
      </c>
      <c r="O63" s="74">
        <f>O64+O67</f>
        <v>373561</v>
      </c>
      <c r="P63" s="74">
        <f>P64+P67</f>
        <v>0</v>
      </c>
      <c r="Q63" s="74">
        <f t="shared" si="17"/>
        <v>6311722.0899999999</v>
      </c>
      <c r="R63" s="30"/>
      <c r="S63" s="37"/>
      <c r="T63" s="37"/>
      <c r="U63" s="37"/>
      <c r="V63" s="37"/>
      <c r="W63" s="37"/>
      <c r="X63" s="37"/>
      <c r="Y63" s="30"/>
      <c r="Z63" s="30"/>
      <c r="AA63" s="30"/>
      <c r="AB63" s="30"/>
      <c r="AC63" s="30"/>
      <c r="AD63" s="30"/>
      <c r="AE63" s="30"/>
      <c r="AF63" s="37"/>
      <c r="AG63" s="37"/>
      <c r="AH63" s="37"/>
      <c r="AI63" s="37"/>
    </row>
    <row r="64" spans="2:35" x14ac:dyDescent="0.25">
      <c r="B64" s="20" t="s">
        <v>95</v>
      </c>
      <c r="C64" s="209">
        <v>65500000</v>
      </c>
      <c r="D64" s="208">
        <v>65500000</v>
      </c>
      <c r="E64" s="58">
        <f>E65+E66</f>
        <v>0</v>
      </c>
      <c r="F64" s="58">
        <f t="shared" ref="F64:P64" si="26">F65+F66</f>
        <v>0</v>
      </c>
      <c r="G64" s="58">
        <f t="shared" si="26"/>
        <v>0</v>
      </c>
      <c r="H64" s="58">
        <f t="shared" si="26"/>
        <v>0</v>
      </c>
      <c r="I64" s="58">
        <f t="shared" si="26"/>
        <v>0</v>
      </c>
      <c r="J64" s="58">
        <f t="shared" si="26"/>
        <v>0</v>
      </c>
      <c r="K64" s="58">
        <f t="shared" si="26"/>
        <v>0</v>
      </c>
      <c r="L64" s="58">
        <f t="shared" si="26"/>
        <v>0</v>
      </c>
      <c r="M64" s="58">
        <f t="shared" si="26"/>
        <v>0</v>
      </c>
      <c r="N64" s="58">
        <f t="shared" si="26"/>
        <v>0</v>
      </c>
      <c r="O64" s="58">
        <f t="shared" si="26"/>
        <v>0</v>
      </c>
      <c r="P64" s="58">
        <f t="shared" si="26"/>
        <v>0</v>
      </c>
      <c r="Q64" s="58">
        <f t="shared" si="17"/>
        <v>0</v>
      </c>
      <c r="R64" s="27"/>
      <c r="S64" s="32"/>
      <c r="T64" s="32"/>
      <c r="U64" s="32"/>
      <c r="V64" s="32"/>
      <c r="W64" s="32"/>
      <c r="X64" s="32"/>
      <c r="Y64" s="27"/>
      <c r="Z64" s="27"/>
      <c r="AA64" s="27"/>
      <c r="AB64" s="27"/>
      <c r="AC64" s="27"/>
      <c r="AD64" s="27"/>
      <c r="AE64" s="27"/>
      <c r="AF64" s="32"/>
      <c r="AG64" s="32"/>
      <c r="AH64" s="32"/>
      <c r="AI64" s="32"/>
    </row>
    <row r="65" spans="2:36" x14ac:dyDescent="0.25">
      <c r="B65" s="78" t="s">
        <v>108</v>
      </c>
      <c r="C65" s="211">
        <v>10000000</v>
      </c>
      <c r="D65" s="208">
        <v>10000000</v>
      </c>
      <c r="E65" s="57">
        <v>0</v>
      </c>
      <c r="F65" s="58">
        <v>0</v>
      </c>
      <c r="G65" s="59">
        <v>0</v>
      </c>
      <c r="H65" s="59">
        <v>0</v>
      </c>
      <c r="I65" s="59">
        <v>0</v>
      </c>
      <c r="J65" s="59">
        <v>0</v>
      </c>
      <c r="K65" s="26">
        <v>0</v>
      </c>
      <c r="L65" s="26">
        <v>0</v>
      </c>
      <c r="M65" s="26">
        <v>0</v>
      </c>
      <c r="N65" s="26">
        <v>0</v>
      </c>
      <c r="O65" s="26">
        <v>0</v>
      </c>
      <c r="P65" s="26">
        <v>0</v>
      </c>
      <c r="Q65" s="26">
        <f t="shared" si="17"/>
        <v>0</v>
      </c>
      <c r="R65" s="24"/>
      <c r="S65" s="27"/>
      <c r="T65" s="32"/>
      <c r="U65" s="32"/>
      <c r="V65" s="32"/>
      <c r="W65" s="32"/>
      <c r="X65" s="32"/>
      <c r="Y65" s="32"/>
      <c r="Z65" s="27"/>
      <c r="AA65" s="27"/>
      <c r="AB65" s="27"/>
      <c r="AC65" s="27"/>
      <c r="AD65" s="27"/>
      <c r="AE65" s="27"/>
      <c r="AF65" s="27"/>
      <c r="AG65" s="32"/>
      <c r="AH65" s="32"/>
      <c r="AI65" s="32"/>
      <c r="AJ65" s="32"/>
    </row>
    <row r="66" spans="2:36" x14ac:dyDescent="0.25">
      <c r="B66" s="78" t="s">
        <v>96</v>
      </c>
      <c r="C66" s="211">
        <v>55500000</v>
      </c>
      <c r="D66" s="208">
        <v>55500000</v>
      </c>
      <c r="E66" s="57">
        <v>0</v>
      </c>
      <c r="F66" s="58">
        <v>0</v>
      </c>
      <c r="G66" s="59">
        <v>0</v>
      </c>
      <c r="H66" s="59">
        <v>0</v>
      </c>
      <c r="I66" s="59">
        <v>0</v>
      </c>
      <c r="J66" s="59">
        <v>0</v>
      </c>
      <c r="K66" s="26">
        <v>0</v>
      </c>
      <c r="L66" s="26">
        <v>0</v>
      </c>
      <c r="M66" s="26">
        <v>0</v>
      </c>
      <c r="N66" s="26">
        <v>0</v>
      </c>
      <c r="O66" s="26">
        <v>0</v>
      </c>
      <c r="P66" s="26">
        <v>0</v>
      </c>
      <c r="Q66" s="26">
        <f t="shared" si="17"/>
        <v>0</v>
      </c>
      <c r="R66" s="24"/>
      <c r="S66" s="27"/>
      <c r="T66" s="32"/>
      <c r="U66" s="32"/>
      <c r="V66" s="32"/>
      <c r="W66" s="32"/>
      <c r="X66" s="32"/>
      <c r="Y66" s="32"/>
      <c r="Z66" s="27"/>
      <c r="AA66" s="27"/>
      <c r="AB66" s="27"/>
      <c r="AC66" s="27"/>
      <c r="AD66" s="27"/>
      <c r="AE66" s="27"/>
      <c r="AF66" s="27"/>
      <c r="AG66" s="32"/>
      <c r="AH66" s="32"/>
      <c r="AI66" s="32"/>
      <c r="AJ66" s="32"/>
    </row>
    <row r="67" spans="2:36" x14ac:dyDescent="0.25">
      <c r="B67" t="s">
        <v>109</v>
      </c>
      <c r="C67" s="211">
        <v>4482732</v>
      </c>
      <c r="D67" s="208">
        <v>7122912</v>
      </c>
      <c r="E67" s="82">
        <f>E68</f>
        <v>0</v>
      </c>
      <c r="F67" s="80">
        <f t="shared" ref="F67:L67" si="27">F68</f>
        <v>747122</v>
      </c>
      <c r="G67" s="81">
        <f t="shared" si="27"/>
        <v>373561</v>
      </c>
      <c r="H67" s="81">
        <f t="shared" si="27"/>
        <v>373561</v>
      </c>
      <c r="I67" s="81">
        <f t="shared" si="27"/>
        <v>373561</v>
      </c>
      <c r="J67" s="81">
        <f t="shared" si="27"/>
        <v>373561</v>
      </c>
      <c r="K67" s="76">
        <f t="shared" si="27"/>
        <v>2576112.09</v>
      </c>
      <c r="L67" s="76">
        <f t="shared" si="27"/>
        <v>373561</v>
      </c>
      <c r="M67" s="76">
        <f>M68</f>
        <v>373561</v>
      </c>
      <c r="N67" s="76">
        <f>N68</f>
        <v>373561</v>
      </c>
      <c r="O67" s="76">
        <f>O68</f>
        <v>373561</v>
      </c>
      <c r="P67" s="76">
        <f>P68</f>
        <v>0</v>
      </c>
      <c r="Q67" s="76">
        <f t="shared" si="17"/>
        <v>6311722.0899999999</v>
      </c>
      <c r="R67" s="24"/>
      <c r="S67" s="27"/>
      <c r="T67" s="32"/>
      <c r="U67" s="32"/>
      <c r="V67" s="32"/>
      <c r="W67" s="32"/>
      <c r="X67" s="32"/>
      <c r="Y67" s="32"/>
      <c r="Z67" s="27"/>
      <c r="AA67" s="27"/>
      <c r="AB67" s="27"/>
      <c r="AC67" s="27"/>
      <c r="AD67" s="27"/>
      <c r="AE67" s="27"/>
      <c r="AF67" s="27"/>
      <c r="AG67" s="32"/>
      <c r="AH67" s="32"/>
      <c r="AI67" s="32"/>
      <c r="AJ67" s="32"/>
    </row>
    <row r="68" spans="2:36" x14ac:dyDescent="0.25">
      <c r="B68" s="79" t="s">
        <v>110</v>
      </c>
      <c r="C68" s="211">
        <v>4482732</v>
      </c>
      <c r="D68" s="208">
        <v>7122912</v>
      </c>
      <c r="E68" s="82">
        <v>0</v>
      </c>
      <c r="F68" s="80">
        <v>747122</v>
      </c>
      <c r="G68" s="81">
        <v>373561</v>
      </c>
      <c r="H68" s="81">
        <v>373561</v>
      </c>
      <c r="I68" s="81">
        <v>373561</v>
      </c>
      <c r="J68" s="81">
        <v>373561</v>
      </c>
      <c r="K68" s="76">
        <v>2576112.09</v>
      </c>
      <c r="L68" s="76">
        <v>373561</v>
      </c>
      <c r="M68" s="76">
        <v>373561</v>
      </c>
      <c r="N68" s="76">
        <v>373561</v>
      </c>
      <c r="O68" s="76">
        <v>373561</v>
      </c>
      <c r="P68" s="26">
        <v>0</v>
      </c>
      <c r="Q68" s="76">
        <f t="shared" si="17"/>
        <v>6311722.0899999999</v>
      </c>
      <c r="R68" s="24"/>
      <c r="S68" s="27"/>
      <c r="T68" s="32"/>
      <c r="U68" s="32"/>
      <c r="V68" s="32"/>
      <c r="W68" s="32"/>
      <c r="X68" s="32"/>
      <c r="Y68" s="32"/>
      <c r="Z68" s="27"/>
      <c r="AA68" s="27"/>
      <c r="AB68" s="27"/>
      <c r="AC68" s="27"/>
      <c r="AD68" s="27"/>
      <c r="AE68" s="27"/>
      <c r="AF68" s="27"/>
      <c r="AG68" s="32"/>
      <c r="AH68" s="32"/>
      <c r="AI68" s="32"/>
      <c r="AJ68" s="32"/>
    </row>
    <row r="69" spans="2:36" x14ac:dyDescent="0.25">
      <c r="B69" s="10" t="s">
        <v>97</v>
      </c>
      <c r="C69" s="212">
        <v>500000</v>
      </c>
      <c r="D69" s="208">
        <v>500000</v>
      </c>
      <c r="E69" s="35">
        <v>0</v>
      </c>
      <c r="F69" s="35">
        <v>0</v>
      </c>
      <c r="G69" s="35">
        <v>0</v>
      </c>
      <c r="H69" s="35">
        <v>0</v>
      </c>
      <c r="I69" s="35">
        <v>0</v>
      </c>
      <c r="J69" s="35">
        <v>0</v>
      </c>
      <c r="K69" s="35">
        <v>0</v>
      </c>
      <c r="L69" s="35">
        <v>0</v>
      </c>
      <c r="M69" s="35">
        <v>0</v>
      </c>
      <c r="N69" s="35">
        <v>0</v>
      </c>
      <c r="O69" s="35">
        <v>0</v>
      </c>
      <c r="P69" s="54">
        <v>0</v>
      </c>
      <c r="Q69" s="35">
        <f t="shared" si="17"/>
        <v>0</v>
      </c>
      <c r="S69" s="27"/>
      <c r="T69" s="32"/>
      <c r="U69" s="32"/>
      <c r="V69" s="32"/>
      <c r="W69" s="32"/>
      <c r="X69" s="32"/>
      <c r="Y69" s="32"/>
      <c r="Z69" s="27"/>
      <c r="AA69" s="27"/>
      <c r="AB69" s="27"/>
      <c r="AC69" s="27"/>
      <c r="AD69" s="27"/>
      <c r="AE69" s="27"/>
      <c r="AF69" s="27"/>
      <c r="AG69" s="32"/>
      <c r="AH69" s="32"/>
      <c r="AI69" s="32"/>
      <c r="AJ69" s="32"/>
    </row>
    <row r="70" spans="2:36" x14ac:dyDescent="0.25">
      <c r="B70" s="103" t="s">
        <v>129</v>
      </c>
      <c r="C70" s="86">
        <f t="shared" ref="C70:K70" si="28">C51</f>
        <v>2924995756</v>
      </c>
      <c r="D70" s="86">
        <f t="shared" si="28"/>
        <v>2933966114.3600001</v>
      </c>
      <c r="E70" s="77">
        <f t="shared" si="28"/>
        <v>1126205.8700000001</v>
      </c>
      <c r="F70" s="77">
        <f t="shared" si="28"/>
        <v>1577237.3599999999</v>
      </c>
      <c r="G70" s="77">
        <f t="shared" si="28"/>
        <v>1016084.79</v>
      </c>
      <c r="H70" s="77">
        <f t="shared" si="28"/>
        <v>373561</v>
      </c>
      <c r="I70" s="77">
        <f t="shared" si="28"/>
        <v>547161</v>
      </c>
      <c r="J70" s="77">
        <f t="shared" si="28"/>
        <v>828961</v>
      </c>
      <c r="K70" s="77">
        <f t="shared" si="28"/>
        <v>5104321.7899999991</v>
      </c>
      <c r="L70" s="77">
        <f>L51</f>
        <v>1384050.4100000001</v>
      </c>
      <c r="M70" s="77">
        <f>M51</f>
        <v>3499876.05</v>
      </c>
      <c r="N70" s="77">
        <f>N51</f>
        <v>1300039.03</v>
      </c>
      <c r="O70" s="77">
        <f>O51</f>
        <v>373561</v>
      </c>
      <c r="P70" s="77">
        <f>P51</f>
        <v>0</v>
      </c>
      <c r="Q70" s="77">
        <f t="shared" si="17"/>
        <v>17131059.299999997</v>
      </c>
      <c r="R70" s="27"/>
      <c r="S70" s="32"/>
      <c r="T70" s="32"/>
      <c r="U70" s="32"/>
      <c r="V70" s="32"/>
      <c r="W70" s="32"/>
      <c r="X70" s="32"/>
      <c r="Y70" s="27"/>
      <c r="Z70" s="27"/>
      <c r="AA70" s="27"/>
      <c r="AB70" s="27"/>
      <c r="AC70" s="27"/>
      <c r="AD70" s="27"/>
      <c r="AE70" s="27"/>
    </row>
    <row r="71" spans="2:36" x14ac:dyDescent="0.25">
      <c r="B71" s="19"/>
      <c r="C71" s="22"/>
      <c r="D71" s="22"/>
      <c r="E71" s="22"/>
      <c r="F71" s="22"/>
      <c r="G71" s="22"/>
      <c r="H71" s="22"/>
      <c r="I71" s="22"/>
      <c r="J71" s="22"/>
      <c r="K71" s="22"/>
      <c r="L71" s="22"/>
      <c r="M71" s="22"/>
      <c r="N71" s="22"/>
      <c r="O71" s="22"/>
      <c r="P71" s="22"/>
      <c r="Q71" s="22"/>
      <c r="R71" s="32"/>
      <c r="S71" s="32"/>
      <c r="T71" s="32"/>
      <c r="U71" s="32"/>
      <c r="V71" s="32"/>
      <c r="W71" s="32"/>
      <c r="X71" s="32"/>
      <c r="Y71" s="27"/>
      <c r="Z71" s="27"/>
      <c r="AA71" s="27"/>
      <c r="AB71" s="27"/>
      <c r="AC71" s="27"/>
      <c r="AD71" s="27"/>
      <c r="AE71" s="27"/>
    </row>
    <row r="72" spans="2:36" x14ac:dyDescent="0.25">
      <c r="B72" s="103" t="s">
        <v>130</v>
      </c>
      <c r="C72" s="86">
        <f t="shared" ref="C72:P72" si="29">C48+C70</f>
        <v>120358559177</v>
      </c>
      <c r="D72" s="86">
        <f t="shared" si="29"/>
        <v>138363216967.98999</v>
      </c>
      <c r="E72" s="77">
        <f t="shared" si="29"/>
        <v>4658377229.29</v>
      </c>
      <c r="F72" s="77">
        <f t="shared" si="29"/>
        <v>4848813349.1699991</v>
      </c>
      <c r="G72" s="77">
        <f t="shared" si="29"/>
        <v>5351125259.3199987</v>
      </c>
      <c r="H72" s="77">
        <f t="shared" si="29"/>
        <v>5598416825.920001</v>
      </c>
      <c r="I72" s="77">
        <f t="shared" si="29"/>
        <v>5512625368.1999998</v>
      </c>
      <c r="J72" s="77">
        <f t="shared" si="29"/>
        <v>6568463716.8499994</v>
      </c>
      <c r="K72" s="77">
        <f t="shared" si="29"/>
        <v>7405963512.79</v>
      </c>
      <c r="L72" s="77">
        <f t="shared" si="29"/>
        <v>5847751140.0899992</v>
      </c>
      <c r="M72" s="77">
        <f t="shared" si="29"/>
        <v>5835676733.1999998</v>
      </c>
      <c r="N72" s="77">
        <f t="shared" si="29"/>
        <v>6665882330.5999994</v>
      </c>
      <c r="O72" s="77">
        <f t="shared" si="29"/>
        <v>6498558885.9500008</v>
      </c>
      <c r="P72" s="77">
        <f t="shared" si="29"/>
        <v>12406970223.640003</v>
      </c>
      <c r="Q72" s="77">
        <f>Q48+Q70</f>
        <v>77198624575.020004</v>
      </c>
      <c r="R72" s="32"/>
      <c r="Y72" s="27"/>
      <c r="Z72" s="27"/>
      <c r="AA72" s="27"/>
      <c r="AB72" s="27"/>
      <c r="AC72" s="27"/>
      <c r="AD72" s="27"/>
      <c r="AE72" s="27"/>
    </row>
    <row r="73" spans="2:36" x14ac:dyDescent="0.25">
      <c r="B73" s="251" t="s">
        <v>131</v>
      </c>
      <c r="C73" s="251"/>
      <c r="D73" s="38"/>
      <c r="E73" s="39"/>
      <c r="F73" s="39"/>
      <c r="G73" s="12"/>
      <c r="H73" s="12"/>
      <c r="I73" s="12"/>
      <c r="J73" s="12"/>
      <c r="K73" s="12"/>
      <c r="L73" s="12"/>
      <c r="M73" s="12"/>
      <c r="N73" s="12"/>
      <c r="O73" s="12"/>
      <c r="P73" s="12"/>
      <c r="Q73" s="15"/>
      <c r="R73" s="36"/>
      <c r="S73" s="36"/>
      <c r="T73" s="36"/>
      <c r="U73" s="36"/>
      <c r="V73" s="36"/>
      <c r="W73" s="36"/>
      <c r="X73" s="36"/>
      <c r="Y73" s="36"/>
      <c r="Z73" s="27"/>
      <c r="AA73" s="27"/>
      <c r="AB73" s="27"/>
      <c r="AC73" s="27"/>
      <c r="AD73" s="27"/>
      <c r="AE73" s="27"/>
    </row>
    <row r="74" spans="2:36" ht="30" customHeight="1" x14ac:dyDescent="0.25">
      <c r="B74" s="252" t="s">
        <v>132</v>
      </c>
      <c r="C74" s="252"/>
      <c r="D74" s="38"/>
      <c r="E74" s="39"/>
      <c r="F74" s="39"/>
      <c r="G74" s="12"/>
      <c r="H74" s="12"/>
      <c r="I74" s="12"/>
      <c r="J74" s="12"/>
      <c r="K74" s="12"/>
      <c r="L74" s="12"/>
      <c r="M74" s="12"/>
      <c r="N74" s="12"/>
      <c r="O74" s="12"/>
      <c r="P74" s="12"/>
      <c r="Q74" s="15"/>
      <c r="R74" s="36"/>
      <c r="S74" s="36"/>
      <c r="T74" s="36"/>
      <c r="U74" s="36"/>
      <c r="V74" s="36"/>
      <c r="W74" s="36"/>
      <c r="X74" s="36"/>
      <c r="Y74" s="36"/>
      <c r="Z74" s="27"/>
      <c r="AA74" s="27"/>
      <c r="AB74" s="27"/>
      <c r="AC74" s="27"/>
      <c r="AD74" s="27"/>
      <c r="AE74" s="27"/>
    </row>
    <row r="75" spans="2:36" x14ac:dyDescent="0.25">
      <c r="B75" s="69" t="s">
        <v>133</v>
      </c>
      <c r="C75" s="42"/>
      <c r="D75" s="42"/>
      <c r="E75" s="43"/>
      <c r="F75" s="43"/>
      <c r="G75" s="6"/>
      <c r="H75" s="6"/>
      <c r="I75" s="6"/>
      <c r="J75" s="6"/>
      <c r="K75" s="6"/>
      <c r="L75" s="6"/>
      <c r="M75" s="6"/>
      <c r="N75" s="6"/>
      <c r="O75" s="6"/>
      <c r="P75" s="6"/>
      <c r="Q75" s="11"/>
      <c r="Z75" s="27"/>
      <c r="AA75" s="27"/>
      <c r="AB75" s="27"/>
      <c r="AC75" s="27"/>
      <c r="AD75" s="27"/>
      <c r="AE75" s="27"/>
    </row>
    <row r="76" spans="2:36" x14ac:dyDescent="0.25">
      <c r="B76" s="69" t="s">
        <v>99</v>
      </c>
      <c r="C76" s="42"/>
      <c r="D76" s="42"/>
      <c r="E76" s="44"/>
      <c r="F76" s="44"/>
      <c r="G76" s="34"/>
      <c r="H76" s="34"/>
      <c r="I76" s="34"/>
      <c r="J76" s="34"/>
      <c r="K76" s="34"/>
      <c r="L76" s="34"/>
      <c r="M76" s="34"/>
      <c r="N76" s="34"/>
      <c r="O76" s="34"/>
      <c r="P76" s="34"/>
      <c r="Q76" s="34"/>
      <c r="R76" s="34"/>
      <c r="Z76" s="27"/>
      <c r="AA76" s="27"/>
      <c r="AB76" s="27"/>
      <c r="AC76" s="27"/>
      <c r="AD76" s="27"/>
      <c r="AE76" s="27"/>
    </row>
    <row r="77" spans="2:36" x14ac:dyDescent="0.25">
      <c r="B77" s="5"/>
      <c r="C77" s="11"/>
      <c r="D77" s="11"/>
      <c r="E77" s="5"/>
      <c r="F77" s="5"/>
      <c r="G77" s="5"/>
      <c r="H77" s="5"/>
      <c r="I77" s="5"/>
      <c r="J77" s="5"/>
      <c r="K77" s="5"/>
      <c r="L77" s="5"/>
      <c r="M77" s="5"/>
      <c r="N77" s="5"/>
      <c r="O77" s="5"/>
      <c r="P77" s="5"/>
    </row>
  </sheetData>
  <mergeCells count="11">
    <mergeCell ref="B73:C73"/>
    <mergeCell ref="B74:C74"/>
    <mergeCell ref="B2:Q2"/>
    <mergeCell ref="B3:Q3"/>
    <mergeCell ref="B4:Q4"/>
    <mergeCell ref="B5:Q5"/>
    <mergeCell ref="B6:Q6"/>
    <mergeCell ref="B8:B9"/>
    <mergeCell ref="C8:C9"/>
    <mergeCell ref="D8:D9"/>
    <mergeCell ref="E8:Q8"/>
  </mergeCells>
  <pageMargins left="0.7" right="0.7" top="0.75" bottom="0.75" header="0.3" footer="0.3"/>
  <pageSetup orientation="portrait" horizontalDpi="4294967295" verticalDpi="4294967295" r:id="rId1"/>
  <ignoredErrors>
    <ignoredError sqref="E11:P21 Q12:Q47 Q55:Q69"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81A00-C80D-41FF-84B5-1D2F24960302}">
  <sheetPr codeName="Hoja8"/>
  <dimension ref="A2:AJ118"/>
  <sheetViews>
    <sheetView showGridLines="0" zoomScale="70" zoomScaleNormal="70" workbookViewId="0">
      <selection activeCell="Q96" sqref="Q96:Q111"/>
    </sheetView>
  </sheetViews>
  <sheetFormatPr defaultColWidth="11.42578125" defaultRowHeight="15" x14ac:dyDescent="0.25"/>
  <cols>
    <col min="1" max="1" width="7.7109375" customWidth="1"/>
    <col min="2" max="2" width="102.42578125" customWidth="1"/>
    <col min="3" max="3" width="19" style="52" customWidth="1"/>
    <col min="4" max="15" width="14.85546875" customWidth="1"/>
    <col min="16" max="16" width="18.42578125" style="3" customWidth="1"/>
    <col min="17" max="17" width="17.85546875" bestFit="1" customWidth="1"/>
    <col min="18" max="18" width="20.140625" bestFit="1" customWidth="1"/>
    <col min="19" max="20" width="18" bestFit="1" customWidth="1"/>
    <col min="21" max="21" width="17.85546875" bestFit="1" customWidth="1"/>
    <col min="22" max="23" width="18.85546875" bestFit="1" customWidth="1"/>
    <col min="24" max="24" width="17.85546875" bestFit="1" customWidth="1"/>
  </cols>
  <sheetData>
    <row r="2" spans="1:36" ht="28.5" x14ac:dyDescent="0.25">
      <c r="B2" s="226" t="s">
        <v>0</v>
      </c>
      <c r="C2" s="227"/>
      <c r="D2" s="227"/>
      <c r="E2" s="227"/>
      <c r="F2" s="227"/>
      <c r="G2" s="227"/>
      <c r="H2" s="227"/>
      <c r="I2" s="227"/>
      <c r="J2" s="227"/>
      <c r="K2" s="227"/>
      <c r="L2" s="227"/>
      <c r="M2" s="227"/>
      <c r="N2" s="227"/>
      <c r="O2" s="227"/>
      <c r="P2" s="227"/>
    </row>
    <row r="3" spans="1:36" ht="21" x14ac:dyDescent="0.25">
      <c r="A3" s="1"/>
      <c r="B3" s="228" t="s">
        <v>1</v>
      </c>
      <c r="C3" s="229"/>
      <c r="D3" s="229"/>
      <c r="E3" s="229"/>
      <c r="F3" s="229"/>
      <c r="G3" s="229"/>
      <c r="H3" s="229"/>
      <c r="I3" s="229"/>
      <c r="J3" s="229"/>
      <c r="K3" s="229"/>
      <c r="L3" s="229"/>
      <c r="M3" s="229"/>
      <c r="N3" s="229"/>
      <c r="O3" s="229"/>
      <c r="P3" s="229"/>
    </row>
    <row r="4" spans="1:36" ht="15.75" x14ac:dyDescent="0.25">
      <c r="A4" s="1"/>
      <c r="B4" s="230" t="s">
        <v>2</v>
      </c>
      <c r="C4" s="231"/>
      <c r="D4" s="231"/>
      <c r="E4" s="231"/>
      <c r="F4" s="231"/>
      <c r="G4" s="231"/>
      <c r="H4" s="231"/>
      <c r="I4" s="231"/>
      <c r="J4" s="231"/>
      <c r="K4" s="231"/>
      <c r="L4" s="231"/>
      <c r="M4" s="231"/>
      <c r="N4" s="231"/>
      <c r="O4" s="231"/>
      <c r="P4" s="231"/>
    </row>
    <row r="5" spans="1:36" ht="15.75" x14ac:dyDescent="0.25">
      <c r="A5" s="1"/>
      <c r="B5" s="230" t="s">
        <v>3</v>
      </c>
      <c r="C5" s="231"/>
      <c r="D5" s="231"/>
      <c r="E5" s="231"/>
      <c r="F5" s="231"/>
      <c r="G5" s="231"/>
      <c r="H5" s="231"/>
      <c r="I5" s="231"/>
      <c r="J5" s="231"/>
      <c r="K5" s="231"/>
      <c r="L5" s="231"/>
      <c r="M5" s="231"/>
      <c r="N5" s="231"/>
      <c r="O5" s="231"/>
      <c r="P5" s="231"/>
    </row>
    <row r="6" spans="1:36" x14ac:dyDescent="0.25">
      <c r="A6" s="1"/>
      <c r="B6" s="232"/>
      <c r="C6" s="233"/>
      <c r="D6" s="233"/>
      <c r="E6" s="233"/>
      <c r="F6" s="233"/>
      <c r="G6" s="233"/>
      <c r="H6" s="233"/>
      <c r="I6" s="233"/>
      <c r="J6" s="233"/>
      <c r="K6" s="233"/>
      <c r="L6" s="233"/>
      <c r="M6" s="233"/>
      <c r="N6" s="233"/>
      <c r="O6" s="233"/>
      <c r="P6" s="233"/>
    </row>
    <row r="7" spans="1:36" x14ac:dyDescent="0.25">
      <c r="A7" s="1"/>
      <c r="B7" s="2" t="s">
        <v>134</v>
      </c>
      <c r="C7" s="4"/>
      <c r="P7" s="23" t="s">
        <v>5</v>
      </c>
    </row>
    <row r="8" spans="1:36" s="7" customFormat="1" ht="15" customHeight="1" x14ac:dyDescent="0.25">
      <c r="B8" s="220" t="s">
        <v>6</v>
      </c>
      <c r="C8" s="222" t="s">
        <v>135</v>
      </c>
      <c r="D8" s="118" t="s">
        <v>136</v>
      </c>
      <c r="E8" s="224" t="s">
        <v>9</v>
      </c>
      <c r="F8" s="225"/>
      <c r="G8" s="225"/>
      <c r="H8" s="225"/>
      <c r="I8" s="225"/>
      <c r="J8" s="225"/>
      <c r="K8" s="225"/>
      <c r="L8" s="225"/>
      <c r="M8" s="225"/>
      <c r="N8" s="225"/>
      <c r="O8" s="225"/>
      <c r="P8" s="225"/>
      <c r="Q8" s="225"/>
    </row>
    <row r="9" spans="1:36" s="7" customFormat="1" x14ac:dyDescent="0.25">
      <c r="B9" s="221"/>
      <c r="C9" s="223"/>
      <c r="D9" s="119" t="s">
        <v>137</v>
      </c>
      <c r="E9" s="13" t="s">
        <v>10</v>
      </c>
      <c r="F9" s="13" t="s">
        <v>11</v>
      </c>
      <c r="G9" s="13" t="s">
        <v>12</v>
      </c>
      <c r="H9" s="13" t="s">
        <v>13</v>
      </c>
      <c r="I9" s="13" t="s">
        <v>14</v>
      </c>
      <c r="J9" s="13" t="s">
        <v>15</v>
      </c>
      <c r="K9" s="13" t="s">
        <v>16</v>
      </c>
      <c r="L9" s="13" t="s">
        <v>17</v>
      </c>
      <c r="M9" s="13" t="s">
        <v>18</v>
      </c>
      <c r="N9" s="13" t="s">
        <v>19</v>
      </c>
      <c r="O9" s="13" t="s">
        <v>20</v>
      </c>
      <c r="P9" s="13" t="s">
        <v>21</v>
      </c>
      <c r="Q9" s="13" t="s">
        <v>22</v>
      </c>
      <c r="R9" s="8"/>
    </row>
    <row r="10" spans="1:36" x14ac:dyDescent="0.25">
      <c r="B10" s="21" t="s">
        <v>23</v>
      </c>
      <c r="C10" s="75">
        <v>93496036689</v>
      </c>
      <c r="D10" s="75">
        <v>112260293898</v>
      </c>
      <c r="E10" s="75">
        <v>4374371988</v>
      </c>
      <c r="F10" s="75">
        <v>5393899350</v>
      </c>
      <c r="G10" s="75">
        <v>6261819633</v>
      </c>
      <c r="H10" s="75">
        <v>5293939044</v>
      </c>
      <c r="I10" s="75">
        <v>5717569776</v>
      </c>
      <c r="J10" s="75">
        <v>6107217883</v>
      </c>
      <c r="K10" s="75">
        <v>6903045456</v>
      </c>
      <c r="L10" s="75">
        <v>6223697995</v>
      </c>
      <c r="M10" s="75">
        <v>6644501936</v>
      </c>
      <c r="N10" s="75">
        <v>6632265439</v>
      </c>
      <c r="O10" s="75">
        <v>7424479142</v>
      </c>
      <c r="P10" s="75">
        <v>11495064862</v>
      </c>
      <c r="Q10" s="75">
        <f>SUM(E10:P10)</f>
        <v>78471872504</v>
      </c>
      <c r="R10" s="28"/>
      <c r="S10" s="28"/>
      <c r="T10" s="28"/>
      <c r="U10" s="28"/>
      <c r="V10" s="28"/>
      <c r="W10" s="28"/>
      <c r="X10" s="28"/>
      <c r="Y10" s="28"/>
      <c r="Z10" s="28"/>
      <c r="AA10" s="28"/>
      <c r="AB10" s="28"/>
      <c r="AC10" s="28"/>
      <c r="AD10" s="28"/>
      <c r="AE10" s="28"/>
      <c r="AF10" s="33"/>
      <c r="AG10" s="33"/>
      <c r="AH10" s="33"/>
      <c r="AI10" s="32"/>
      <c r="AJ10" s="33"/>
    </row>
    <row r="11" spans="1:36" x14ac:dyDescent="0.25">
      <c r="B11" s="62" t="s">
        <v>24</v>
      </c>
      <c r="C11" s="74">
        <v>91056733378</v>
      </c>
      <c r="D11" s="74">
        <v>108454730286</v>
      </c>
      <c r="E11" s="74">
        <v>4366212498</v>
      </c>
      <c r="F11" s="74">
        <v>5383727374</v>
      </c>
      <c r="G11" s="74">
        <v>6240333237</v>
      </c>
      <c r="H11" s="74">
        <v>5251887351</v>
      </c>
      <c r="I11" s="74">
        <v>5697131522</v>
      </c>
      <c r="J11" s="74">
        <v>6093943579</v>
      </c>
      <c r="K11" s="74">
        <v>6872154653</v>
      </c>
      <c r="L11" s="74">
        <v>6201902788</v>
      </c>
      <c r="M11" s="74">
        <v>6624375328</v>
      </c>
      <c r="N11" s="74">
        <v>6613254457</v>
      </c>
      <c r="O11" s="74">
        <v>7401977745</v>
      </c>
      <c r="P11" s="74">
        <v>11440202686</v>
      </c>
      <c r="Q11" s="74">
        <v>78187103216.980026</v>
      </c>
      <c r="R11" s="28"/>
      <c r="S11" s="28"/>
      <c r="T11" s="28"/>
      <c r="U11" s="28"/>
      <c r="V11" s="28"/>
      <c r="W11" s="28"/>
      <c r="X11" s="28"/>
      <c r="Y11" s="28"/>
      <c r="Z11" s="28"/>
      <c r="AA11" s="28"/>
      <c r="AB11" s="28"/>
      <c r="AC11" s="28"/>
      <c r="AD11" s="28"/>
      <c r="AE11" s="28"/>
      <c r="AF11" s="33"/>
      <c r="AG11" s="33"/>
      <c r="AH11" s="33"/>
      <c r="AI11" s="33"/>
      <c r="AJ11" s="33"/>
    </row>
    <row r="12" spans="1:36" s="10" customFormat="1" x14ac:dyDescent="0.25">
      <c r="B12" s="97" t="s">
        <v>25</v>
      </c>
      <c r="C12" s="74">
        <v>70297794000</v>
      </c>
      <c r="D12" s="74">
        <v>80774490055</v>
      </c>
      <c r="E12" s="74">
        <v>4297410250</v>
      </c>
      <c r="F12" s="74">
        <v>4946306642</v>
      </c>
      <c r="G12" s="74">
        <v>5505334854</v>
      </c>
      <c r="H12" s="74">
        <v>4531768494</v>
      </c>
      <c r="I12" s="74">
        <v>4707364049</v>
      </c>
      <c r="J12" s="74">
        <v>5330492406</v>
      </c>
      <c r="K12" s="74">
        <v>5541575121</v>
      </c>
      <c r="L12" s="74">
        <v>5438121883</v>
      </c>
      <c r="M12" s="74">
        <v>5622298935</v>
      </c>
      <c r="N12" s="74">
        <v>5583693328</v>
      </c>
      <c r="O12" s="74">
        <v>6220512959</v>
      </c>
      <c r="P12" s="74">
        <v>9968517324</v>
      </c>
      <c r="Q12" s="74">
        <v>67693396245.050026</v>
      </c>
      <c r="R12" s="28"/>
      <c r="S12" s="28"/>
      <c r="T12" s="28"/>
      <c r="U12" s="28"/>
      <c r="V12" s="28"/>
      <c r="W12" s="28"/>
      <c r="X12" s="28"/>
      <c r="Y12" s="28"/>
      <c r="Z12" s="28"/>
      <c r="AA12" s="28"/>
      <c r="AB12" s="28"/>
      <c r="AC12" s="28"/>
      <c r="AD12" s="28"/>
      <c r="AE12" s="28"/>
      <c r="AF12" s="47"/>
      <c r="AG12" s="47"/>
      <c r="AH12" s="47"/>
      <c r="AI12" s="47"/>
      <c r="AJ12" s="47"/>
    </row>
    <row r="13" spans="1:36" s="10" customFormat="1" x14ac:dyDescent="0.25">
      <c r="B13" s="99" t="s">
        <v>138</v>
      </c>
      <c r="C13" s="76">
        <v>63405536453</v>
      </c>
      <c r="D13" s="76">
        <v>73024645429</v>
      </c>
      <c r="E13" s="76">
        <v>3795273450</v>
      </c>
      <c r="F13" s="76">
        <v>4414747279</v>
      </c>
      <c r="G13" s="76">
        <v>4963032515</v>
      </c>
      <c r="H13" s="76">
        <v>4012927311</v>
      </c>
      <c r="I13" s="76">
        <v>4186547317</v>
      </c>
      <c r="J13" s="76">
        <v>4722732543</v>
      </c>
      <c r="K13" s="76">
        <v>4885202336</v>
      </c>
      <c r="L13" s="76">
        <v>4796129543</v>
      </c>
      <c r="M13" s="76">
        <v>4958218784</v>
      </c>
      <c r="N13" s="76">
        <v>4941232624</v>
      </c>
      <c r="O13" s="76">
        <v>5580019822</v>
      </c>
      <c r="P13" s="76">
        <v>9325387182</v>
      </c>
      <c r="Q13" s="76">
        <v>60581450704.809998</v>
      </c>
      <c r="R13" s="28"/>
      <c r="S13" s="28"/>
      <c r="T13" s="28"/>
      <c r="U13" s="28"/>
      <c r="V13" s="28"/>
      <c r="W13" s="28"/>
      <c r="X13" s="28"/>
      <c r="Y13" s="28"/>
      <c r="Z13" s="28"/>
      <c r="AA13" s="28"/>
      <c r="AB13" s="28"/>
      <c r="AC13" s="28"/>
      <c r="AD13" s="28"/>
      <c r="AE13" s="28"/>
      <c r="AF13" s="47"/>
      <c r="AG13" s="47"/>
      <c r="AH13" s="47"/>
      <c r="AI13" s="47"/>
      <c r="AJ13" s="47"/>
    </row>
    <row r="14" spans="1:36" s="10" customFormat="1" x14ac:dyDescent="0.25">
      <c r="B14" s="99" t="s">
        <v>139</v>
      </c>
      <c r="C14" s="76">
        <v>6892257547</v>
      </c>
      <c r="D14" s="76">
        <v>7749844626</v>
      </c>
      <c r="E14" s="76">
        <v>502136800</v>
      </c>
      <c r="F14" s="76">
        <v>531559364</v>
      </c>
      <c r="G14" s="76">
        <v>542302339</v>
      </c>
      <c r="H14" s="76">
        <v>518841183</v>
      </c>
      <c r="I14" s="76">
        <v>520816732</v>
      </c>
      <c r="J14" s="76">
        <v>607759863</v>
      </c>
      <c r="K14" s="76">
        <v>656372785</v>
      </c>
      <c r="L14" s="76">
        <v>641992340</v>
      </c>
      <c r="M14" s="76">
        <v>664080151</v>
      </c>
      <c r="N14" s="76">
        <v>642460705</v>
      </c>
      <c r="O14" s="76">
        <v>640493137</v>
      </c>
      <c r="P14" s="76">
        <v>643130142</v>
      </c>
      <c r="Q14" s="76">
        <v>7111945540.2399998</v>
      </c>
      <c r="R14" s="28"/>
      <c r="S14" s="28"/>
      <c r="T14" s="28"/>
      <c r="U14" s="28"/>
      <c r="V14" s="28"/>
      <c r="W14" s="28"/>
      <c r="X14" s="28"/>
      <c r="Y14" s="28"/>
      <c r="Z14" s="28"/>
      <c r="AA14" s="28"/>
      <c r="AB14" s="28"/>
      <c r="AC14" s="28"/>
      <c r="AD14" s="28"/>
      <c r="AE14" s="28"/>
      <c r="AF14" s="47"/>
      <c r="AG14" s="47"/>
      <c r="AH14" s="47"/>
      <c r="AI14" s="47"/>
      <c r="AJ14" s="47"/>
    </row>
    <row r="15" spans="1:36" s="10" customFormat="1" x14ac:dyDescent="0.25">
      <c r="B15" s="97" t="s">
        <v>26</v>
      </c>
      <c r="C15" s="74">
        <v>20460458596</v>
      </c>
      <c r="D15" s="74">
        <v>27374085227</v>
      </c>
      <c r="E15" s="74">
        <v>63847270</v>
      </c>
      <c r="F15" s="74">
        <v>437310402</v>
      </c>
      <c r="G15" s="74">
        <v>733877721</v>
      </c>
      <c r="H15" s="74">
        <v>715272719</v>
      </c>
      <c r="I15" s="74">
        <v>988860009</v>
      </c>
      <c r="J15" s="74">
        <v>762070961</v>
      </c>
      <c r="K15" s="74">
        <v>1319906725</v>
      </c>
      <c r="L15" s="74">
        <v>762116081</v>
      </c>
      <c r="M15" s="74">
        <v>997760840</v>
      </c>
      <c r="N15" s="74">
        <v>1029448522</v>
      </c>
      <c r="O15" s="74">
        <v>1181159455</v>
      </c>
      <c r="P15" s="74">
        <v>1470948396</v>
      </c>
      <c r="Q15" s="74">
        <v>10462579099.949997</v>
      </c>
      <c r="R15" s="28"/>
      <c r="S15" s="28"/>
      <c r="T15" s="28"/>
      <c r="U15" s="28"/>
      <c r="V15" s="28"/>
      <c r="W15" s="28"/>
      <c r="X15" s="28"/>
      <c r="Y15" s="28"/>
      <c r="Z15" s="28"/>
      <c r="AA15" s="28"/>
      <c r="AB15" s="28"/>
      <c r="AC15" s="28"/>
      <c r="AD15" s="28"/>
      <c r="AE15" s="28"/>
      <c r="AF15" s="47"/>
      <c r="AG15" s="47"/>
      <c r="AH15" s="47"/>
      <c r="AI15" s="47"/>
      <c r="AJ15" s="47"/>
    </row>
    <row r="16" spans="1:36" s="10" customFormat="1" x14ac:dyDescent="0.25">
      <c r="B16" s="99" t="s">
        <v>140</v>
      </c>
      <c r="C16" s="76">
        <v>20460458596</v>
      </c>
      <c r="D16" s="76">
        <v>27374085227</v>
      </c>
      <c r="E16" s="76">
        <v>63847270</v>
      </c>
      <c r="F16" s="76">
        <v>437310402</v>
      </c>
      <c r="G16" s="76">
        <v>733877721</v>
      </c>
      <c r="H16" s="76">
        <v>715272719</v>
      </c>
      <c r="I16" s="76">
        <v>988860009</v>
      </c>
      <c r="J16" s="76">
        <v>762070961</v>
      </c>
      <c r="K16" s="76">
        <v>1319906725</v>
      </c>
      <c r="L16" s="76">
        <v>762116081</v>
      </c>
      <c r="M16" s="76">
        <v>997760840</v>
      </c>
      <c r="N16" s="76">
        <v>1029448522</v>
      </c>
      <c r="O16" s="76">
        <v>1181159455</v>
      </c>
      <c r="P16" s="76">
        <v>1470948396</v>
      </c>
      <c r="Q16" s="76">
        <v>10462579099.949997</v>
      </c>
      <c r="R16" s="28"/>
      <c r="S16" s="28"/>
      <c r="T16" s="28"/>
      <c r="U16" s="28"/>
      <c r="V16" s="28"/>
      <c r="W16" s="28"/>
      <c r="X16" s="28"/>
      <c r="Y16" s="28"/>
      <c r="Z16" s="28"/>
      <c r="AA16" s="28"/>
      <c r="AB16" s="28"/>
      <c r="AC16" s="28"/>
      <c r="AD16" s="28"/>
      <c r="AE16" s="28"/>
      <c r="AF16" s="47"/>
      <c r="AG16" s="47"/>
      <c r="AH16" s="47"/>
      <c r="AI16" s="47"/>
      <c r="AJ16" s="47"/>
    </row>
    <row r="17" spans="2:36" s="10" customFormat="1" ht="18" customHeight="1" x14ac:dyDescent="0.25">
      <c r="B17" s="97" t="s">
        <v>27</v>
      </c>
      <c r="C17" s="74">
        <v>298480782</v>
      </c>
      <c r="D17" s="74">
        <v>306155004</v>
      </c>
      <c r="E17" s="74">
        <v>4954978</v>
      </c>
      <c r="F17" s="74">
        <v>110330</v>
      </c>
      <c r="G17" s="74">
        <v>1120662</v>
      </c>
      <c r="H17" s="74">
        <v>4846138</v>
      </c>
      <c r="I17" s="74">
        <v>907464</v>
      </c>
      <c r="J17" s="74">
        <v>1380213</v>
      </c>
      <c r="K17" s="74">
        <v>10672807</v>
      </c>
      <c r="L17" s="74">
        <v>1664824</v>
      </c>
      <c r="M17" s="74">
        <v>4315553</v>
      </c>
      <c r="N17" s="74">
        <v>112606</v>
      </c>
      <c r="O17" s="74">
        <v>305331</v>
      </c>
      <c r="P17" s="74">
        <v>736965</v>
      </c>
      <c r="Q17" s="74">
        <v>31127871.980000004</v>
      </c>
      <c r="R17" s="28"/>
      <c r="S17" s="28"/>
      <c r="T17" s="28"/>
      <c r="U17" s="28"/>
      <c r="V17" s="28"/>
      <c r="W17" s="28"/>
      <c r="X17" s="28"/>
      <c r="Y17" s="28"/>
      <c r="Z17" s="28"/>
      <c r="AA17" s="28"/>
      <c r="AB17" s="28"/>
      <c r="AC17" s="28"/>
      <c r="AD17" s="28"/>
      <c r="AE17" s="28"/>
      <c r="AF17" s="47"/>
      <c r="AG17" s="47"/>
      <c r="AH17" s="47"/>
      <c r="AI17" s="47"/>
      <c r="AJ17" s="47"/>
    </row>
    <row r="18" spans="2:36" x14ac:dyDescent="0.25">
      <c r="B18" s="62" t="s">
        <v>141</v>
      </c>
      <c r="C18" s="74">
        <v>1551339667</v>
      </c>
      <c r="D18" s="74">
        <v>1550939667</v>
      </c>
      <c r="E18" s="74">
        <v>0</v>
      </c>
      <c r="F18" s="74">
        <v>0</v>
      </c>
      <c r="G18" s="74">
        <v>0</v>
      </c>
      <c r="H18" s="74">
        <v>0</v>
      </c>
      <c r="I18" s="74">
        <v>0</v>
      </c>
      <c r="J18" s="74">
        <v>0</v>
      </c>
      <c r="K18" s="74">
        <v>0</v>
      </c>
      <c r="L18" s="74">
        <v>0</v>
      </c>
      <c r="M18" s="74">
        <v>0</v>
      </c>
      <c r="N18" s="74">
        <v>0</v>
      </c>
      <c r="O18" s="74">
        <v>0</v>
      </c>
      <c r="P18" s="74">
        <v>0</v>
      </c>
      <c r="Q18" s="74">
        <v>31127871.980000004</v>
      </c>
      <c r="R18" s="28"/>
      <c r="S18" s="28"/>
      <c r="T18" s="28"/>
      <c r="U18" s="28"/>
      <c r="V18" s="28"/>
      <c r="W18" s="28"/>
      <c r="X18" s="28"/>
      <c r="Y18" s="28"/>
      <c r="Z18" s="28"/>
      <c r="AA18" s="28"/>
      <c r="AB18" s="28"/>
      <c r="AC18" s="28"/>
      <c r="AD18" s="28"/>
      <c r="AE18" s="28"/>
      <c r="AF18" s="33"/>
      <c r="AG18" s="33"/>
      <c r="AH18" s="33"/>
      <c r="AI18" s="33"/>
      <c r="AJ18" s="33"/>
    </row>
    <row r="19" spans="2:36" x14ac:dyDescent="0.25">
      <c r="B19" s="62" t="s">
        <v>142</v>
      </c>
      <c r="C19" s="74">
        <v>1551339667</v>
      </c>
      <c r="D19" s="74">
        <v>1550939667</v>
      </c>
      <c r="E19" s="74">
        <v>0</v>
      </c>
      <c r="F19" s="74">
        <v>0</v>
      </c>
      <c r="G19" s="74">
        <v>0</v>
      </c>
      <c r="H19" s="74">
        <v>0</v>
      </c>
      <c r="I19" s="74">
        <v>0</v>
      </c>
      <c r="J19" s="74">
        <v>0</v>
      </c>
      <c r="K19" s="74">
        <v>0</v>
      </c>
      <c r="L19" s="74">
        <v>0</v>
      </c>
      <c r="M19" s="74">
        <v>0</v>
      </c>
      <c r="N19" s="74">
        <v>0</v>
      </c>
      <c r="O19" s="74">
        <v>0</v>
      </c>
      <c r="P19" s="74">
        <v>0</v>
      </c>
      <c r="Q19" s="74">
        <f t="shared" ref="Q19:Q23" si="0">SUM(E19:P19)</f>
        <v>0</v>
      </c>
      <c r="R19" s="28"/>
      <c r="S19" s="28"/>
      <c r="T19" s="28"/>
      <c r="U19" s="28"/>
      <c r="V19" s="28"/>
      <c r="W19" s="28"/>
      <c r="X19" s="28"/>
      <c r="Y19" s="28"/>
      <c r="Z19" s="28"/>
      <c r="AA19" s="28"/>
      <c r="AB19" s="28"/>
      <c r="AC19" s="28"/>
      <c r="AD19" s="28"/>
      <c r="AE19" s="28"/>
      <c r="AF19" s="33"/>
      <c r="AG19" s="33"/>
      <c r="AH19" s="33"/>
      <c r="AI19" s="32"/>
      <c r="AJ19" s="33"/>
    </row>
    <row r="20" spans="2:36" x14ac:dyDescent="0.25">
      <c r="B20" s="62" t="s">
        <v>104</v>
      </c>
      <c r="C20" s="74">
        <v>30802659</v>
      </c>
      <c r="D20" s="74">
        <v>30682659</v>
      </c>
      <c r="E20" s="74">
        <v>0</v>
      </c>
      <c r="F20" s="74">
        <v>0</v>
      </c>
      <c r="G20" s="74">
        <v>0</v>
      </c>
      <c r="H20" s="74">
        <v>0</v>
      </c>
      <c r="I20" s="74">
        <v>0</v>
      </c>
      <c r="J20" s="74">
        <v>0</v>
      </c>
      <c r="K20" s="74">
        <v>0</v>
      </c>
      <c r="L20" s="74">
        <v>0</v>
      </c>
      <c r="M20" s="74">
        <v>0</v>
      </c>
      <c r="N20" s="74">
        <v>0</v>
      </c>
      <c r="O20" s="74">
        <v>0</v>
      </c>
      <c r="P20" s="74">
        <v>0</v>
      </c>
      <c r="Q20" s="74">
        <f t="shared" si="0"/>
        <v>0</v>
      </c>
      <c r="R20" s="28"/>
      <c r="S20" s="28"/>
      <c r="T20" s="28"/>
      <c r="U20" s="28"/>
      <c r="V20" s="28"/>
      <c r="W20" s="28"/>
      <c r="X20" s="28"/>
      <c r="Y20" s="28"/>
      <c r="Z20" s="28"/>
      <c r="AA20" s="28"/>
      <c r="AB20" s="28"/>
      <c r="AC20" s="28"/>
      <c r="AD20" s="28"/>
      <c r="AE20" s="28"/>
      <c r="AF20" s="33"/>
      <c r="AG20" s="33"/>
      <c r="AH20" s="33"/>
    </row>
    <row r="21" spans="2:36" x14ac:dyDescent="0.25">
      <c r="B21" s="97" t="s">
        <v>30</v>
      </c>
      <c r="C21" s="74">
        <v>30802659</v>
      </c>
      <c r="D21" s="74">
        <v>30682659</v>
      </c>
      <c r="E21" s="74">
        <v>0</v>
      </c>
      <c r="F21" s="74">
        <v>0</v>
      </c>
      <c r="G21" s="74">
        <v>0</v>
      </c>
      <c r="H21" s="74">
        <v>0</v>
      </c>
      <c r="I21" s="74">
        <v>0</v>
      </c>
      <c r="J21" s="74">
        <v>0</v>
      </c>
      <c r="K21" s="74">
        <v>0</v>
      </c>
      <c r="L21" s="74">
        <v>0</v>
      </c>
      <c r="M21" s="74">
        <v>0</v>
      </c>
      <c r="N21" s="74">
        <v>0</v>
      </c>
      <c r="O21" s="74">
        <v>0</v>
      </c>
      <c r="P21" s="74">
        <v>0</v>
      </c>
      <c r="Q21" s="74">
        <f>SUM(E21:P21)</f>
        <v>0</v>
      </c>
      <c r="R21" s="28"/>
      <c r="S21" s="28"/>
      <c r="T21" s="28"/>
      <c r="U21" s="28"/>
      <c r="V21" s="28"/>
      <c r="W21" s="28"/>
      <c r="X21" s="28"/>
      <c r="Y21" s="28"/>
      <c r="Z21" s="28"/>
      <c r="AA21" s="28"/>
      <c r="AB21" s="28"/>
      <c r="AC21" s="28"/>
      <c r="AD21" s="28"/>
      <c r="AE21" s="28"/>
      <c r="AF21" s="33"/>
      <c r="AG21" s="33"/>
      <c r="AH21" s="33"/>
    </row>
    <row r="22" spans="2:36" x14ac:dyDescent="0.25">
      <c r="B22" s="100" t="s">
        <v>31</v>
      </c>
      <c r="C22" s="73">
        <v>7378576</v>
      </c>
      <c r="D22" s="73">
        <v>7258576</v>
      </c>
      <c r="E22" s="73">
        <v>0</v>
      </c>
      <c r="F22" s="73">
        <v>0</v>
      </c>
      <c r="G22" s="73">
        <v>0</v>
      </c>
      <c r="H22" s="73">
        <v>0</v>
      </c>
      <c r="I22" s="73">
        <v>0</v>
      </c>
      <c r="J22" s="73">
        <v>0</v>
      </c>
      <c r="K22" s="73">
        <v>0</v>
      </c>
      <c r="L22" s="73">
        <v>0</v>
      </c>
      <c r="M22" s="73">
        <v>0</v>
      </c>
      <c r="N22" s="73">
        <v>0</v>
      </c>
      <c r="O22" s="73">
        <v>0</v>
      </c>
      <c r="P22" s="73">
        <v>0</v>
      </c>
      <c r="Q22" s="73">
        <f t="shared" si="0"/>
        <v>0</v>
      </c>
      <c r="R22" s="28"/>
      <c r="S22" s="28"/>
      <c r="T22" s="28"/>
      <c r="U22" s="28"/>
      <c r="V22" s="28"/>
      <c r="W22" s="28"/>
      <c r="X22" s="28"/>
      <c r="Y22" s="28"/>
      <c r="Z22" s="28"/>
      <c r="AA22" s="28"/>
      <c r="AB22" s="28"/>
      <c r="AC22" s="28"/>
      <c r="AD22" s="28"/>
      <c r="AE22" s="28"/>
      <c r="AF22" s="33"/>
      <c r="AG22" s="33"/>
      <c r="AH22" s="33"/>
    </row>
    <row r="23" spans="2:36" x14ac:dyDescent="0.25">
      <c r="B23" s="100" t="s">
        <v>32</v>
      </c>
      <c r="C23" s="73">
        <v>23424083</v>
      </c>
      <c r="D23" s="73">
        <v>23424083</v>
      </c>
      <c r="E23" s="73">
        <v>0</v>
      </c>
      <c r="F23" s="73">
        <v>0</v>
      </c>
      <c r="G23" s="73">
        <v>0</v>
      </c>
      <c r="H23" s="73">
        <v>0</v>
      </c>
      <c r="I23" s="73">
        <v>0</v>
      </c>
      <c r="J23" s="73">
        <v>0</v>
      </c>
      <c r="K23" s="73">
        <v>0</v>
      </c>
      <c r="L23" s="73">
        <v>0</v>
      </c>
      <c r="M23" s="73">
        <v>0</v>
      </c>
      <c r="N23" s="73">
        <v>0</v>
      </c>
      <c r="O23" s="73">
        <v>0</v>
      </c>
      <c r="P23" s="73">
        <v>0</v>
      </c>
      <c r="Q23" s="73">
        <f t="shared" si="0"/>
        <v>0</v>
      </c>
      <c r="R23" s="28"/>
      <c r="S23" s="28"/>
      <c r="T23" s="28"/>
      <c r="U23" s="28"/>
      <c r="V23" s="28"/>
      <c r="W23" s="28"/>
      <c r="X23" s="28"/>
      <c r="Y23" s="28"/>
      <c r="Z23" s="28"/>
      <c r="AA23" s="28"/>
      <c r="AB23" s="28"/>
      <c r="AC23" s="28"/>
      <c r="AD23" s="28"/>
      <c r="AE23" s="28"/>
      <c r="AF23" s="33"/>
      <c r="AG23" s="33"/>
      <c r="AH23" s="33"/>
    </row>
    <row r="24" spans="2:36" x14ac:dyDescent="0.25">
      <c r="B24" s="62" t="s">
        <v>34</v>
      </c>
      <c r="C24" s="74">
        <v>814550855</v>
      </c>
      <c r="D24" s="74">
        <v>2192040480</v>
      </c>
      <c r="E24" s="74">
        <v>8159490</v>
      </c>
      <c r="F24" s="74">
        <v>10171975</v>
      </c>
      <c r="G24" s="74">
        <v>21480582</v>
      </c>
      <c r="H24" s="74">
        <v>42041693</v>
      </c>
      <c r="I24" s="74">
        <v>20434811</v>
      </c>
      <c r="J24" s="74">
        <v>13274304</v>
      </c>
      <c r="K24" s="74">
        <v>30890803</v>
      </c>
      <c r="L24" s="74">
        <v>21795207</v>
      </c>
      <c r="M24" s="74">
        <v>20126609</v>
      </c>
      <c r="N24" s="74">
        <v>18976770</v>
      </c>
      <c r="O24" s="74">
        <v>22501397</v>
      </c>
      <c r="P24" s="74">
        <v>54689228</v>
      </c>
      <c r="Q24" s="74">
        <v>284542869.84999996</v>
      </c>
      <c r="R24" s="28"/>
      <c r="S24" s="28"/>
      <c r="T24" s="28"/>
      <c r="U24" s="28"/>
      <c r="V24" s="28"/>
      <c r="W24" s="28"/>
      <c r="X24" s="28"/>
      <c r="Y24" s="28"/>
      <c r="Z24" s="28"/>
      <c r="AA24" s="28"/>
      <c r="AB24" s="28"/>
      <c r="AC24" s="28"/>
      <c r="AD24" s="28"/>
      <c r="AE24" s="28"/>
      <c r="AF24" s="33"/>
      <c r="AG24" s="33"/>
      <c r="AH24" s="33"/>
    </row>
    <row r="25" spans="2:36" s="10" customFormat="1" x14ac:dyDescent="0.25">
      <c r="B25" s="97" t="s">
        <v>35</v>
      </c>
      <c r="C25" s="74">
        <v>658045316</v>
      </c>
      <c r="D25" s="74">
        <v>703191291</v>
      </c>
      <c r="E25" s="74">
        <v>6244091</v>
      </c>
      <c r="F25" s="74">
        <v>7394257</v>
      </c>
      <c r="G25" s="74">
        <v>19318828</v>
      </c>
      <c r="H25" s="74">
        <v>29045469</v>
      </c>
      <c r="I25" s="74">
        <v>19561958</v>
      </c>
      <c r="J25" s="74">
        <v>10060925</v>
      </c>
      <c r="K25" s="74">
        <v>28030031</v>
      </c>
      <c r="L25" s="74">
        <v>19689498</v>
      </c>
      <c r="M25" s="74">
        <v>16764333</v>
      </c>
      <c r="N25" s="74">
        <v>16447799</v>
      </c>
      <c r="O25" s="74">
        <v>15895515</v>
      </c>
      <c r="P25" s="74">
        <v>26423942</v>
      </c>
      <c r="Q25" s="74">
        <v>214876645.61999997</v>
      </c>
      <c r="R25" s="28"/>
      <c r="S25" s="28"/>
      <c r="T25" s="28"/>
      <c r="U25" s="28"/>
      <c r="V25" s="28"/>
      <c r="W25" s="28"/>
      <c r="X25" s="28"/>
      <c r="Y25" s="28"/>
      <c r="Z25" s="28"/>
      <c r="AA25" s="28"/>
      <c r="AB25" s="28"/>
      <c r="AC25" s="28"/>
      <c r="AD25" s="28"/>
      <c r="AE25" s="28"/>
      <c r="AF25" s="47"/>
      <c r="AG25" s="47"/>
      <c r="AH25" s="47"/>
    </row>
    <row r="26" spans="2:36" s="10" customFormat="1" x14ac:dyDescent="0.25">
      <c r="B26" s="100" t="s">
        <v>143</v>
      </c>
      <c r="C26" s="76">
        <v>88954821</v>
      </c>
      <c r="D26" s="76">
        <v>90458546</v>
      </c>
      <c r="E26" s="76">
        <v>1020041</v>
      </c>
      <c r="F26" s="76">
        <v>2063152</v>
      </c>
      <c r="G26" s="76">
        <v>2846462</v>
      </c>
      <c r="H26" s="76">
        <v>1899193</v>
      </c>
      <c r="I26" s="76">
        <v>3632311</v>
      </c>
      <c r="J26" s="76">
        <v>2578030</v>
      </c>
      <c r="K26" s="76">
        <v>3241450</v>
      </c>
      <c r="L26" s="76">
        <v>1700255</v>
      </c>
      <c r="M26" s="76">
        <v>804606</v>
      </c>
      <c r="N26" s="76">
        <v>1649552</v>
      </c>
      <c r="O26" s="76">
        <v>938237</v>
      </c>
      <c r="P26" s="76">
        <v>2228210</v>
      </c>
      <c r="Q26" s="74">
        <v>24601497.789999999</v>
      </c>
      <c r="R26" s="28"/>
      <c r="S26" s="28"/>
      <c r="T26" s="28"/>
      <c r="U26" s="28"/>
      <c r="V26" s="28"/>
      <c r="W26" s="28"/>
      <c r="X26" s="28"/>
      <c r="Y26" s="28"/>
      <c r="Z26" s="28"/>
      <c r="AA26" s="28"/>
      <c r="AB26" s="28"/>
      <c r="AC26" s="28"/>
      <c r="AD26" s="28"/>
      <c r="AE26" s="28"/>
      <c r="AF26" s="47"/>
      <c r="AG26" s="47"/>
      <c r="AH26" s="47"/>
    </row>
    <row r="27" spans="2:36" s="10" customFormat="1" x14ac:dyDescent="0.25">
      <c r="B27" s="100" t="s">
        <v>144</v>
      </c>
      <c r="C27" s="76">
        <v>412203652</v>
      </c>
      <c r="D27" s="76">
        <v>413111588</v>
      </c>
      <c r="E27" s="76">
        <v>5224050</v>
      </c>
      <c r="F27" s="76">
        <v>5224050</v>
      </c>
      <c r="G27" s="76">
        <v>16447366</v>
      </c>
      <c r="H27" s="76">
        <v>22908012</v>
      </c>
      <c r="I27" s="76">
        <v>15866133</v>
      </c>
      <c r="J27" s="76">
        <v>6121050</v>
      </c>
      <c r="K27" s="76">
        <v>23850250</v>
      </c>
      <c r="L27" s="76">
        <v>16869408</v>
      </c>
      <c r="M27" s="76">
        <v>14510312</v>
      </c>
      <c r="N27" s="76">
        <v>14086116</v>
      </c>
      <c r="O27" s="76">
        <v>14439971</v>
      </c>
      <c r="P27" s="76">
        <v>13521104</v>
      </c>
      <c r="Q27" s="74">
        <v>169067824.03</v>
      </c>
      <c r="R27" s="28"/>
      <c r="S27" s="28"/>
      <c r="T27" s="28"/>
      <c r="U27" s="28"/>
      <c r="V27" s="28"/>
      <c r="W27" s="28"/>
      <c r="X27" s="28"/>
      <c r="Y27" s="28"/>
      <c r="Z27" s="28"/>
      <c r="AA27" s="28"/>
      <c r="AB27" s="28"/>
      <c r="AC27" s="28"/>
      <c r="AD27" s="28"/>
      <c r="AE27" s="28"/>
      <c r="AF27" s="47"/>
      <c r="AG27" s="47"/>
      <c r="AH27" s="47"/>
    </row>
    <row r="28" spans="2:36" s="10" customFormat="1" x14ac:dyDescent="0.25">
      <c r="B28" s="100" t="s">
        <v>145</v>
      </c>
      <c r="C28" s="76">
        <v>6829495</v>
      </c>
      <c r="D28" s="76">
        <v>9689745</v>
      </c>
      <c r="E28" s="76">
        <v>0</v>
      </c>
      <c r="F28" s="76">
        <v>0</v>
      </c>
      <c r="G28" s="76">
        <v>0</v>
      </c>
      <c r="H28" s="76">
        <v>0</v>
      </c>
      <c r="I28" s="76">
        <v>0</v>
      </c>
      <c r="J28" s="76">
        <v>0</v>
      </c>
      <c r="K28" s="76">
        <v>0</v>
      </c>
      <c r="L28" s="76">
        <v>575000</v>
      </c>
      <c r="M28" s="76">
        <v>419882</v>
      </c>
      <c r="N28" s="76">
        <v>115250</v>
      </c>
      <c r="O28" s="76">
        <v>236000</v>
      </c>
      <c r="P28" s="76">
        <v>2509433</v>
      </c>
      <c r="Q28" s="74">
        <v>4055565.0700000003</v>
      </c>
      <c r="R28" s="28"/>
      <c r="S28" s="28"/>
      <c r="T28" s="28"/>
      <c r="U28" s="28"/>
      <c r="V28" s="28"/>
      <c r="W28" s="28"/>
      <c r="X28" s="28"/>
      <c r="Y28" s="28"/>
      <c r="Z28" s="28"/>
      <c r="AA28" s="28"/>
      <c r="AB28" s="28"/>
      <c r="AC28" s="28"/>
      <c r="AD28" s="28"/>
      <c r="AE28" s="28"/>
      <c r="AF28" s="47"/>
      <c r="AG28" s="47"/>
      <c r="AH28" s="47"/>
    </row>
    <row r="29" spans="2:36" s="10" customFormat="1" x14ac:dyDescent="0.25">
      <c r="B29" s="100" t="s">
        <v>146</v>
      </c>
      <c r="C29" s="76">
        <v>150057348</v>
      </c>
      <c r="D29" s="76">
        <v>189931413</v>
      </c>
      <c r="E29" s="76">
        <v>0</v>
      </c>
      <c r="F29" s="76">
        <v>107055</v>
      </c>
      <c r="G29" s="76">
        <v>25000</v>
      </c>
      <c r="H29" s="76">
        <v>4038264</v>
      </c>
      <c r="I29" s="76">
        <v>63514</v>
      </c>
      <c r="J29" s="76">
        <v>1361845</v>
      </c>
      <c r="K29" s="76">
        <v>938331</v>
      </c>
      <c r="L29" s="76">
        <v>544835</v>
      </c>
      <c r="M29" s="76">
        <v>1029532</v>
      </c>
      <c r="N29" s="76">
        <v>596881</v>
      </c>
      <c r="O29" s="76">
        <v>281307</v>
      </c>
      <c r="P29" s="76">
        <v>8165195</v>
      </c>
      <c r="Q29" s="74">
        <v>17151758.73</v>
      </c>
      <c r="R29" s="28"/>
      <c r="S29" s="28"/>
      <c r="T29" s="28"/>
      <c r="U29" s="28"/>
      <c r="V29" s="28"/>
      <c r="W29" s="28"/>
      <c r="X29" s="28"/>
      <c r="Y29" s="28"/>
      <c r="Z29" s="28"/>
      <c r="AA29" s="28"/>
      <c r="AB29" s="28"/>
      <c r="AC29" s="28"/>
      <c r="AD29" s="28"/>
      <c r="AE29" s="28"/>
      <c r="AF29" s="47"/>
      <c r="AG29" s="47"/>
      <c r="AH29" s="47"/>
    </row>
    <row r="30" spans="2:36" s="10" customFormat="1" x14ac:dyDescent="0.25">
      <c r="B30" s="97" t="s">
        <v>36</v>
      </c>
      <c r="C30" s="74">
        <v>39552768</v>
      </c>
      <c r="D30" s="74">
        <v>1359552768</v>
      </c>
      <c r="E30" s="74">
        <v>0</v>
      </c>
      <c r="F30" s="74">
        <v>0</v>
      </c>
      <c r="G30" s="74">
        <v>0</v>
      </c>
      <c r="H30" s="74">
        <v>0</v>
      </c>
      <c r="I30" s="74">
        <v>0</v>
      </c>
      <c r="J30" s="74">
        <v>0</v>
      </c>
      <c r="K30" s="74">
        <v>0</v>
      </c>
      <c r="L30" s="74">
        <v>0</v>
      </c>
      <c r="M30" s="74">
        <v>0</v>
      </c>
      <c r="N30" s="74">
        <v>0</v>
      </c>
      <c r="O30" s="74">
        <v>0</v>
      </c>
      <c r="P30" s="74">
        <v>12000000</v>
      </c>
      <c r="Q30" s="74">
        <v>12000000</v>
      </c>
      <c r="R30" s="28"/>
      <c r="S30" s="28"/>
      <c r="T30" s="28"/>
      <c r="U30" s="28"/>
      <c r="V30" s="28"/>
      <c r="W30" s="28"/>
      <c r="X30" s="28"/>
      <c r="Y30" s="28"/>
      <c r="Z30" s="28"/>
      <c r="AA30" s="28"/>
      <c r="AB30" s="28"/>
      <c r="AC30" s="28"/>
      <c r="AD30" s="28"/>
      <c r="AE30" s="28"/>
      <c r="AF30" s="47"/>
      <c r="AG30" s="47"/>
      <c r="AH30" s="47"/>
    </row>
    <row r="31" spans="2:36" s="10" customFormat="1" x14ac:dyDescent="0.25">
      <c r="B31" s="100" t="s">
        <v>147</v>
      </c>
      <c r="C31" s="76">
        <v>38266468</v>
      </c>
      <c r="D31" s="76">
        <v>1358266468</v>
      </c>
      <c r="E31" s="76">
        <v>0</v>
      </c>
      <c r="F31" s="76">
        <v>0</v>
      </c>
      <c r="G31" s="76">
        <v>0</v>
      </c>
      <c r="H31" s="76">
        <v>0</v>
      </c>
      <c r="I31" s="76">
        <v>0</v>
      </c>
      <c r="J31" s="76">
        <v>0</v>
      </c>
      <c r="K31" s="76">
        <v>0</v>
      </c>
      <c r="L31" s="76">
        <v>0</v>
      </c>
      <c r="M31" s="76">
        <v>0</v>
      </c>
      <c r="N31" s="76">
        <v>0</v>
      </c>
      <c r="O31" s="76">
        <v>0</v>
      </c>
      <c r="P31" s="76">
        <v>12000000</v>
      </c>
      <c r="Q31" s="74">
        <v>12000000</v>
      </c>
      <c r="R31" s="28"/>
      <c r="S31" s="28"/>
      <c r="T31" s="28"/>
      <c r="U31" s="28"/>
      <c r="V31" s="28"/>
      <c r="W31" s="28"/>
      <c r="X31" s="28"/>
      <c r="Y31" s="28"/>
      <c r="Z31" s="28"/>
      <c r="AA31" s="28"/>
      <c r="AB31" s="28"/>
      <c r="AC31" s="28"/>
      <c r="AD31" s="28"/>
      <c r="AE31" s="28"/>
      <c r="AF31" s="47"/>
      <c r="AG31" s="47"/>
      <c r="AH31" s="47"/>
    </row>
    <row r="32" spans="2:36" x14ac:dyDescent="0.25">
      <c r="B32" s="98" t="s">
        <v>148</v>
      </c>
      <c r="C32" s="73">
        <v>12400000</v>
      </c>
      <c r="D32" s="73">
        <v>1332400000</v>
      </c>
      <c r="E32" s="73">
        <v>0</v>
      </c>
      <c r="F32" s="73">
        <v>0</v>
      </c>
      <c r="G32" s="73">
        <v>0</v>
      </c>
      <c r="H32" s="73">
        <v>0</v>
      </c>
      <c r="I32" s="73">
        <v>0</v>
      </c>
      <c r="J32" s="73">
        <v>0</v>
      </c>
      <c r="K32" s="73">
        <v>0</v>
      </c>
      <c r="L32" s="73">
        <v>0</v>
      </c>
      <c r="M32" s="73">
        <v>0</v>
      </c>
      <c r="N32" s="73">
        <v>0</v>
      </c>
      <c r="O32" s="73">
        <v>0</v>
      </c>
      <c r="P32" s="73">
        <v>12000000</v>
      </c>
      <c r="Q32" s="74">
        <f t="shared" ref="Q32:Q40" si="1">SUM(E32:P32)</f>
        <v>12000000</v>
      </c>
      <c r="R32" s="28"/>
      <c r="S32" s="28"/>
      <c r="T32" s="28"/>
      <c r="U32" s="28"/>
      <c r="V32" s="28"/>
      <c r="W32" s="28"/>
      <c r="X32" s="28"/>
      <c r="Y32" s="28"/>
      <c r="Z32" s="28"/>
      <c r="AA32" s="28"/>
      <c r="AB32" s="28"/>
      <c r="AC32" s="28"/>
      <c r="AD32" s="28"/>
      <c r="AE32" s="28"/>
      <c r="AF32" s="33"/>
      <c r="AG32" s="33"/>
      <c r="AH32" s="33"/>
    </row>
    <row r="33" spans="2:34" x14ac:dyDescent="0.25">
      <c r="B33" s="98" t="s">
        <v>149</v>
      </c>
      <c r="C33" s="73">
        <v>25866468</v>
      </c>
      <c r="D33" s="73">
        <v>25866468</v>
      </c>
      <c r="E33" s="73">
        <v>0</v>
      </c>
      <c r="F33" s="73">
        <v>0</v>
      </c>
      <c r="G33" s="73">
        <v>0</v>
      </c>
      <c r="H33" s="73">
        <v>0</v>
      </c>
      <c r="I33" s="73">
        <v>0</v>
      </c>
      <c r="J33" s="73">
        <v>0</v>
      </c>
      <c r="K33" s="73">
        <v>0</v>
      </c>
      <c r="L33" s="73">
        <v>0</v>
      </c>
      <c r="M33" s="73">
        <v>0</v>
      </c>
      <c r="N33" s="73">
        <v>0</v>
      </c>
      <c r="O33" s="73">
        <v>0</v>
      </c>
      <c r="P33" s="73">
        <v>0</v>
      </c>
      <c r="Q33" s="74">
        <f t="shared" si="1"/>
        <v>0</v>
      </c>
      <c r="R33" s="28"/>
      <c r="S33" s="28"/>
      <c r="T33" s="28"/>
      <c r="U33" s="28"/>
      <c r="V33" s="28"/>
      <c r="W33" s="28"/>
      <c r="X33" s="28"/>
      <c r="Y33" s="28"/>
      <c r="Z33" s="28"/>
      <c r="AA33" s="28"/>
      <c r="AB33" s="28"/>
      <c r="AC33" s="28"/>
      <c r="AD33" s="28"/>
      <c r="AE33" s="28"/>
      <c r="AF33" s="33"/>
      <c r="AG33" s="33"/>
      <c r="AH33" s="33"/>
    </row>
    <row r="34" spans="2:34" s="10" customFormat="1" x14ac:dyDescent="0.25">
      <c r="B34" s="100" t="s">
        <v>150</v>
      </c>
      <c r="C34" s="74">
        <v>1286300</v>
      </c>
      <c r="D34" s="74">
        <v>1286300</v>
      </c>
      <c r="E34" s="74">
        <v>0</v>
      </c>
      <c r="F34" s="74">
        <v>0</v>
      </c>
      <c r="G34" s="74">
        <v>0</v>
      </c>
      <c r="H34" s="74">
        <v>0</v>
      </c>
      <c r="I34" s="74">
        <v>0</v>
      </c>
      <c r="J34" s="74">
        <v>0</v>
      </c>
      <c r="K34" s="74">
        <v>0</v>
      </c>
      <c r="L34" s="74">
        <v>0</v>
      </c>
      <c r="M34" s="74">
        <v>0</v>
      </c>
      <c r="N34" s="74">
        <v>0</v>
      </c>
      <c r="O34" s="74">
        <v>0</v>
      </c>
      <c r="P34" s="74">
        <v>0</v>
      </c>
      <c r="Q34" s="74">
        <f t="shared" si="1"/>
        <v>0</v>
      </c>
      <c r="R34" s="28"/>
      <c r="S34" s="28"/>
      <c r="T34" s="28"/>
      <c r="U34" s="28"/>
      <c r="V34" s="28"/>
      <c r="W34" s="28"/>
      <c r="X34" s="28"/>
      <c r="Y34" s="28"/>
      <c r="Z34" s="28"/>
      <c r="AA34" s="28"/>
      <c r="AB34" s="28"/>
      <c r="AC34" s="28"/>
      <c r="AD34" s="28"/>
      <c r="AE34" s="28"/>
      <c r="AF34" s="47"/>
      <c r="AG34" s="47"/>
      <c r="AH34" s="47"/>
    </row>
    <row r="35" spans="2:34" x14ac:dyDescent="0.25">
      <c r="B35" s="98" t="s">
        <v>151</v>
      </c>
      <c r="C35" s="73">
        <v>1286300</v>
      </c>
      <c r="D35" s="73">
        <v>1286300</v>
      </c>
      <c r="E35" s="73">
        <v>0</v>
      </c>
      <c r="F35" s="73">
        <v>0</v>
      </c>
      <c r="G35" s="73">
        <v>0</v>
      </c>
      <c r="H35" s="73">
        <v>0</v>
      </c>
      <c r="I35" s="73">
        <v>0</v>
      </c>
      <c r="J35" s="73">
        <v>0</v>
      </c>
      <c r="K35" s="73">
        <v>0</v>
      </c>
      <c r="L35" s="73">
        <v>0</v>
      </c>
      <c r="M35" s="73">
        <v>0</v>
      </c>
      <c r="N35" s="73">
        <v>0</v>
      </c>
      <c r="O35" s="73">
        <v>0</v>
      </c>
      <c r="P35" s="73">
        <v>0</v>
      </c>
      <c r="Q35" s="74">
        <f t="shared" si="1"/>
        <v>0</v>
      </c>
      <c r="R35" s="28"/>
      <c r="S35" s="28"/>
      <c r="T35" s="28"/>
      <c r="U35" s="28"/>
      <c r="V35" s="28"/>
      <c r="W35" s="28"/>
      <c r="X35" s="28"/>
      <c r="Y35" s="28"/>
      <c r="Z35" s="28"/>
      <c r="AA35" s="28"/>
      <c r="AB35" s="28"/>
      <c r="AC35" s="28"/>
      <c r="AD35" s="28"/>
      <c r="AE35" s="28"/>
      <c r="AF35" s="33"/>
      <c r="AG35" s="33"/>
      <c r="AH35" s="33"/>
    </row>
    <row r="36" spans="2:34" s="10" customFormat="1" x14ac:dyDescent="0.25">
      <c r="B36" s="97" t="s">
        <v>37</v>
      </c>
      <c r="C36" s="74">
        <v>71702771</v>
      </c>
      <c r="D36" s="74">
        <v>84046421</v>
      </c>
      <c r="E36" s="74">
        <v>1915399</v>
      </c>
      <c r="F36" s="74">
        <v>2777719</v>
      </c>
      <c r="G36" s="74">
        <v>2161754</v>
      </c>
      <c r="H36" s="74">
        <v>12996224</v>
      </c>
      <c r="I36" s="74">
        <v>872853</v>
      </c>
      <c r="J36" s="74">
        <v>3213379</v>
      </c>
      <c r="K36" s="74">
        <v>2860772</v>
      </c>
      <c r="L36" s="74">
        <v>2105710</v>
      </c>
      <c r="M36" s="74">
        <v>3362276</v>
      </c>
      <c r="N36" s="74">
        <v>2528971</v>
      </c>
      <c r="O36" s="74">
        <v>6605882</v>
      </c>
      <c r="P36" s="74">
        <v>16265285</v>
      </c>
      <c r="Q36" s="74">
        <v>57666224.229999997</v>
      </c>
      <c r="R36" s="28"/>
      <c r="S36" s="28"/>
      <c r="T36" s="28"/>
      <c r="U36" s="28"/>
      <c r="V36" s="28"/>
      <c r="W36" s="28"/>
      <c r="X36" s="28"/>
      <c r="Y36" s="28"/>
      <c r="Z36" s="28"/>
      <c r="AA36" s="28"/>
      <c r="AB36" s="28"/>
      <c r="AC36" s="28"/>
      <c r="AD36" s="28"/>
      <c r="AE36" s="28"/>
      <c r="AF36" s="47"/>
      <c r="AG36" s="47"/>
      <c r="AH36" s="47"/>
    </row>
    <row r="37" spans="2:34" s="10" customFormat="1" x14ac:dyDescent="0.25">
      <c r="B37" s="100" t="s">
        <v>152</v>
      </c>
      <c r="C37" s="76">
        <v>71227771</v>
      </c>
      <c r="D37" s="76">
        <v>81869796</v>
      </c>
      <c r="E37" s="76">
        <v>1915399</v>
      </c>
      <c r="F37" s="76">
        <v>2777719</v>
      </c>
      <c r="G37" s="76">
        <v>2142904</v>
      </c>
      <c r="H37" s="76">
        <v>12996224</v>
      </c>
      <c r="I37" s="76">
        <v>872853</v>
      </c>
      <c r="J37" s="76">
        <v>3173452</v>
      </c>
      <c r="K37" s="76">
        <v>2860772</v>
      </c>
      <c r="L37" s="76">
        <v>2105710</v>
      </c>
      <c r="M37" s="76">
        <v>3362276</v>
      </c>
      <c r="N37" s="76">
        <v>2157227</v>
      </c>
      <c r="O37" s="76">
        <v>6605882</v>
      </c>
      <c r="P37" s="76">
        <v>16265285</v>
      </c>
      <c r="Q37" s="74">
        <v>57235703.279999986</v>
      </c>
      <c r="R37" s="28"/>
      <c r="S37" s="28"/>
      <c r="T37" s="28"/>
      <c r="U37" s="28"/>
      <c r="V37" s="28"/>
      <c r="W37" s="28"/>
      <c r="X37" s="28"/>
      <c r="Y37" s="28"/>
      <c r="Z37" s="28"/>
      <c r="AA37" s="28"/>
      <c r="AB37" s="28"/>
      <c r="AC37" s="28"/>
      <c r="AD37" s="28"/>
      <c r="AE37" s="28"/>
      <c r="AF37" s="47"/>
      <c r="AG37" s="47"/>
      <c r="AH37" s="47"/>
    </row>
    <row r="38" spans="2:34" s="10" customFormat="1" x14ac:dyDescent="0.25">
      <c r="B38" s="100" t="s">
        <v>153</v>
      </c>
      <c r="C38" s="76">
        <v>475000</v>
      </c>
      <c r="D38" s="76">
        <v>2176625</v>
      </c>
      <c r="E38" s="76">
        <v>0</v>
      </c>
      <c r="F38" s="76">
        <v>0</v>
      </c>
      <c r="G38" s="76">
        <v>18850</v>
      </c>
      <c r="H38" s="76">
        <v>0</v>
      </c>
      <c r="I38" s="76">
        <v>0</v>
      </c>
      <c r="J38" s="76">
        <v>39928</v>
      </c>
      <c r="K38" s="76">
        <v>0</v>
      </c>
      <c r="L38" s="76">
        <v>0</v>
      </c>
      <c r="M38" s="76">
        <v>0</v>
      </c>
      <c r="N38" s="76">
        <v>371744</v>
      </c>
      <c r="O38" s="76">
        <v>0</v>
      </c>
      <c r="P38" s="76">
        <v>0</v>
      </c>
      <c r="Q38" s="74">
        <v>430520.95</v>
      </c>
      <c r="R38" s="28"/>
      <c r="S38" s="28"/>
      <c r="T38" s="28"/>
      <c r="U38" s="28"/>
      <c r="V38" s="28"/>
      <c r="W38" s="28"/>
      <c r="X38" s="28"/>
      <c r="Y38" s="28"/>
      <c r="Z38" s="28"/>
      <c r="AA38" s="28"/>
      <c r="AB38" s="28"/>
      <c r="AC38" s="28"/>
      <c r="AD38" s="28"/>
      <c r="AE38" s="28"/>
      <c r="AF38" s="47"/>
      <c r="AG38" s="47"/>
      <c r="AH38" s="47"/>
    </row>
    <row r="39" spans="2:34" s="10" customFormat="1" x14ac:dyDescent="0.25">
      <c r="B39" s="97" t="s">
        <v>38</v>
      </c>
      <c r="C39" s="74">
        <v>45250000</v>
      </c>
      <c r="D39" s="74">
        <v>45250000</v>
      </c>
      <c r="E39" s="74">
        <v>0</v>
      </c>
      <c r="F39" s="74">
        <v>0</v>
      </c>
      <c r="G39" s="74">
        <v>0</v>
      </c>
      <c r="H39" s="74">
        <v>0</v>
      </c>
      <c r="I39" s="74">
        <v>0</v>
      </c>
      <c r="J39" s="74">
        <v>0</v>
      </c>
      <c r="K39" s="74">
        <v>0</v>
      </c>
      <c r="L39" s="74">
        <v>0</v>
      </c>
      <c r="M39" s="74">
        <v>0</v>
      </c>
      <c r="N39" s="74">
        <v>0</v>
      </c>
      <c r="O39" s="74">
        <v>0</v>
      </c>
      <c r="P39" s="74">
        <v>0</v>
      </c>
      <c r="Q39" s="74">
        <f t="shared" si="1"/>
        <v>0</v>
      </c>
      <c r="R39" s="28"/>
      <c r="S39" s="28"/>
      <c r="T39" s="28"/>
      <c r="U39" s="28"/>
      <c r="V39" s="28"/>
      <c r="W39" s="28"/>
      <c r="X39" s="28"/>
      <c r="Y39" s="28"/>
      <c r="Z39" s="28"/>
      <c r="AA39" s="28"/>
      <c r="AB39" s="28"/>
      <c r="AC39" s="28"/>
      <c r="AD39" s="28"/>
      <c r="AE39" s="28"/>
      <c r="AF39" s="47"/>
      <c r="AG39" s="47"/>
      <c r="AH39" s="47"/>
    </row>
    <row r="40" spans="2:34" x14ac:dyDescent="0.25">
      <c r="B40" s="62" t="s">
        <v>39</v>
      </c>
      <c r="C40" s="74">
        <v>42610130</v>
      </c>
      <c r="D40" s="74">
        <v>31900805</v>
      </c>
      <c r="E40" s="74">
        <v>0</v>
      </c>
      <c r="F40" s="74">
        <v>0</v>
      </c>
      <c r="G40" s="74">
        <v>5815</v>
      </c>
      <c r="H40" s="74">
        <v>10000</v>
      </c>
      <c r="I40" s="74">
        <v>3443</v>
      </c>
      <c r="J40" s="74">
        <v>0</v>
      </c>
      <c r="K40" s="74">
        <v>0</v>
      </c>
      <c r="L40" s="74">
        <v>0</v>
      </c>
      <c r="M40" s="74">
        <v>0</v>
      </c>
      <c r="N40" s="76">
        <v>34212</v>
      </c>
      <c r="O40" s="74">
        <v>0</v>
      </c>
      <c r="P40" s="74">
        <v>172948</v>
      </c>
      <c r="Q40" s="74">
        <f t="shared" si="1"/>
        <v>226418</v>
      </c>
      <c r="R40" s="28"/>
      <c r="S40" s="28"/>
      <c r="T40" s="28"/>
      <c r="U40" s="28"/>
      <c r="V40" s="28"/>
      <c r="W40" s="28"/>
      <c r="X40" s="28"/>
      <c r="Y40" s="28"/>
      <c r="Z40" s="28"/>
      <c r="AA40" s="28"/>
      <c r="AB40" s="28"/>
      <c r="AC40" s="28"/>
      <c r="AD40" s="28"/>
      <c r="AE40" s="28"/>
      <c r="AF40" s="33"/>
      <c r="AG40" s="33"/>
      <c r="AH40" s="33"/>
    </row>
    <row r="41" spans="2:34" x14ac:dyDescent="0.25">
      <c r="B41" s="21" t="s">
        <v>40</v>
      </c>
      <c r="C41" s="120">
        <v>28778989395</v>
      </c>
      <c r="D41" s="120">
        <v>33993601957</v>
      </c>
      <c r="E41" s="75">
        <v>172798599</v>
      </c>
      <c r="F41" s="75">
        <v>277411665</v>
      </c>
      <c r="G41" s="75">
        <v>373022772</v>
      </c>
      <c r="H41" s="75">
        <v>1033827388</v>
      </c>
      <c r="I41" s="75">
        <v>459803771</v>
      </c>
      <c r="J41" s="75">
        <v>1080845373</v>
      </c>
      <c r="K41" s="75">
        <v>605471448</v>
      </c>
      <c r="L41" s="75">
        <v>472632762</v>
      </c>
      <c r="M41" s="75">
        <v>1232803570</v>
      </c>
      <c r="N41" s="75">
        <v>913690504</v>
      </c>
      <c r="O41" s="75">
        <v>893198944</v>
      </c>
      <c r="P41" s="75">
        <v>2428490241</v>
      </c>
      <c r="Q41" s="75">
        <f>SUM(E41:P41)</f>
        <v>9943997037</v>
      </c>
      <c r="R41" s="28"/>
      <c r="S41" s="28"/>
      <c r="T41" s="28"/>
      <c r="U41" s="28"/>
      <c r="V41" s="28"/>
      <c r="W41" s="28"/>
      <c r="X41" s="28"/>
      <c r="Y41" s="28"/>
      <c r="Z41" s="28"/>
      <c r="AA41" s="28"/>
      <c r="AB41" s="28"/>
      <c r="AC41" s="28"/>
      <c r="AD41" s="28"/>
      <c r="AE41" s="28"/>
      <c r="AF41" s="33"/>
      <c r="AG41" s="33"/>
      <c r="AH41" s="33"/>
    </row>
    <row r="42" spans="2:34" s="10" customFormat="1" x14ac:dyDescent="0.25">
      <c r="B42" s="62" t="s">
        <v>41</v>
      </c>
      <c r="C42" s="121">
        <v>17210921062</v>
      </c>
      <c r="D42" s="121">
        <v>22029399431</v>
      </c>
      <c r="E42" s="74">
        <v>147844499</v>
      </c>
      <c r="F42" s="74">
        <v>194323120</v>
      </c>
      <c r="G42" s="74">
        <v>327044075</v>
      </c>
      <c r="H42" s="74">
        <v>952324551</v>
      </c>
      <c r="I42" s="74">
        <v>243530252</v>
      </c>
      <c r="J42" s="74">
        <v>712610736</v>
      </c>
      <c r="K42" s="74">
        <v>453340776</v>
      </c>
      <c r="L42" s="74">
        <v>344190096</v>
      </c>
      <c r="M42" s="74">
        <v>1025707050</v>
      </c>
      <c r="N42" s="74">
        <v>768884908</v>
      </c>
      <c r="O42" s="74">
        <v>605372861</v>
      </c>
      <c r="P42" s="74">
        <v>1828515505</v>
      </c>
      <c r="Q42" s="74">
        <f>SUM(E42:P42)</f>
        <v>7603688429</v>
      </c>
      <c r="R42" s="28"/>
      <c r="S42" s="28"/>
      <c r="T42" s="28"/>
      <c r="U42" s="28"/>
      <c r="V42" s="28"/>
      <c r="W42" s="28"/>
      <c r="X42" s="28"/>
      <c r="Y42" s="28"/>
      <c r="Z42" s="28"/>
      <c r="AA42" s="28"/>
      <c r="AB42" s="28"/>
      <c r="AC42" s="28"/>
      <c r="AD42" s="28"/>
      <c r="AE42" s="28"/>
      <c r="AF42" s="47"/>
      <c r="AG42" s="47"/>
      <c r="AH42" s="47"/>
    </row>
    <row r="43" spans="2:34" s="10" customFormat="1" x14ac:dyDescent="0.25">
      <c r="B43" s="97" t="s">
        <v>42</v>
      </c>
      <c r="C43" s="122">
        <v>5081459913</v>
      </c>
      <c r="D43" s="122">
        <v>9823344473</v>
      </c>
      <c r="E43" s="96">
        <v>0</v>
      </c>
      <c r="F43" s="96">
        <v>0</v>
      </c>
      <c r="G43" s="96">
        <v>93481204</v>
      </c>
      <c r="H43" s="96">
        <v>788500416</v>
      </c>
      <c r="I43" s="96">
        <v>85030114</v>
      </c>
      <c r="J43" s="74">
        <v>381654645</v>
      </c>
      <c r="K43" s="74">
        <v>12031525</v>
      </c>
      <c r="L43" s="74">
        <v>122554958</v>
      </c>
      <c r="M43" s="74">
        <v>786649650</v>
      </c>
      <c r="N43" s="74">
        <v>570737694</v>
      </c>
      <c r="O43" s="74">
        <v>358832074</v>
      </c>
      <c r="P43" s="74">
        <v>1246288233</v>
      </c>
      <c r="Q43" s="74">
        <f t="shared" ref="Q43:Q92" si="2">SUM(E43:P43)</f>
        <v>4445760513</v>
      </c>
      <c r="R43" s="28"/>
      <c r="S43" s="28"/>
      <c r="T43" s="28"/>
      <c r="U43" s="28"/>
      <c r="V43" s="28"/>
      <c r="W43" s="28"/>
      <c r="X43" s="28"/>
      <c r="Y43" s="28"/>
      <c r="Z43" s="28"/>
      <c r="AA43" s="28"/>
      <c r="AB43" s="28"/>
      <c r="AC43" s="28"/>
      <c r="AD43" s="28"/>
      <c r="AE43" s="28"/>
      <c r="AF43" s="47"/>
      <c r="AG43" s="47"/>
      <c r="AH43" s="47"/>
    </row>
    <row r="44" spans="2:34" s="10" customFormat="1" x14ac:dyDescent="0.25">
      <c r="B44" s="97" t="s">
        <v>43</v>
      </c>
      <c r="C44" s="121">
        <v>12129461149</v>
      </c>
      <c r="D44" s="121">
        <v>12206054958</v>
      </c>
      <c r="E44" s="74">
        <v>147844499</v>
      </c>
      <c r="F44" s="74">
        <v>194323120</v>
      </c>
      <c r="G44" s="74">
        <v>233562870</v>
      </c>
      <c r="H44" s="74">
        <v>163824135</v>
      </c>
      <c r="I44" s="74">
        <v>158500138</v>
      </c>
      <c r="J44" s="74">
        <v>330956092</v>
      </c>
      <c r="K44" s="74">
        <v>441309251</v>
      </c>
      <c r="L44" s="74">
        <v>221635138</v>
      </c>
      <c r="M44" s="74">
        <v>239057401</v>
      </c>
      <c r="N44" s="74">
        <v>198147214</v>
      </c>
      <c r="O44" s="74">
        <v>246540788</v>
      </c>
      <c r="P44" s="74">
        <v>582227272</v>
      </c>
      <c r="Q44" s="74">
        <f t="shared" si="2"/>
        <v>3157927918</v>
      </c>
      <c r="R44" s="28"/>
      <c r="S44" s="28"/>
      <c r="T44" s="28"/>
      <c r="U44" s="28"/>
      <c r="V44" s="28"/>
      <c r="W44" s="28"/>
      <c r="X44" s="28"/>
      <c r="Y44" s="28"/>
      <c r="Z44" s="28"/>
      <c r="AA44" s="28"/>
      <c r="AB44" s="28"/>
      <c r="AC44" s="28"/>
      <c r="AD44" s="28"/>
      <c r="AE44" s="28"/>
      <c r="AF44" s="47"/>
      <c r="AG44" s="47"/>
      <c r="AH44" s="47"/>
    </row>
    <row r="45" spans="2:34" x14ac:dyDescent="0.25">
      <c r="B45" s="100" t="s">
        <v>154</v>
      </c>
      <c r="C45" s="123">
        <v>8021569209</v>
      </c>
      <c r="D45" s="123">
        <v>8496261073</v>
      </c>
      <c r="E45" s="76">
        <v>146208664</v>
      </c>
      <c r="F45" s="76">
        <v>130451806</v>
      </c>
      <c r="G45" s="76">
        <v>155235384</v>
      </c>
      <c r="H45" s="76">
        <v>151474890</v>
      </c>
      <c r="I45" s="76">
        <v>147494476</v>
      </c>
      <c r="J45" s="76">
        <v>180758816</v>
      </c>
      <c r="K45" s="76">
        <v>180939155</v>
      </c>
      <c r="L45" s="76">
        <v>193549795</v>
      </c>
      <c r="M45" s="76">
        <v>190178503</v>
      </c>
      <c r="N45" s="76">
        <v>191677095</v>
      </c>
      <c r="O45" s="76">
        <v>194100581</v>
      </c>
      <c r="P45" s="76">
        <v>343856459</v>
      </c>
      <c r="Q45" s="76">
        <f>SUM(E45:P45)</f>
        <v>2205925624</v>
      </c>
      <c r="R45" s="28"/>
      <c r="S45" s="28"/>
      <c r="T45" s="28"/>
      <c r="U45" s="28"/>
      <c r="V45" s="28"/>
      <c r="W45" s="28"/>
      <c r="X45" s="28"/>
      <c r="Y45" s="28"/>
      <c r="Z45" s="28"/>
      <c r="AA45" s="28"/>
      <c r="AB45" s="28"/>
      <c r="AC45" s="28"/>
      <c r="AD45" s="28"/>
      <c r="AE45" s="28"/>
      <c r="AF45" s="33"/>
      <c r="AG45" s="33"/>
      <c r="AH45" s="33"/>
    </row>
    <row r="46" spans="2:34" x14ac:dyDescent="0.25">
      <c r="B46" s="99" t="s">
        <v>155</v>
      </c>
      <c r="C46" s="124">
        <v>7557576430</v>
      </c>
      <c r="D46" s="124">
        <v>7986222928</v>
      </c>
      <c r="E46" s="90">
        <v>127407959</v>
      </c>
      <c r="F46" s="90">
        <v>113735121</v>
      </c>
      <c r="G46" s="90">
        <v>135896435</v>
      </c>
      <c r="H46" s="90">
        <v>132255893</v>
      </c>
      <c r="I46" s="90">
        <v>128519148</v>
      </c>
      <c r="J46" s="81">
        <v>157978025</v>
      </c>
      <c r="K46" s="81">
        <v>157649491</v>
      </c>
      <c r="L46" s="81">
        <v>168846227</v>
      </c>
      <c r="M46" s="81">
        <v>165758761</v>
      </c>
      <c r="N46" s="81">
        <v>166894987</v>
      </c>
      <c r="O46" s="81">
        <v>169148320</v>
      </c>
      <c r="P46" s="81">
        <v>318633604</v>
      </c>
      <c r="Q46" s="81">
        <f>SUM(E46:P46)</f>
        <v>1942723971</v>
      </c>
      <c r="R46" s="28"/>
      <c r="S46" s="28"/>
      <c r="T46" s="28"/>
      <c r="U46" s="28"/>
      <c r="V46" s="28"/>
      <c r="W46" s="28"/>
      <c r="X46" s="28"/>
      <c r="Y46" s="28"/>
      <c r="Z46" s="28"/>
      <c r="AA46" s="28"/>
      <c r="AB46" s="28"/>
      <c r="AC46" s="28"/>
      <c r="AD46" s="28"/>
      <c r="AE46" s="28"/>
      <c r="AF46" s="33"/>
      <c r="AG46" s="33"/>
      <c r="AH46" s="33"/>
    </row>
    <row r="47" spans="2:34" s="10" customFormat="1" ht="16.5" customHeight="1" x14ac:dyDescent="0.25">
      <c r="B47" s="99" t="s">
        <v>156</v>
      </c>
      <c r="C47" s="124">
        <v>463992779</v>
      </c>
      <c r="D47" s="124">
        <v>510038145</v>
      </c>
      <c r="E47" s="90">
        <v>18800704</v>
      </c>
      <c r="F47" s="90">
        <v>16716685</v>
      </c>
      <c r="G47" s="90">
        <v>19338949</v>
      </c>
      <c r="H47" s="90">
        <v>19218997</v>
      </c>
      <c r="I47" s="90">
        <v>18975328</v>
      </c>
      <c r="J47" s="90">
        <v>22780792</v>
      </c>
      <c r="K47" s="90">
        <v>23289664</v>
      </c>
      <c r="L47" s="81">
        <v>24703568</v>
      </c>
      <c r="M47" s="81">
        <v>24419743</v>
      </c>
      <c r="N47" s="81">
        <v>24782108</v>
      </c>
      <c r="O47" s="81">
        <v>24952261</v>
      </c>
      <c r="P47" s="81">
        <v>25222855</v>
      </c>
      <c r="Q47" s="81">
        <f>SUM(E47:P47)</f>
        <v>263201654</v>
      </c>
      <c r="R47" s="28"/>
      <c r="S47" s="28"/>
      <c r="T47" s="28"/>
      <c r="U47" s="28"/>
      <c r="V47" s="28"/>
      <c r="W47" s="28"/>
      <c r="X47" s="28"/>
      <c r="Y47" s="28"/>
      <c r="Z47" s="28"/>
      <c r="AA47" s="28"/>
      <c r="AB47" s="28"/>
      <c r="AC47" s="28"/>
      <c r="AD47" s="28"/>
      <c r="AE47" s="28"/>
      <c r="AF47" s="47"/>
      <c r="AG47" s="47"/>
      <c r="AH47" s="47"/>
    </row>
    <row r="48" spans="2:34" s="10" customFormat="1" x14ac:dyDescent="0.25">
      <c r="B48" s="102" t="s">
        <v>157</v>
      </c>
      <c r="C48" s="125">
        <v>4107864555</v>
      </c>
      <c r="D48" s="125">
        <v>3709766499</v>
      </c>
      <c r="E48" s="81">
        <v>1635835</v>
      </c>
      <c r="F48" s="81">
        <v>63871314</v>
      </c>
      <c r="G48" s="81">
        <v>78327486</v>
      </c>
      <c r="H48" s="81">
        <v>12349244</v>
      </c>
      <c r="I48" s="81">
        <v>11005662</v>
      </c>
      <c r="J48" s="81">
        <v>150197275</v>
      </c>
      <c r="K48" s="81">
        <v>260370096</v>
      </c>
      <c r="L48" s="81">
        <v>28085343</v>
      </c>
      <c r="M48" s="81">
        <v>48878898</v>
      </c>
      <c r="N48" s="81">
        <v>6470120</v>
      </c>
      <c r="O48" s="81">
        <v>52440206</v>
      </c>
      <c r="P48" s="81">
        <v>238370813</v>
      </c>
      <c r="Q48" s="81">
        <f t="shared" si="2"/>
        <v>952002292</v>
      </c>
      <c r="R48" s="28"/>
      <c r="S48" s="28"/>
      <c r="T48" s="28"/>
      <c r="U48" s="28"/>
      <c r="V48" s="28"/>
      <c r="W48" s="28"/>
      <c r="X48" s="28"/>
      <c r="Y48" s="28"/>
      <c r="Z48" s="28"/>
      <c r="AA48" s="28"/>
      <c r="AB48" s="28"/>
      <c r="AC48" s="28"/>
      <c r="AD48" s="28"/>
      <c r="AE48" s="28"/>
      <c r="AF48" s="47"/>
      <c r="AG48" s="47"/>
      <c r="AH48" s="47"/>
    </row>
    <row r="49" spans="2:34" x14ac:dyDescent="0.25">
      <c r="B49" s="100" t="s">
        <v>158</v>
      </c>
      <c r="C49" s="123">
        <v>27385</v>
      </c>
      <c r="D49" s="123">
        <v>27385</v>
      </c>
      <c r="E49" s="76">
        <v>0</v>
      </c>
      <c r="F49" s="76">
        <v>0</v>
      </c>
      <c r="G49" s="76">
        <v>0</v>
      </c>
      <c r="H49" s="76">
        <v>0</v>
      </c>
      <c r="I49" s="76">
        <v>0</v>
      </c>
      <c r="J49" s="76">
        <v>0</v>
      </c>
      <c r="K49" s="76">
        <v>0</v>
      </c>
      <c r="L49" s="76">
        <v>0</v>
      </c>
      <c r="M49" s="76">
        <v>0</v>
      </c>
      <c r="N49" s="76">
        <v>0</v>
      </c>
      <c r="O49" s="76">
        <v>0</v>
      </c>
      <c r="P49" s="76">
        <v>0</v>
      </c>
      <c r="Q49" s="76">
        <f t="shared" si="2"/>
        <v>0</v>
      </c>
      <c r="R49" s="28"/>
      <c r="S49" s="28"/>
      <c r="T49" s="28"/>
      <c r="U49" s="28"/>
      <c r="V49" s="28"/>
      <c r="W49" s="28"/>
      <c r="X49" s="28"/>
      <c r="Y49" s="28"/>
      <c r="Z49" s="28"/>
      <c r="AA49" s="28"/>
      <c r="AB49" s="28"/>
      <c r="AC49" s="28"/>
      <c r="AD49" s="28"/>
      <c r="AE49" s="28"/>
      <c r="AF49" s="33"/>
      <c r="AG49" s="33"/>
      <c r="AH49" s="33"/>
    </row>
    <row r="50" spans="2:34" s="10" customFormat="1" x14ac:dyDescent="0.25">
      <c r="B50" s="62" t="s">
        <v>44</v>
      </c>
      <c r="C50" s="121">
        <v>7137202747</v>
      </c>
      <c r="D50" s="121">
        <v>7019784391</v>
      </c>
      <c r="E50" s="74">
        <v>23918826</v>
      </c>
      <c r="F50" s="74">
        <v>70602215</v>
      </c>
      <c r="G50" s="74">
        <v>43796669</v>
      </c>
      <c r="H50" s="74">
        <v>79238579</v>
      </c>
      <c r="I50" s="74">
        <v>123646726</v>
      </c>
      <c r="J50" s="74">
        <v>368166327</v>
      </c>
      <c r="K50" s="74">
        <v>149593783</v>
      </c>
      <c r="L50" s="74">
        <v>127878929</v>
      </c>
      <c r="M50" s="74">
        <v>198686722</v>
      </c>
      <c r="N50" s="74">
        <v>143108045</v>
      </c>
      <c r="O50" s="74">
        <v>274030567</v>
      </c>
      <c r="P50" s="74">
        <v>558664389</v>
      </c>
      <c r="Q50" s="74">
        <f>SUM(E50:P50)</f>
        <v>2161331777</v>
      </c>
      <c r="R50" s="28"/>
      <c r="S50" s="28"/>
      <c r="T50" s="28"/>
      <c r="U50" s="28"/>
      <c r="V50" s="28"/>
      <c r="W50" s="28"/>
      <c r="X50" s="28"/>
      <c r="Y50" s="28"/>
      <c r="Z50" s="28"/>
      <c r="AA50" s="28"/>
      <c r="AB50" s="28"/>
      <c r="AC50" s="28"/>
      <c r="AD50" s="28"/>
      <c r="AE50" s="28"/>
      <c r="AF50" s="47"/>
      <c r="AG50" s="47"/>
      <c r="AH50" s="47"/>
    </row>
    <row r="51" spans="2:34" s="10" customFormat="1" x14ac:dyDescent="0.25">
      <c r="B51" s="97" t="s">
        <v>45</v>
      </c>
      <c r="C51" s="122">
        <v>2195492577</v>
      </c>
      <c r="D51" s="122">
        <v>3222475604</v>
      </c>
      <c r="E51" s="74">
        <v>1296959</v>
      </c>
      <c r="F51" s="74">
        <v>1995532</v>
      </c>
      <c r="G51" s="74">
        <v>5718358</v>
      </c>
      <c r="H51" s="74">
        <v>32979925</v>
      </c>
      <c r="I51" s="74">
        <v>49304332</v>
      </c>
      <c r="J51" s="74">
        <v>312930696</v>
      </c>
      <c r="K51" s="74">
        <v>76823660</v>
      </c>
      <c r="L51" s="74">
        <v>28217093</v>
      </c>
      <c r="M51" s="74">
        <v>80232641</v>
      </c>
      <c r="N51" s="74">
        <v>4120501</v>
      </c>
      <c r="O51" s="74">
        <v>37369749</v>
      </c>
      <c r="P51" s="74">
        <v>222460556</v>
      </c>
      <c r="Q51" s="74">
        <f>SUM(E51:P51)</f>
        <v>853450002</v>
      </c>
      <c r="R51" s="28"/>
      <c r="S51" s="28"/>
      <c r="T51" s="28"/>
      <c r="U51" s="28"/>
      <c r="V51" s="28"/>
      <c r="W51" s="28"/>
      <c r="X51" s="28"/>
      <c r="Y51" s="28"/>
      <c r="Z51" s="28"/>
      <c r="AA51" s="28"/>
      <c r="AB51" s="28"/>
      <c r="AC51" s="28"/>
      <c r="AD51" s="28"/>
      <c r="AE51" s="28"/>
      <c r="AF51" s="47"/>
      <c r="AG51" s="47"/>
      <c r="AH51" s="47"/>
    </row>
    <row r="52" spans="2:34" s="10" customFormat="1" x14ac:dyDescent="0.25">
      <c r="B52" s="100" t="s">
        <v>159</v>
      </c>
      <c r="C52" s="123">
        <v>482682322</v>
      </c>
      <c r="D52" s="123">
        <v>218386048</v>
      </c>
      <c r="E52" s="76">
        <v>1066819</v>
      </c>
      <c r="F52" s="76">
        <v>1085489</v>
      </c>
      <c r="G52" s="76">
        <v>2132157</v>
      </c>
      <c r="H52" s="76">
        <v>459672</v>
      </c>
      <c r="I52" s="76">
        <v>411385</v>
      </c>
      <c r="J52" s="76">
        <v>118929750</v>
      </c>
      <c r="K52" s="76">
        <v>236885</v>
      </c>
      <c r="L52" s="76">
        <v>368267</v>
      </c>
      <c r="M52" s="76">
        <v>37284</v>
      </c>
      <c r="N52" s="76">
        <v>459179</v>
      </c>
      <c r="O52" s="76">
        <v>1675866</v>
      </c>
      <c r="P52" s="76">
        <v>24083820</v>
      </c>
      <c r="Q52" s="76">
        <f t="shared" ref="Q52:Q55" si="3">SUM(E52:P52)</f>
        <v>150946573</v>
      </c>
      <c r="R52" s="28"/>
      <c r="S52" s="28"/>
      <c r="T52" s="28"/>
      <c r="U52" s="28"/>
      <c r="V52" s="28"/>
      <c r="W52" s="28"/>
      <c r="X52" s="28"/>
      <c r="Y52" s="28"/>
      <c r="Z52" s="28"/>
      <c r="AA52" s="28"/>
      <c r="AB52" s="28"/>
      <c r="AC52" s="28"/>
      <c r="AD52" s="28"/>
      <c r="AE52" s="28"/>
      <c r="AF52" s="47"/>
      <c r="AG52" s="47"/>
      <c r="AH52" s="47"/>
    </row>
    <row r="53" spans="2:34" s="10" customFormat="1" x14ac:dyDescent="0.25">
      <c r="B53" s="100" t="s">
        <v>160</v>
      </c>
      <c r="C53" s="123">
        <v>1681225535</v>
      </c>
      <c r="D53" s="123">
        <v>2976518835</v>
      </c>
      <c r="E53" s="76">
        <v>230140</v>
      </c>
      <c r="F53" s="76">
        <v>910043</v>
      </c>
      <c r="G53" s="76">
        <v>2952305</v>
      </c>
      <c r="H53" s="76">
        <v>32031533</v>
      </c>
      <c r="I53" s="76">
        <v>48798012</v>
      </c>
      <c r="J53" s="76">
        <v>194000946</v>
      </c>
      <c r="K53" s="76">
        <v>76430511</v>
      </c>
      <c r="L53" s="76">
        <v>27815476</v>
      </c>
      <c r="M53" s="76">
        <v>80195357</v>
      </c>
      <c r="N53" s="76">
        <v>3499647</v>
      </c>
      <c r="O53" s="76">
        <v>34750403</v>
      </c>
      <c r="P53" s="76">
        <v>198376736</v>
      </c>
      <c r="Q53" s="76">
        <f t="shared" si="3"/>
        <v>699991109</v>
      </c>
      <c r="R53" s="28"/>
      <c r="S53" s="28"/>
      <c r="T53" s="28"/>
      <c r="U53" s="28"/>
      <c r="V53" s="28"/>
      <c r="W53" s="28"/>
      <c r="X53" s="28"/>
      <c r="Y53" s="28"/>
      <c r="Z53" s="28"/>
      <c r="AA53" s="28"/>
      <c r="AB53" s="28"/>
      <c r="AC53" s="28"/>
      <c r="AD53" s="28"/>
      <c r="AE53" s="28"/>
      <c r="AF53" s="47"/>
      <c r="AG53" s="47"/>
      <c r="AH53" s="47"/>
    </row>
    <row r="54" spans="2:34" s="10" customFormat="1" x14ac:dyDescent="0.25">
      <c r="B54" s="100" t="s">
        <v>161</v>
      </c>
      <c r="C54" s="123">
        <v>27416000</v>
      </c>
      <c r="D54" s="123">
        <v>22902000</v>
      </c>
      <c r="E54" s="76">
        <v>0</v>
      </c>
      <c r="F54" s="76"/>
      <c r="G54" s="76">
        <v>633896</v>
      </c>
      <c r="H54" s="76">
        <v>488720</v>
      </c>
      <c r="I54" s="76">
        <v>94935</v>
      </c>
      <c r="J54" s="76"/>
      <c r="K54" s="76">
        <v>156264</v>
      </c>
      <c r="L54" s="76">
        <v>33350</v>
      </c>
      <c r="M54" s="76"/>
      <c r="N54" s="76">
        <v>161675</v>
      </c>
      <c r="O54" s="76">
        <v>943480</v>
      </c>
      <c r="P54" s="76">
        <v>0</v>
      </c>
      <c r="Q54" s="76">
        <f t="shared" si="3"/>
        <v>2512320</v>
      </c>
      <c r="R54" s="28"/>
      <c r="S54" s="28"/>
      <c r="T54" s="28"/>
      <c r="U54" s="28"/>
      <c r="V54" s="28"/>
      <c r="W54" s="28"/>
      <c r="X54" s="28"/>
      <c r="Y54" s="28"/>
      <c r="Z54" s="28"/>
      <c r="AA54" s="28"/>
      <c r="AB54" s="28"/>
      <c r="AC54" s="28"/>
      <c r="AD54" s="28"/>
      <c r="AE54" s="28"/>
      <c r="AF54" s="47"/>
      <c r="AG54" s="47"/>
      <c r="AH54" s="47"/>
    </row>
    <row r="55" spans="2:34" s="10" customFormat="1" x14ac:dyDescent="0.25">
      <c r="B55" s="100" t="s">
        <v>162</v>
      </c>
      <c r="C55" s="123">
        <v>4168720</v>
      </c>
      <c r="D55" s="123">
        <v>4668720</v>
      </c>
      <c r="E55" s="76">
        <v>0</v>
      </c>
      <c r="F55" s="76">
        <v>0</v>
      </c>
      <c r="G55" s="76">
        <v>0</v>
      </c>
      <c r="H55" s="76">
        <v>0</v>
      </c>
      <c r="I55" s="76">
        <v>0</v>
      </c>
      <c r="J55" s="76">
        <v>0</v>
      </c>
      <c r="K55" s="76">
        <v>0</v>
      </c>
      <c r="L55" s="76">
        <v>0</v>
      </c>
      <c r="M55" s="76">
        <v>0</v>
      </c>
      <c r="N55" s="76">
        <v>0</v>
      </c>
      <c r="O55" s="76">
        <v>0</v>
      </c>
      <c r="P55" s="76">
        <v>0</v>
      </c>
      <c r="Q55" s="76">
        <f t="shared" si="3"/>
        <v>0</v>
      </c>
      <c r="R55" s="28"/>
      <c r="S55" s="28"/>
      <c r="T55" s="28"/>
      <c r="U55" s="28"/>
      <c r="V55" s="28"/>
      <c r="W55" s="28"/>
      <c r="X55" s="28"/>
      <c r="Y55" s="28"/>
      <c r="Z55" s="28"/>
      <c r="AA55" s="28"/>
      <c r="AB55" s="28"/>
      <c r="AC55" s="28"/>
      <c r="AD55" s="28"/>
      <c r="AE55" s="28"/>
      <c r="AF55" s="47"/>
      <c r="AG55" s="47"/>
      <c r="AH55" s="47"/>
    </row>
    <row r="56" spans="2:34" s="10" customFormat="1" x14ac:dyDescent="0.25">
      <c r="B56" s="97" t="s">
        <v>46</v>
      </c>
      <c r="C56" s="122">
        <v>4695974092</v>
      </c>
      <c r="D56" s="122">
        <v>3426814997</v>
      </c>
      <c r="E56" s="96">
        <v>22621867</v>
      </c>
      <c r="F56" s="96">
        <v>67975099</v>
      </c>
      <c r="G56" s="96">
        <v>34838811</v>
      </c>
      <c r="H56" s="96">
        <v>44690851</v>
      </c>
      <c r="I56" s="96">
        <v>67071405</v>
      </c>
      <c r="J56" s="96">
        <v>52064166</v>
      </c>
      <c r="K56" s="96">
        <v>67036924</v>
      </c>
      <c r="L56" s="96">
        <v>94674149</v>
      </c>
      <c r="M56" s="96">
        <v>115769340</v>
      </c>
      <c r="N56" s="74">
        <v>137548616</v>
      </c>
      <c r="O56" s="74">
        <v>234848093</v>
      </c>
      <c r="P56" s="74">
        <v>328248110</v>
      </c>
      <c r="Q56" s="74">
        <f t="shared" si="2"/>
        <v>1267387431</v>
      </c>
      <c r="R56" s="28"/>
      <c r="S56" s="28"/>
      <c r="T56" s="28"/>
      <c r="U56" s="28"/>
      <c r="V56" s="28"/>
      <c r="W56" s="28"/>
      <c r="X56" s="28"/>
      <c r="Y56" s="28"/>
      <c r="Z56" s="28"/>
      <c r="AA56" s="28"/>
      <c r="AB56" s="28"/>
      <c r="AC56" s="28"/>
      <c r="AD56" s="28"/>
      <c r="AE56" s="28"/>
      <c r="AF56" s="47"/>
      <c r="AG56" s="47"/>
      <c r="AH56" s="47"/>
    </row>
    <row r="57" spans="2:34" s="10" customFormat="1" x14ac:dyDescent="0.25">
      <c r="B57" s="100" t="s">
        <v>163</v>
      </c>
      <c r="C57" s="123">
        <v>311823700</v>
      </c>
      <c r="D57" s="123">
        <v>360209210</v>
      </c>
      <c r="E57" s="76">
        <v>0</v>
      </c>
      <c r="F57" s="76">
        <v>0</v>
      </c>
      <c r="G57" s="76">
        <v>0</v>
      </c>
      <c r="H57" s="76">
        <v>6974706</v>
      </c>
      <c r="I57" s="76">
        <v>2277490</v>
      </c>
      <c r="J57" s="76">
        <v>543172</v>
      </c>
      <c r="K57" s="76">
        <v>985420</v>
      </c>
      <c r="L57" s="76">
        <v>672600</v>
      </c>
      <c r="M57" s="76">
        <v>21202435</v>
      </c>
      <c r="N57" s="76">
        <v>2587626</v>
      </c>
      <c r="O57" s="76">
        <v>9691987</v>
      </c>
      <c r="P57" s="76">
        <v>36723876</v>
      </c>
      <c r="Q57" s="76">
        <f t="shared" si="2"/>
        <v>81659312</v>
      </c>
      <c r="R57" s="28"/>
      <c r="S57" s="28"/>
      <c r="T57" s="28"/>
      <c r="U57" s="28"/>
      <c r="V57" s="28"/>
      <c r="W57" s="28"/>
      <c r="X57" s="28"/>
      <c r="Y57" s="28"/>
      <c r="Z57" s="28"/>
      <c r="AA57" s="28"/>
      <c r="AB57" s="28"/>
      <c r="AC57" s="28"/>
      <c r="AD57" s="28"/>
      <c r="AE57" s="28"/>
      <c r="AF57" s="47"/>
      <c r="AG57" s="47"/>
      <c r="AH57" s="47"/>
    </row>
    <row r="58" spans="2:34" s="10" customFormat="1" x14ac:dyDescent="0.25">
      <c r="B58" s="100" t="s">
        <v>164</v>
      </c>
      <c r="C58" s="123">
        <v>677721251</v>
      </c>
      <c r="D58" s="123">
        <v>741349464</v>
      </c>
      <c r="E58" s="76">
        <v>21402075</v>
      </c>
      <c r="F58" s="76">
        <v>21154149</v>
      </c>
      <c r="G58" s="76">
        <v>3850343</v>
      </c>
      <c r="H58" s="76">
        <v>7364836</v>
      </c>
      <c r="I58" s="76">
        <v>29711127</v>
      </c>
      <c r="J58" s="76">
        <v>4539820</v>
      </c>
      <c r="K58" s="76">
        <v>4833819</v>
      </c>
      <c r="L58" s="76">
        <v>18392966</v>
      </c>
      <c r="M58" s="76">
        <v>10374234</v>
      </c>
      <c r="N58" s="76">
        <v>47117363</v>
      </c>
      <c r="O58" s="76">
        <v>65301963</v>
      </c>
      <c r="P58" s="76">
        <v>39543101</v>
      </c>
      <c r="Q58" s="76">
        <f t="shared" si="2"/>
        <v>273585796</v>
      </c>
      <c r="R58" s="28"/>
      <c r="S58" s="28"/>
      <c r="T58" s="28"/>
      <c r="U58" s="28"/>
      <c r="V58" s="28"/>
      <c r="W58" s="28"/>
      <c r="X58" s="28"/>
      <c r="Y58" s="28"/>
      <c r="Z58" s="28"/>
      <c r="AA58" s="28"/>
      <c r="AB58" s="28"/>
      <c r="AC58" s="28"/>
      <c r="AD58" s="28"/>
      <c r="AE58" s="28"/>
      <c r="AF58" s="47"/>
      <c r="AG58" s="47"/>
      <c r="AH58" s="47"/>
    </row>
    <row r="59" spans="2:34" s="10" customFormat="1" x14ac:dyDescent="0.25">
      <c r="B59" s="100" t="s">
        <v>165</v>
      </c>
      <c r="C59" s="123">
        <v>3706429141</v>
      </c>
      <c r="D59" s="123">
        <v>2325256324</v>
      </c>
      <c r="E59" s="76">
        <v>1219792</v>
      </c>
      <c r="F59" s="76">
        <v>46820950</v>
      </c>
      <c r="G59" s="76">
        <v>30988468</v>
      </c>
      <c r="H59" s="76">
        <v>30351309</v>
      </c>
      <c r="I59" s="76">
        <v>35082788</v>
      </c>
      <c r="J59" s="76">
        <v>46981175</v>
      </c>
      <c r="K59" s="76">
        <v>61217685</v>
      </c>
      <c r="L59" s="76">
        <v>75608583</v>
      </c>
      <c r="M59" s="76">
        <v>84192671</v>
      </c>
      <c r="N59" s="76">
        <v>87843626</v>
      </c>
      <c r="O59" s="76">
        <v>159854143</v>
      </c>
      <c r="P59" s="76">
        <v>251981133</v>
      </c>
      <c r="Q59" s="76">
        <f t="shared" si="2"/>
        <v>912142323</v>
      </c>
      <c r="R59" s="28"/>
      <c r="S59" s="28"/>
      <c r="T59" s="28"/>
      <c r="U59" s="28"/>
      <c r="V59" s="28"/>
      <c r="W59" s="28"/>
      <c r="X59" s="28"/>
      <c r="Y59" s="28"/>
      <c r="Z59" s="28"/>
      <c r="AA59" s="28"/>
      <c r="AB59" s="28"/>
      <c r="AC59" s="28"/>
      <c r="AD59" s="28"/>
      <c r="AE59" s="28"/>
      <c r="AF59" s="47"/>
      <c r="AG59" s="47"/>
      <c r="AH59" s="47"/>
    </row>
    <row r="60" spans="2:34" s="10" customFormat="1" x14ac:dyDescent="0.25">
      <c r="B60" s="97" t="s">
        <v>47</v>
      </c>
      <c r="C60" s="122">
        <v>22873376</v>
      </c>
      <c r="D60" s="122">
        <v>30040636</v>
      </c>
      <c r="E60" s="96">
        <v>0</v>
      </c>
      <c r="F60" s="96">
        <v>0</v>
      </c>
      <c r="G60" s="96">
        <v>31360</v>
      </c>
      <c r="H60" s="96">
        <v>851067</v>
      </c>
      <c r="I60" s="96">
        <v>0</v>
      </c>
      <c r="J60" s="74">
        <v>0</v>
      </c>
      <c r="K60" s="74">
        <v>0</v>
      </c>
      <c r="L60" s="74">
        <v>512280</v>
      </c>
      <c r="M60" s="74">
        <v>1368875</v>
      </c>
      <c r="N60" s="74">
        <v>438929</v>
      </c>
      <c r="O60" s="74">
        <v>591094</v>
      </c>
      <c r="P60" s="74">
        <v>1226540</v>
      </c>
      <c r="Q60" s="74">
        <f t="shared" si="2"/>
        <v>5020145</v>
      </c>
      <c r="R60" s="28"/>
      <c r="S60" s="28"/>
      <c r="T60" s="28"/>
      <c r="U60" s="28"/>
      <c r="V60" s="28"/>
      <c r="W60" s="28"/>
      <c r="X60" s="28"/>
      <c r="Y60" s="28"/>
      <c r="Z60" s="28"/>
      <c r="AA60" s="28"/>
      <c r="AB60" s="28"/>
      <c r="AC60" s="28"/>
      <c r="AD60" s="28"/>
      <c r="AE60" s="28"/>
      <c r="AF60" s="47"/>
      <c r="AG60" s="47"/>
      <c r="AH60" s="47"/>
    </row>
    <row r="61" spans="2:34" x14ac:dyDescent="0.25">
      <c r="B61" s="97" t="s">
        <v>48</v>
      </c>
      <c r="C61" s="121">
        <v>11227680</v>
      </c>
      <c r="D61" s="121">
        <v>41531729</v>
      </c>
      <c r="E61" s="74">
        <v>0</v>
      </c>
      <c r="F61" s="74">
        <v>0</v>
      </c>
      <c r="G61" s="74">
        <v>0</v>
      </c>
      <c r="H61" s="74">
        <v>13250</v>
      </c>
      <c r="I61" s="74">
        <v>6369600</v>
      </c>
      <c r="J61" s="74">
        <v>2293760</v>
      </c>
      <c r="K61" s="74">
        <v>5417880</v>
      </c>
      <c r="L61" s="74">
        <v>0</v>
      </c>
      <c r="M61" s="74">
        <v>3210</v>
      </c>
      <c r="N61" s="74">
        <v>1000000</v>
      </c>
      <c r="O61" s="74">
        <v>0</v>
      </c>
      <c r="P61" s="74">
        <v>6377683</v>
      </c>
      <c r="Q61" s="74">
        <f t="shared" si="2"/>
        <v>21475383</v>
      </c>
      <c r="R61" s="28"/>
      <c r="S61" s="28"/>
      <c r="T61" s="28"/>
      <c r="U61" s="28"/>
      <c r="V61" s="28"/>
      <c r="W61" s="28"/>
      <c r="X61" s="28"/>
      <c r="Y61" s="28"/>
      <c r="Z61" s="28"/>
      <c r="AA61" s="28"/>
      <c r="AB61" s="28"/>
      <c r="AC61" s="28"/>
      <c r="AD61" s="28"/>
      <c r="AE61" s="28"/>
      <c r="AF61" s="33"/>
      <c r="AG61" s="33"/>
      <c r="AH61" s="33"/>
    </row>
    <row r="62" spans="2:34" x14ac:dyDescent="0.25">
      <c r="B62" s="100" t="s">
        <v>166</v>
      </c>
      <c r="C62" s="123">
        <v>10227680</v>
      </c>
      <c r="D62" s="123">
        <v>29849680</v>
      </c>
      <c r="E62" s="76">
        <v>0</v>
      </c>
      <c r="F62" s="76">
        <v>0</v>
      </c>
      <c r="G62" s="76">
        <v>0</v>
      </c>
      <c r="H62" s="76">
        <v>0</v>
      </c>
      <c r="I62" s="76">
        <v>6369600</v>
      </c>
      <c r="J62" s="76">
        <v>2293760</v>
      </c>
      <c r="K62" s="76">
        <v>5417880</v>
      </c>
      <c r="L62" s="76">
        <v>0</v>
      </c>
      <c r="M62" s="76">
        <v>0</v>
      </c>
      <c r="N62" s="76">
        <v>1000000</v>
      </c>
      <c r="O62" s="76">
        <v>0</v>
      </c>
      <c r="P62" s="76">
        <v>500000</v>
      </c>
      <c r="Q62" s="76">
        <f t="shared" si="2"/>
        <v>15581240</v>
      </c>
      <c r="R62" s="28"/>
      <c r="S62" s="28"/>
      <c r="T62" s="28"/>
      <c r="U62" s="28"/>
      <c r="V62" s="28"/>
      <c r="W62" s="28"/>
      <c r="X62" s="28"/>
      <c r="Y62" s="28"/>
      <c r="Z62" s="28"/>
      <c r="AA62" s="28"/>
      <c r="AB62" s="28"/>
      <c r="AC62" s="28"/>
      <c r="AD62" s="28"/>
      <c r="AE62" s="28"/>
      <c r="AF62" s="33"/>
      <c r="AG62" s="33"/>
      <c r="AH62" s="33"/>
    </row>
    <row r="63" spans="2:34" s="10" customFormat="1" x14ac:dyDescent="0.25">
      <c r="B63" s="100" t="s">
        <v>167</v>
      </c>
      <c r="C63" s="123">
        <v>1000000</v>
      </c>
      <c r="D63" s="123">
        <v>11682049</v>
      </c>
      <c r="E63" s="76">
        <v>0</v>
      </c>
      <c r="F63" s="76">
        <v>0</v>
      </c>
      <c r="G63" s="76">
        <v>0</v>
      </c>
      <c r="H63" s="76">
        <v>13250</v>
      </c>
      <c r="I63" s="76">
        <v>0</v>
      </c>
      <c r="J63" s="76">
        <v>0</v>
      </c>
      <c r="K63" s="76">
        <v>0</v>
      </c>
      <c r="L63" s="76">
        <v>0</v>
      </c>
      <c r="M63" s="76">
        <v>3210</v>
      </c>
      <c r="N63" s="76">
        <v>0</v>
      </c>
      <c r="O63" s="76">
        <v>0</v>
      </c>
      <c r="P63" s="76">
        <v>5877683</v>
      </c>
      <c r="Q63" s="76">
        <f t="shared" si="2"/>
        <v>5894143</v>
      </c>
      <c r="R63" s="28"/>
      <c r="S63" s="28"/>
      <c r="T63" s="28"/>
      <c r="U63" s="28"/>
      <c r="V63" s="28"/>
      <c r="W63" s="28"/>
      <c r="X63" s="28"/>
      <c r="Y63" s="28"/>
      <c r="Z63" s="28"/>
      <c r="AA63" s="28"/>
      <c r="AB63" s="28"/>
      <c r="AC63" s="28"/>
      <c r="AD63" s="28"/>
      <c r="AE63" s="28"/>
      <c r="AF63" s="47"/>
      <c r="AG63" s="47"/>
      <c r="AH63" s="47"/>
    </row>
    <row r="64" spans="2:34" s="10" customFormat="1" x14ac:dyDescent="0.25">
      <c r="B64" s="97" t="s">
        <v>49</v>
      </c>
      <c r="C64" s="121">
        <v>211635022</v>
      </c>
      <c r="D64" s="121">
        <v>298921426</v>
      </c>
      <c r="E64" s="74">
        <v>0</v>
      </c>
      <c r="F64" s="74">
        <v>631584</v>
      </c>
      <c r="G64" s="74">
        <v>3208140</v>
      </c>
      <c r="H64" s="74">
        <v>703486</v>
      </c>
      <c r="I64" s="74">
        <v>901389</v>
      </c>
      <c r="J64" s="74">
        <v>877705</v>
      </c>
      <c r="K64" s="74">
        <v>315320</v>
      </c>
      <c r="L64" s="74">
        <v>4475406</v>
      </c>
      <c r="M64" s="74">
        <v>1312657</v>
      </c>
      <c r="N64" s="74">
        <v>0</v>
      </c>
      <c r="O64" s="74">
        <v>1221630</v>
      </c>
      <c r="P64" s="74">
        <v>351500</v>
      </c>
      <c r="Q64" s="74">
        <f t="shared" si="2"/>
        <v>13998817</v>
      </c>
      <c r="R64" s="28"/>
      <c r="S64" s="28"/>
      <c r="T64" s="28"/>
      <c r="U64" s="28"/>
      <c r="V64" s="28"/>
      <c r="W64" s="28"/>
      <c r="X64" s="28"/>
      <c r="Y64" s="28"/>
      <c r="Z64" s="28"/>
      <c r="AA64" s="28"/>
      <c r="AB64" s="28"/>
      <c r="AC64" s="28"/>
      <c r="AD64" s="28"/>
      <c r="AE64" s="28"/>
      <c r="AF64" s="47"/>
      <c r="AG64" s="47"/>
      <c r="AH64" s="47"/>
    </row>
    <row r="65" spans="2:34" s="10" customFormat="1" x14ac:dyDescent="0.25">
      <c r="B65" s="100" t="s">
        <v>168</v>
      </c>
      <c r="C65" s="123">
        <v>1000000</v>
      </c>
      <c r="D65" s="123">
        <v>100000</v>
      </c>
      <c r="E65" s="76">
        <v>0</v>
      </c>
      <c r="F65" s="76">
        <v>0</v>
      </c>
      <c r="G65" s="76">
        <v>0</v>
      </c>
      <c r="H65" s="76">
        <v>0</v>
      </c>
      <c r="I65" s="76">
        <v>0</v>
      </c>
      <c r="J65" s="76">
        <v>0</v>
      </c>
      <c r="K65" s="76">
        <v>0</v>
      </c>
      <c r="L65" s="76">
        <v>0</v>
      </c>
      <c r="M65" s="76">
        <v>0</v>
      </c>
      <c r="N65" s="76">
        <v>0</v>
      </c>
      <c r="O65" s="76">
        <v>0</v>
      </c>
      <c r="P65" s="76">
        <v>0</v>
      </c>
      <c r="Q65" s="76">
        <f t="shared" si="2"/>
        <v>0</v>
      </c>
      <c r="R65" s="28"/>
      <c r="S65" s="28"/>
      <c r="T65" s="28"/>
      <c r="U65" s="28"/>
      <c r="V65" s="28"/>
      <c r="W65" s="28"/>
      <c r="X65" s="28"/>
      <c r="Y65" s="28"/>
      <c r="Z65" s="28"/>
      <c r="AA65" s="28"/>
      <c r="AB65" s="28"/>
      <c r="AC65" s="28"/>
      <c r="AD65" s="28"/>
      <c r="AE65" s="28"/>
      <c r="AF65" s="47"/>
      <c r="AG65" s="47"/>
      <c r="AH65" s="47"/>
    </row>
    <row r="66" spans="2:34" x14ac:dyDescent="0.25">
      <c r="B66" s="100" t="s">
        <v>169</v>
      </c>
      <c r="C66" s="123">
        <v>208885022</v>
      </c>
      <c r="D66" s="123">
        <v>266539343</v>
      </c>
      <c r="E66" s="76">
        <v>0</v>
      </c>
      <c r="F66" s="76">
        <v>631584</v>
      </c>
      <c r="G66" s="76">
        <v>3208140</v>
      </c>
      <c r="H66" s="76">
        <v>703486</v>
      </c>
      <c r="I66" s="76">
        <v>901389</v>
      </c>
      <c r="J66" s="76">
        <v>877705</v>
      </c>
      <c r="K66" s="76">
        <v>315320</v>
      </c>
      <c r="L66" s="76">
        <v>4475406</v>
      </c>
      <c r="M66" s="76">
        <v>1312657</v>
      </c>
      <c r="N66" s="76">
        <v>0</v>
      </c>
      <c r="O66" s="76">
        <v>1221630</v>
      </c>
      <c r="P66" s="76">
        <v>351500</v>
      </c>
      <c r="Q66" s="76">
        <f t="shared" si="2"/>
        <v>13998817</v>
      </c>
      <c r="R66" s="28"/>
      <c r="S66" s="28"/>
      <c r="T66" s="28"/>
      <c r="U66" s="28"/>
      <c r="V66" s="28"/>
      <c r="W66" s="28"/>
      <c r="X66" s="28"/>
      <c r="Y66" s="28"/>
      <c r="Z66" s="28"/>
      <c r="AA66" s="28"/>
      <c r="AB66" s="28"/>
      <c r="AC66" s="28"/>
      <c r="AD66" s="28"/>
      <c r="AE66" s="28"/>
      <c r="AF66" s="33"/>
      <c r="AG66" s="33"/>
      <c r="AH66" s="33"/>
    </row>
    <row r="67" spans="2:34" x14ac:dyDescent="0.25">
      <c r="B67" s="99" t="s">
        <v>170</v>
      </c>
      <c r="C67" s="124">
        <v>208385022</v>
      </c>
      <c r="D67" s="124">
        <v>266039343</v>
      </c>
      <c r="E67" s="76">
        <v>0</v>
      </c>
      <c r="F67" s="76">
        <v>631584</v>
      </c>
      <c r="G67" s="76">
        <v>3208140</v>
      </c>
      <c r="H67" s="76">
        <v>703486</v>
      </c>
      <c r="I67" s="76">
        <v>901389</v>
      </c>
      <c r="J67" s="76">
        <v>877705</v>
      </c>
      <c r="K67" s="76">
        <v>315320</v>
      </c>
      <c r="L67" s="76">
        <v>4475406</v>
      </c>
      <c r="M67" s="76">
        <v>1312657</v>
      </c>
      <c r="N67" s="76">
        <v>0</v>
      </c>
      <c r="O67" s="76">
        <v>1221630</v>
      </c>
      <c r="P67" s="76">
        <v>351500</v>
      </c>
      <c r="Q67" s="90">
        <f t="shared" si="2"/>
        <v>13998817</v>
      </c>
      <c r="R67" s="28"/>
      <c r="S67" s="28"/>
      <c r="T67" s="28"/>
      <c r="U67" s="28"/>
      <c r="V67" s="28"/>
      <c r="W67" s="28"/>
      <c r="X67" s="28"/>
      <c r="Y67" s="28"/>
      <c r="Z67" s="28"/>
      <c r="AA67" s="28"/>
      <c r="AB67" s="28"/>
      <c r="AC67" s="28"/>
      <c r="AD67" s="28"/>
      <c r="AE67" s="28"/>
      <c r="AF67" s="33"/>
      <c r="AG67" s="33"/>
      <c r="AH67" s="33"/>
    </row>
    <row r="68" spans="2:34" s="10" customFormat="1" x14ac:dyDescent="0.25">
      <c r="B68" s="99" t="s">
        <v>171</v>
      </c>
      <c r="C68" s="124">
        <v>500000</v>
      </c>
      <c r="D68" s="124">
        <v>500000</v>
      </c>
      <c r="E68" s="90">
        <v>0</v>
      </c>
      <c r="F68" s="90">
        <v>0</v>
      </c>
      <c r="G68" s="90">
        <v>0</v>
      </c>
      <c r="H68" s="90">
        <v>0</v>
      </c>
      <c r="I68" s="90">
        <v>0</v>
      </c>
      <c r="J68" s="90">
        <v>0</v>
      </c>
      <c r="K68" s="90">
        <v>0</v>
      </c>
      <c r="L68" s="90">
        <v>0</v>
      </c>
      <c r="M68" s="90">
        <v>0</v>
      </c>
      <c r="N68" s="90">
        <v>0</v>
      </c>
      <c r="O68" s="90">
        <v>0</v>
      </c>
      <c r="P68" s="90">
        <v>0</v>
      </c>
      <c r="Q68" s="90">
        <f t="shared" si="2"/>
        <v>0</v>
      </c>
      <c r="R68" s="28"/>
      <c r="S68" s="28"/>
      <c r="T68" s="28"/>
      <c r="U68" s="28"/>
      <c r="V68" s="28"/>
      <c r="W68" s="28"/>
      <c r="X68" s="28"/>
      <c r="Y68" s="28"/>
      <c r="Z68" s="28"/>
      <c r="AA68" s="28"/>
      <c r="AB68" s="28"/>
      <c r="AC68" s="28"/>
      <c r="AD68" s="28"/>
      <c r="AE68" s="28"/>
      <c r="AF68" s="47"/>
      <c r="AG68" s="47"/>
      <c r="AH68" s="47"/>
    </row>
    <row r="69" spans="2:34" x14ac:dyDescent="0.25">
      <c r="B69" s="100" t="s">
        <v>172</v>
      </c>
      <c r="C69" s="123">
        <v>1750000</v>
      </c>
      <c r="D69" s="123">
        <v>32282083</v>
      </c>
      <c r="E69" s="76">
        <v>0</v>
      </c>
      <c r="F69" s="76">
        <v>0</v>
      </c>
      <c r="G69" s="76">
        <v>0</v>
      </c>
      <c r="H69" s="76">
        <v>0</v>
      </c>
      <c r="I69" s="76">
        <v>0</v>
      </c>
      <c r="J69" s="76">
        <v>0</v>
      </c>
      <c r="K69" s="76">
        <v>0</v>
      </c>
      <c r="L69" s="76">
        <v>0</v>
      </c>
      <c r="M69" s="76">
        <v>0</v>
      </c>
      <c r="N69" s="76">
        <v>0</v>
      </c>
      <c r="O69" s="76">
        <v>0</v>
      </c>
      <c r="P69" s="76">
        <v>0</v>
      </c>
      <c r="Q69" s="76">
        <f t="shared" si="2"/>
        <v>0</v>
      </c>
      <c r="R69" s="28"/>
      <c r="S69" s="28"/>
      <c r="T69" s="28"/>
      <c r="U69" s="28"/>
      <c r="V69" s="28"/>
      <c r="W69" s="28"/>
      <c r="X69" s="28"/>
      <c r="Y69" s="28"/>
      <c r="Z69" s="28"/>
      <c r="AA69" s="28"/>
      <c r="AB69" s="28"/>
      <c r="AC69" s="28"/>
      <c r="AD69" s="28"/>
      <c r="AE69" s="28"/>
      <c r="AF69" s="33"/>
      <c r="AG69" s="33"/>
      <c r="AH69" s="33"/>
    </row>
    <row r="70" spans="2:34" s="85" customFormat="1" x14ac:dyDescent="0.25">
      <c r="B70" s="62" t="s">
        <v>50</v>
      </c>
      <c r="C70" s="121">
        <v>29213827</v>
      </c>
      <c r="D70" s="121">
        <v>3303461</v>
      </c>
      <c r="E70" s="74">
        <v>0</v>
      </c>
      <c r="F70" s="74">
        <v>0</v>
      </c>
      <c r="G70" s="74">
        <v>0</v>
      </c>
      <c r="H70" s="74">
        <v>0</v>
      </c>
      <c r="I70" s="74">
        <v>0</v>
      </c>
      <c r="J70" s="74">
        <v>0</v>
      </c>
      <c r="K70" s="74">
        <v>847999</v>
      </c>
      <c r="L70" s="74">
        <v>0</v>
      </c>
      <c r="M70" s="74">
        <v>723600</v>
      </c>
      <c r="N70" s="74">
        <v>0</v>
      </c>
      <c r="O70" s="74">
        <v>240000</v>
      </c>
      <c r="P70" s="74">
        <v>878800</v>
      </c>
      <c r="Q70" s="74">
        <f t="shared" si="2"/>
        <v>2690399</v>
      </c>
      <c r="R70" s="28"/>
      <c r="S70" s="28"/>
      <c r="T70" s="28"/>
      <c r="U70" s="28"/>
      <c r="V70" s="28"/>
      <c r="W70" s="28"/>
      <c r="X70" s="28"/>
      <c r="Y70" s="28"/>
      <c r="Z70" s="28"/>
      <c r="AA70" s="28"/>
      <c r="AB70" s="28"/>
      <c r="AC70" s="28"/>
      <c r="AD70" s="28"/>
      <c r="AE70" s="28"/>
      <c r="AF70" s="47"/>
      <c r="AG70" s="47"/>
      <c r="AH70" s="47"/>
    </row>
    <row r="71" spans="2:34" s="10" customFormat="1" x14ac:dyDescent="0.25">
      <c r="B71" s="97" t="s">
        <v>52</v>
      </c>
      <c r="C71" s="121">
        <v>1065000</v>
      </c>
      <c r="D71" s="121">
        <v>1106635</v>
      </c>
      <c r="E71" s="74">
        <v>0</v>
      </c>
      <c r="F71" s="74"/>
      <c r="G71" s="74">
        <v>0</v>
      </c>
      <c r="H71" s="74">
        <v>0</v>
      </c>
      <c r="I71" s="74">
        <v>0</v>
      </c>
      <c r="J71" s="74">
        <v>0</v>
      </c>
      <c r="K71" s="74">
        <v>0</v>
      </c>
      <c r="L71" s="74">
        <v>0</v>
      </c>
      <c r="M71" s="74">
        <v>723600</v>
      </c>
      <c r="N71" s="74">
        <v>0</v>
      </c>
      <c r="O71" s="74">
        <v>240000</v>
      </c>
      <c r="P71" s="74">
        <v>92630</v>
      </c>
      <c r="Q71" s="74">
        <f t="shared" si="2"/>
        <v>1056230</v>
      </c>
      <c r="R71" s="28"/>
      <c r="S71" s="28"/>
      <c r="T71" s="28"/>
      <c r="U71" s="28"/>
      <c r="V71" s="28"/>
      <c r="W71" s="28"/>
      <c r="X71" s="28"/>
      <c r="Y71" s="28"/>
      <c r="Z71" s="28"/>
      <c r="AA71" s="28"/>
      <c r="AB71" s="28"/>
      <c r="AC71" s="28"/>
      <c r="AD71" s="28"/>
      <c r="AE71" s="28"/>
      <c r="AF71" s="47"/>
      <c r="AG71" s="47"/>
      <c r="AH71" s="47"/>
    </row>
    <row r="72" spans="2:34" x14ac:dyDescent="0.25">
      <c r="B72" s="97" t="s">
        <v>53</v>
      </c>
      <c r="C72" s="121">
        <v>28148827</v>
      </c>
      <c r="D72" s="121">
        <v>2196826</v>
      </c>
      <c r="E72" s="74">
        <v>0</v>
      </c>
      <c r="F72" s="74">
        <v>0</v>
      </c>
      <c r="G72" s="74">
        <v>0</v>
      </c>
      <c r="H72" s="74"/>
      <c r="I72" s="74"/>
      <c r="J72" s="74">
        <v>0</v>
      </c>
      <c r="K72" s="74">
        <v>847999</v>
      </c>
      <c r="L72" s="74">
        <v>0</v>
      </c>
      <c r="M72" s="74"/>
      <c r="N72" s="74">
        <v>0</v>
      </c>
      <c r="O72" s="74">
        <v>0</v>
      </c>
      <c r="P72" s="74">
        <v>786170</v>
      </c>
      <c r="Q72" s="74">
        <f t="shared" si="2"/>
        <v>1634169</v>
      </c>
      <c r="R72" s="28"/>
      <c r="S72" s="28"/>
      <c r="T72" s="28"/>
      <c r="U72" s="28"/>
      <c r="V72" s="28"/>
      <c r="W72" s="28"/>
      <c r="X72" s="28"/>
      <c r="Y72" s="28"/>
      <c r="Z72" s="28"/>
      <c r="AA72" s="28"/>
      <c r="AB72" s="28"/>
      <c r="AC72" s="28"/>
      <c r="AD72" s="28"/>
      <c r="AE72" s="28"/>
      <c r="AF72" s="33"/>
      <c r="AG72" s="33"/>
      <c r="AH72" s="33"/>
    </row>
    <row r="73" spans="2:34" s="10" customFormat="1" x14ac:dyDescent="0.25">
      <c r="B73" s="62" t="s">
        <v>54</v>
      </c>
      <c r="C73" s="121">
        <v>316250400</v>
      </c>
      <c r="D73" s="121">
        <v>391309566</v>
      </c>
      <c r="E73" s="74">
        <v>472136</v>
      </c>
      <c r="F73" s="74">
        <v>1042814</v>
      </c>
      <c r="G73" s="74">
        <v>1362050</v>
      </c>
      <c r="H73" s="74">
        <v>1292619</v>
      </c>
      <c r="I73" s="74">
        <v>91603258</v>
      </c>
      <c r="J73" s="74">
        <v>68310</v>
      </c>
      <c r="K73" s="74">
        <v>1362734</v>
      </c>
      <c r="L73" s="74">
        <v>99680</v>
      </c>
      <c r="M73" s="74">
        <v>6883722</v>
      </c>
      <c r="N73" s="74">
        <v>850000</v>
      </c>
      <c r="O73" s="74">
        <v>3025938</v>
      </c>
      <c r="P73" s="74">
        <v>5011546</v>
      </c>
      <c r="Q73" s="74">
        <f t="shared" si="2"/>
        <v>113074807</v>
      </c>
      <c r="R73" s="28"/>
      <c r="S73" s="28"/>
      <c r="T73" s="28"/>
      <c r="U73" s="28"/>
      <c r="V73" s="28"/>
      <c r="W73" s="28"/>
      <c r="X73" s="28"/>
      <c r="Y73" s="28"/>
      <c r="Z73" s="28"/>
      <c r="AA73" s="28"/>
      <c r="AB73" s="28"/>
      <c r="AC73" s="28"/>
      <c r="AD73" s="28"/>
      <c r="AE73" s="28"/>
      <c r="AF73" s="47"/>
      <c r="AG73" s="47"/>
      <c r="AH73" s="47"/>
    </row>
    <row r="74" spans="2:34" x14ac:dyDescent="0.25">
      <c r="B74" s="97" t="s">
        <v>92</v>
      </c>
      <c r="C74" s="121">
        <v>134064561</v>
      </c>
      <c r="D74" s="121">
        <v>133801403</v>
      </c>
      <c r="E74" s="74">
        <v>0</v>
      </c>
      <c r="F74" s="74">
        <v>0</v>
      </c>
      <c r="G74" s="74">
        <v>0</v>
      </c>
      <c r="H74" s="74">
        <v>0</v>
      </c>
      <c r="I74" s="74">
        <v>0</v>
      </c>
      <c r="J74" s="74">
        <v>0</v>
      </c>
      <c r="K74" s="74">
        <v>0</v>
      </c>
      <c r="L74" s="74">
        <v>0</v>
      </c>
      <c r="M74" s="74">
        <v>0</v>
      </c>
      <c r="N74" s="74">
        <v>0</v>
      </c>
      <c r="O74" s="74">
        <v>0</v>
      </c>
      <c r="P74" s="74">
        <v>4736842</v>
      </c>
      <c r="Q74" s="74">
        <f t="shared" si="2"/>
        <v>4736842</v>
      </c>
      <c r="R74" s="28"/>
      <c r="S74" s="28"/>
      <c r="T74" s="28"/>
      <c r="U74" s="28"/>
      <c r="V74" s="28"/>
      <c r="W74" s="28"/>
      <c r="X74" s="28"/>
      <c r="Y74" s="28"/>
      <c r="Z74" s="28"/>
      <c r="AA74" s="28"/>
      <c r="AB74" s="28"/>
      <c r="AC74" s="28"/>
      <c r="AD74" s="28"/>
      <c r="AE74" s="28"/>
      <c r="AF74" s="33"/>
      <c r="AG74" s="33"/>
      <c r="AH74" s="33"/>
    </row>
    <row r="75" spans="2:34" s="10" customFormat="1" x14ac:dyDescent="0.25">
      <c r="B75" s="100" t="s">
        <v>173</v>
      </c>
      <c r="C75" s="123">
        <v>134064561</v>
      </c>
      <c r="D75" s="123">
        <v>133801403</v>
      </c>
      <c r="E75" s="76">
        <v>0</v>
      </c>
      <c r="F75" s="76">
        <v>0</v>
      </c>
      <c r="G75" s="76">
        <v>0</v>
      </c>
      <c r="H75" s="76">
        <v>0</v>
      </c>
      <c r="I75" s="76">
        <v>0</v>
      </c>
      <c r="J75" s="76">
        <v>0</v>
      </c>
      <c r="K75" s="76">
        <v>0</v>
      </c>
      <c r="L75" s="76">
        <v>0</v>
      </c>
      <c r="M75" s="76">
        <v>0</v>
      </c>
      <c r="N75" s="76">
        <v>0</v>
      </c>
      <c r="O75" s="76">
        <v>0</v>
      </c>
      <c r="P75" s="73">
        <v>4736842</v>
      </c>
      <c r="Q75" s="74">
        <f t="shared" si="2"/>
        <v>4736842</v>
      </c>
      <c r="R75" s="28"/>
      <c r="S75" s="28"/>
      <c r="T75" s="28"/>
      <c r="U75" s="28"/>
      <c r="V75" s="28"/>
      <c r="W75" s="28"/>
      <c r="X75" s="28"/>
      <c r="Y75" s="28"/>
      <c r="Z75" s="28"/>
      <c r="AA75" s="28"/>
      <c r="AB75" s="28"/>
      <c r="AC75" s="28"/>
      <c r="AD75" s="28"/>
      <c r="AE75" s="28"/>
      <c r="AF75" s="47"/>
      <c r="AG75" s="47"/>
      <c r="AH75" s="47"/>
    </row>
    <row r="76" spans="2:34" x14ac:dyDescent="0.25">
      <c r="B76" s="97" t="s">
        <v>55</v>
      </c>
      <c r="C76" s="121">
        <v>182185839</v>
      </c>
      <c r="D76" s="121">
        <v>257508163</v>
      </c>
      <c r="E76" s="74">
        <v>472136</v>
      </c>
      <c r="F76" s="74">
        <v>1042814</v>
      </c>
      <c r="G76" s="74">
        <v>1362050</v>
      </c>
      <c r="H76" s="74">
        <v>1292619</v>
      </c>
      <c r="I76" s="74">
        <v>91603258</v>
      </c>
      <c r="J76" s="74">
        <v>68310</v>
      </c>
      <c r="K76" s="74">
        <v>1362734</v>
      </c>
      <c r="L76" s="74">
        <v>99680</v>
      </c>
      <c r="M76" s="74">
        <v>6883722</v>
      </c>
      <c r="N76" s="74">
        <v>850000</v>
      </c>
      <c r="O76" s="74">
        <v>3025938</v>
      </c>
      <c r="P76" s="74">
        <v>274704</v>
      </c>
      <c r="Q76" s="74">
        <f t="shared" si="2"/>
        <v>108337965</v>
      </c>
      <c r="R76" s="28"/>
      <c r="S76" s="28"/>
      <c r="T76" s="28"/>
      <c r="U76" s="28"/>
      <c r="V76" s="28"/>
      <c r="W76" s="28"/>
      <c r="X76" s="28"/>
      <c r="Y76" s="28"/>
      <c r="Z76" s="28"/>
      <c r="AA76" s="28"/>
      <c r="AB76" s="28"/>
      <c r="AC76" s="28"/>
      <c r="AD76" s="28"/>
      <c r="AE76" s="28"/>
      <c r="AF76" s="33"/>
      <c r="AG76" s="33"/>
      <c r="AH76" s="33"/>
    </row>
    <row r="77" spans="2:34" x14ac:dyDescent="0.25">
      <c r="B77" s="100" t="s">
        <v>174</v>
      </c>
      <c r="C77" s="126">
        <v>0</v>
      </c>
      <c r="D77" s="126">
        <v>10000</v>
      </c>
      <c r="E77" s="73">
        <v>0</v>
      </c>
      <c r="F77" s="73">
        <v>0</v>
      </c>
      <c r="G77" s="73">
        <v>0</v>
      </c>
      <c r="H77" s="73">
        <v>0</v>
      </c>
      <c r="I77" s="73">
        <v>0</v>
      </c>
      <c r="J77" s="73">
        <v>0</v>
      </c>
      <c r="K77" s="73">
        <v>0</v>
      </c>
      <c r="L77" s="73">
        <v>0</v>
      </c>
      <c r="M77" s="73">
        <v>0</v>
      </c>
      <c r="N77" s="73">
        <v>0</v>
      </c>
      <c r="O77" s="73">
        <v>6440</v>
      </c>
      <c r="P77" s="73">
        <v>0</v>
      </c>
      <c r="Q77" s="73">
        <f t="shared" si="2"/>
        <v>6440</v>
      </c>
      <c r="R77" s="28"/>
      <c r="S77" s="28"/>
      <c r="T77" s="28"/>
      <c r="U77" s="28"/>
      <c r="V77" s="28"/>
      <c r="W77" s="28"/>
      <c r="X77" s="28"/>
      <c r="Y77" s="28"/>
      <c r="Z77" s="28"/>
      <c r="AA77" s="28"/>
      <c r="AB77" s="28"/>
      <c r="AC77" s="28"/>
      <c r="AD77" s="28"/>
      <c r="AE77" s="28"/>
      <c r="AF77" s="33"/>
      <c r="AG77" s="33"/>
      <c r="AH77" s="33"/>
    </row>
    <row r="78" spans="2:34" x14ac:dyDescent="0.25">
      <c r="B78" s="100" t="s">
        <v>175</v>
      </c>
      <c r="C78" s="123">
        <v>178626693</v>
      </c>
      <c r="D78" s="123">
        <v>256011129</v>
      </c>
      <c r="E78" s="76">
        <v>472136</v>
      </c>
      <c r="F78" s="76">
        <v>967643</v>
      </c>
      <c r="G78" s="76">
        <v>1287260</v>
      </c>
      <c r="H78" s="76">
        <v>399546</v>
      </c>
      <c r="I78" s="76">
        <v>91603258</v>
      </c>
      <c r="J78" s="76">
        <v>68310</v>
      </c>
      <c r="K78" s="76">
        <v>1362734</v>
      </c>
      <c r="L78" s="76">
        <v>99680</v>
      </c>
      <c r="M78" s="76">
        <v>6883722</v>
      </c>
      <c r="N78" s="76">
        <v>850000</v>
      </c>
      <c r="O78" s="76">
        <v>3019498</v>
      </c>
      <c r="P78" s="73">
        <v>274704</v>
      </c>
      <c r="Q78" s="76">
        <f t="shared" si="2"/>
        <v>107288491</v>
      </c>
      <c r="R78" s="28"/>
      <c r="S78" s="28"/>
      <c r="T78" s="28"/>
      <c r="U78" s="28"/>
      <c r="V78" s="28"/>
      <c r="W78" s="28"/>
      <c r="X78" s="28"/>
      <c r="Y78" s="28"/>
      <c r="Z78" s="28"/>
      <c r="AA78" s="28"/>
      <c r="AB78" s="28"/>
      <c r="AC78" s="28"/>
      <c r="AD78" s="28"/>
      <c r="AE78" s="28"/>
      <c r="AF78" s="33"/>
      <c r="AG78" s="33"/>
      <c r="AH78" s="33"/>
    </row>
    <row r="79" spans="2:34" s="10" customFormat="1" x14ac:dyDescent="0.25">
      <c r="B79" s="100" t="s">
        <v>176</v>
      </c>
      <c r="C79" s="123">
        <v>3559146</v>
      </c>
      <c r="D79" s="123">
        <v>1487034</v>
      </c>
      <c r="E79" s="76">
        <v>0</v>
      </c>
      <c r="F79" s="76">
        <v>75171</v>
      </c>
      <c r="G79" s="76">
        <v>74790</v>
      </c>
      <c r="H79" s="76">
        <v>893073</v>
      </c>
      <c r="I79" s="76"/>
      <c r="J79" s="76"/>
      <c r="K79" s="76"/>
      <c r="L79" s="76"/>
      <c r="M79" s="76">
        <v>0</v>
      </c>
      <c r="N79" s="76"/>
      <c r="O79" s="76">
        <v>0</v>
      </c>
      <c r="P79" s="76">
        <v>0</v>
      </c>
      <c r="Q79" s="74">
        <f>SUM(E79:P79)</f>
        <v>1043034</v>
      </c>
      <c r="R79" s="28"/>
      <c r="S79" s="28"/>
      <c r="T79" s="28"/>
      <c r="U79" s="28"/>
      <c r="V79" s="28"/>
      <c r="W79" s="28"/>
      <c r="X79" s="28"/>
      <c r="Y79" s="28"/>
      <c r="Z79" s="28"/>
      <c r="AA79" s="28"/>
      <c r="AB79" s="28"/>
      <c r="AC79" s="28"/>
      <c r="AD79" s="28"/>
      <c r="AE79" s="28"/>
      <c r="AF79" s="47"/>
      <c r="AG79" s="47"/>
      <c r="AH79" s="47"/>
    </row>
    <row r="80" spans="2:34" x14ac:dyDescent="0.25">
      <c r="B80" s="62" t="s">
        <v>56</v>
      </c>
      <c r="C80" s="121">
        <v>4070159091</v>
      </c>
      <c r="D80" s="121">
        <v>4534562839</v>
      </c>
      <c r="E80" s="74">
        <v>563138</v>
      </c>
      <c r="F80" s="74">
        <v>11443517</v>
      </c>
      <c r="G80" s="74">
        <v>819978</v>
      </c>
      <c r="H80" s="74">
        <v>971639</v>
      </c>
      <c r="I80" s="74">
        <v>1023535</v>
      </c>
      <c r="J80" s="74">
        <v>0</v>
      </c>
      <c r="K80" s="74">
        <v>326155</v>
      </c>
      <c r="L80" s="74">
        <v>464058</v>
      </c>
      <c r="M80" s="74">
        <v>802475</v>
      </c>
      <c r="N80" s="74">
        <v>847550</v>
      </c>
      <c r="O80" s="74">
        <v>10529578</v>
      </c>
      <c r="P80" s="74">
        <v>35420000</v>
      </c>
      <c r="Q80" s="74">
        <f t="shared" si="2"/>
        <v>63211623</v>
      </c>
      <c r="R80" s="28"/>
      <c r="S80" s="28"/>
      <c r="T80" s="28"/>
      <c r="U80" s="28"/>
      <c r="V80" s="28"/>
      <c r="W80" s="28"/>
      <c r="X80" s="28"/>
      <c r="Y80" s="28"/>
      <c r="Z80" s="28"/>
      <c r="AA80" s="28"/>
      <c r="AB80" s="28"/>
      <c r="AC80" s="28"/>
      <c r="AD80" s="28"/>
      <c r="AE80" s="28"/>
      <c r="AF80" s="33"/>
      <c r="AG80" s="33"/>
      <c r="AH80" s="33"/>
    </row>
    <row r="81" spans="2:34" x14ac:dyDescent="0.25">
      <c r="B81" s="97" t="s">
        <v>105</v>
      </c>
      <c r="C81" s="121">
        <v>0</v>
      </c>
      <c r="D81" s="121">
        <v>35585804</v>
      </c>
      <c r="E81" s="74">
        <v>0</v>
      </c>
      <c r="F81" s="74">
        <v>0</v>
      </c>
      <c r="G81" s="74">
        <v>0</v>
      </c>
      <c r="H81" s="74">
        <v>0</v>
      </c>
      <c r="I81" s="74">
        <v>0</v>
      </c>
      <c r="J81" s="74">
        <v>0</v>
      </c>
      <c r="K81" s="74">
        <v>0</v>
      </c>
      <c r="L81" s="74">
        <v>0</v>
      </c>
      <c r="M81" s="74">
        <v>0</v>
      </c>
      <c r="N81" s="74">
        <v>0</v>
      </c>
      <c r="O81" s="74">
        <v>0</v>
      </c>
      <c r="P81" s="74">
        <v>35420000</v>
      </c>
      <c r="Q81" s="74">
        <f t="shared" si="2"/>
        <v>35420000</v>
      </c>
      <c r="R81" s="28"/>
      <c r="S81" s="28"/>
      <c r="T81" s="28"/>
      <c r="U81" s="28"/>
      <c r="V81" s="28"/>
      <c r="W81" s="28"/>
      <c r="X81" s="28"/>
      <c r="Y81" s="28"/>
      <c r="Z81" s="28"/>
      <c r="AA81" s="28"/>
      <c r="AB81" s="28"/>
      <c r="AC81" s="28"/>
      <c r="AD81" s="28"/>
      <c r="AE81" s="28"/>
      <c r="AF81" s="33"/>
      <c r="AG81" s="33"/>
      <c r="AH81" s="33"/>
    </row>
    <row r="82" spans="2:34" x14ac:dyDescent="0.25">
      <c r="B82" s="100" t="s">
        <v>177</v>
      </c>
      <c r="C82" s="121">
        <v>0</v>
      </c>
      <c r="D82" s="121">
        <v>35585804</v>
      </c>
      <c r="E82" s="74">
        <v>0</v>
      </c>
      <c r="F82" s="74">
        <v>0</v>
      </c>
      <c r="G82" s="74">
        <v>0</v>
      </c>
      <c r="H82" s="74">
        <v>0</v>
      </c>
      <c r="I82" s="74">
        <v>0</v>
      </c>
      <c r="J82" s="74">
        <v>0</v>
      </c>
      <c r="K82" s="74">
        <v>0</v>
      </c>
      <c r="L82" s="74">
        <v>0</v>
      </c>
      <c r="M82" s="74">
        <v>0</v>
      </c>
      <c r="N82" s="74">
        <v>0</v>
      </c>
      <c r="O82" s="74">
        <v>0</v>
      </c>
      <c r="P82" s="74">
        <v>35420000</v>
      </c>
      <c r="Q82" s="74">
        <f t="shared" si="2"/>
        <v>35420000</v>
      </c>
      <c r="R82" s="28"/>
      <c r="S82" s="28"/>
      <c r="T82" s="28"/>
      <c r="U82" s="28"/>
      <c r="V82" s="28"/>
      <c r="W82" s="28"/>
      <c r="X82" s="28"/>
      <c r="Y82" s="28"/>
      <c r="Z82" s="28"/>
      <c r="AA82" s="28"/>
      <c r="AB82" s="28"/>
      <c r="AC82" s="28"/>
      <c r="AD82" s="28"/>
      <c r="AE82" s="28"/>
      <c r="AF82" s="33"/>
      <c r="AG82" s="33"/>
      <c r="AH82" s="33"/>
    </row>
    <row r="83" spans="2:34" x14ac:dyDescent="0.25">
      <c r="B83" s="97" t="s">
        <v>93</v>
      </c>
      <c r="C83" s="121">
        <v>4070159091</v>
      </c>
      <c r="D83" s="121">
        <v>4498977035</v>
      </c>
      <c r="E83" s="74">
        <v>563138</v>
      </c>
      <c r="F83" s="74">
        <v>11443517</v>
      </c>
      <c r="G83" s="74">
        <v>819978</v>
      </c>
      <c r="H83" s="74">
        <v>971639</v>
      </c>
      <c r="I83" s="74">
        <v>1023535</v>
      </c>
      <c r="J83" s="74">
        <v>0</v>
      </c>
      <c r="K83" s="74">
        <v>326155</v>
      </c>
      <c r="L83" s="74">
        <v>464058</v>
      </c>
      <c r="M83" s="74">
        <v>802475</v>
      </c>
      <c r="N83" s="74">
        <v>847550</v>
      </c>
      <c r="O83" s="74">
        <v>10529578</v>
      </c>
      <c r="P83" s="74">
        <v>0</v>
      </c>
      <c r="Q83" s="74">
        <f t="shared" si="2"/>
        <v>27791623</v>
      </c>
      <c r="R83" s="28"/>
      <c r="S83" s="28"/>
      <c r="T83" s="28"/>
      <c r="U83" s="28"/>
      <c r="V83" s="28"/>
      <c r="W83" s="28"/>
      <c r="X83" s="28"/>
      <c r="Y83" s="28"/>
      <c r="Z83" s="28"/>
      <c r="AA83" s="28"/>
      <c r="AB83" s="28"/>
      <c r="AC83" s="28"/>
      <c r="AD83" s="28"/>
      <c r="AE83" s="28"/>
      <c r="AF83" s="33"/>
      <c r="AG83" s="33"/>
      <c r="AH83" s="33"/>
    </row>
    <row r="84" spans="2:34" s="10" customFormat="1" x14ac:dyDescent="0.25">
      <c r="B84" s="100" t="s">
        <v>178</v>
      </c>
      <c r="C84" s="123">
        <v>4070159091</v>
      </c>
      <c r="D84" s="123">
        <v>4498977035</v>
      </c>
      <c r="E84" s="76">
        <v>563138</v>
      </c>
      <c r="F84" s="76">
        <v>11443517</v>
      </c>
      <c r="G84" s="76">
        <v>819978</v>
      </c>
      <c r="H84" s="76">
        <v>971639</v>
      </c>
      <c r="I84" s="76">
        <v>1023535</v>
      </c>
      <c r="J84" s="76">
        <v>0</v>
      </c>
      <c r="K84" s="76">
        <v>326155</v>
      </c>
      <c r="L84" s="76">
        <v>464058</v>
      </c>
      <c r="M84" s="76">
        <v>802475</v>
      </c>
      <c r="N84" s="76">
        <v>847550</v>
      </c>
      <c r="O84" s="76">
        <v>10529578</v>
      </c>
      <c r="P84" s="74">
        <v>0</v>
      </c>
      <c r="Q84" s="76">
        <f t="shared" si="2"/>
        <v>27791623</v>
      </c>
      <c r="R84" s="28"/>
      <c r="S84" s="28"/>
      <c r="T84" s="28"/>
      <c r="U84" s="28"/>
      <c r="V84" s="28"/>
      <c r="W84" s="28"/>
      <c r="X84" s="28"/>
      <c r="Y84" s="28"/>
      <c r="Z84" s="28"/>
      <c r="AA84" s="28"/>
      <c r="AB84" s="28"/>
      <c r="AC84" s="28"/>
      <c r="AD84" s="28"/>
      <c r="AE84" s="28"/>
      <c r="AF84" s="47"/>
      <c r="AG84" s="47"/>
      <c r="AH84" s="47"/>
    </row>
    <row r="85" spans="2:34" s="10" customFormat="1" x14ac:dyDescent="0.25">
      <c r="B85" s="101" t="s">
        <v>179</v>
      </c>
      <c r="C85" s="123">
        <v>3800000000</v>
      </c>
      <c r="D85" s="123">
        <v>4388702367</v>
      </c>
      <c r="E85" s="76">
        <v>0</v>
      </c>
      <c r="F85" s="76">
        <v>0</v>
      </c>
      <c r="G85" s="76">
        <v>0</v>
      </c>
      <c r="H85" s="76">
        <v>0</v>
      </c>
      <c r="I85" s="76">
        <v>0</v>
      </c>
      <c r="J85" s="76">
        <v>0</v>
      </c>
      <c r="K85" s="76">
        <v>0</v>
      </c>
      <c r="L85" s="76">
        <v>0</v>
      </c>
      <c r="M85" s="76">
        <v>0</v>
      </c>
      <c r="N85" s="76">
        <v>0</v>
      </c>
      <c r="O85" s="76">
        <v>0</v>
      </c>
      <c r="P85" s="76">
        <v>0</v>
      </c>
      <c r="Q85" s="76">
        <f t="shared" si="2"/>
        <v>0</v>
      </c>
      <c r="R85" s="28"/>
      <c r="S85" s="28"/>
      <c r="T85" s="28"/>
      <c r="U85" s="28"/>
      <c r="V85" s="28"/>
      <c r="W85" s="28"/>
      <c r="X85" s="28"/>
      <c r="Y85" s="28"/>
      <c r="Z85" s="28"/>
      <c r="AA85" s="28"/>
      <c r="AB85" s="28"/>
      <c r="AC85" s="28"/>
      <c r="AD85" s="28"/>
      <c r="AE85" s="28"/>
      <c r="AF85" s="47"/>
      <c r="AG85" s="47"/>
      <c r="AH85" s="47"/>
    </row>
    <row r="86" spans="2:34" x14ac:dyDescent="0.25">
      <c r="B86" s="101" t="s">
        <v>180</v>
      </c>
      <c r="C86" s="123">
        <v>270159091</v>
      </c>
      <c r="D86" s="123">
        <v>110274668</v>
      </c>
      <c r="E86" s="76">
        <v>563138</v>
      </c>
      <c r="F86" s="76">
        <v>11443517</v>
      </c>
      <c r="G86" s="76">
        <v>819978</v>
      </c>
      <c r="H86" s="76">
        <v>971639</v>
      </c>
      <c r="I86" s="76">
        <v>1023535</v>
      </c>
      <c r="J86" s="76">
        <v>0</v>
      </c>
      <c r="K86" s="76">
        <v>326155</v>
      </c>
      <c r="L86" s="76">
        <v>464058</v>
      </c>
      <c r="M86" s="76">
        <v>802475</v>
      </c>
      <c r="N86" s="76">
        <v>847550</v>
      </c>
      <c r="O86" s="76">
        <v>10529578</v>
      </c>
      <c r="P86" s="76">
        <v>0</v>
      </c>
      <c r="Q86" s="76">
        <f t="shared" si="2"/>
        <v>27791623</v>
      </c>
      <c r="R86" s="28"/>
      <c r="S86" s="28"/>
      <c r="T86" s="28"/>
      <c r="U86" s="28"/>
      <c r="V86" s="28"/>
      <c r="W86" s="28"/>
      <c r="X86" s="28"/>
      <c r="Y86" s="28"/>
      <c r="Z86" s="28"/>
      <c r="AA86" s="28"/>
      <c r="AB86" s="28"/>
      <c r="AC86" s="28"/>
      <c r="AD86" s="28"/>
      <c r="AE86" s="28"/>
      <c r="AF86" s="33"/>
      <c r="AG86" s="33"/>
      <c r="AH86" s="33"/>
    </row>
    <row r="87" spans="2:34" s="10" customFormat="1" x14ac:dyDescent="0.25">
      <c r="B87" s="62" t="s">
        <v>58</v>
      </c>
      <c r="C87" s="121">
        <v>15242268</v>
      </c>
      <c r="D87" s="121">
        <v>15242268</v>
      </c>
      <c r="E87" s="74">
        <v>0</v>
      </c>
      <c r="F87" s="74">
        <v>0</v>
      </c>
      <c r="G87" s="74">
        <v>0</v>
      </c>
      <c r="H87" s="74">
        <v>0</v>
      </c>
      <c r="I87" s="74">
        <v>0</v>
      </c>
      <c r="J87" s="74">
        <v>0</v>
      </c>
      <c r="K87" s="74">
        <v>0</v>
      </c>
      <c r="L87" s="74">
        <v>0</v>
      </c>
      <c r="M87" s="74">
        <v>0</v>
      </c>
      <c r="N87" s="74">
        <v>0</v>
      </c>
      <c r="O87" s="74">
        <v>0</v>
      </c>
      <c r="P87" s="74">
        <v>0</v>
      </c>
      <c r="Q87" s="74">
        <f t="shared" si="2"/>
        <v>0</v>
      </c>
      <c r="R87" s="28"/>
      <c r="S87" s="28"/>
      <c r="T87" s="28"/>
      <c r="U87" s="28"/>
      <c r="V87" s="28"/>
      <c r="W87" s="28"/>
      <c r="X87" s="28"/>
      <c r="Y87" s="28"/>
      <c r="Z87" s="28"/>
      <c r="AA87" s="28"/>
      <c r="AB87" s="28"/>
      <c r="AC87" s="28"/>
      <c r="AD87" s="28"/>
      <c r="AE87" s="28"/>
      <c r="AF87" s="47"/>
      <c r="AG87" s="47"/>
      <c r="AH87" s="47"/>
    </row>
    <row r="88" spans="2:34" x14ac:dyDescent="0.25">
      <c r="B88" s="97" t="s">
        <v>60</v>
      </c>
      <c r="C88" s="121">
        <v>15242268</v>
      </c>
      <c r="D88" s="121">
        <v>15242268</v>
      </c>
      <c r="E88" s="74">
        <v>0</v>
      </c>
      <c r="F88" s="74">
        <v>0</v>
      </c>
      <c r="G88" s="74">
        <v>0</v>
      </c>
      <c r="H88" s="74">
        <v>0</v>
      </c>
      <c r="I88" s="74">
        <v>0</v>
      </c>
      <c r="J88" s="74">
        <v>0</v>
      </c>
      <c r="K88" s="74">
        <v>0</v>
      </c>
      <c r="L88" s="74">
        <v>0</v>
      </c>
      <c r="M88" s="74">
        <v>0</v>
      </c>
      <c r="N88" s="74">
        <v>0</v>
      </c>
      <c r="O88" s="74">
        <v>0</v>
      </c>
      <c r="P88" s="74">
        <v>0</v>
      </c>
      <c r="Q88" s="74">
        <f t="shared" si="2"/>
        <v>0</v>
      </c>
      <c r="R88" s="28"/>
      <c r="S88" s="28"/>
      <c r="T88" s="28"/>
      <c r="U88" s="28"/>
      <c r="V88" s="28"/>
      <c r="W88" s="28"/>
      <c r="X88" s="28"/>
      <c r="Y88" s="28"/>
      <c r="Z88" s="28"/>
      <c r="AA88" s="28"/>
      <c r="AB88" s="28"/>
      <c r="AC88" s="28"/>
      <c r="AD88" s="28"/>
      <c r="AE88" s="28"/>
      <c r="AF88" s="33"/>
      <c r="AG88" s="33"/>
      <c r="AH88" s="33"/>
    </row>
    <row r="89" spans="2:34" x14ac:dyDescent="0.25">
      <c r="B89" s="100" t="s">
        <v>181</v>
      </c>
      <c r="C89" s="121">
        <v>15000000</v>
      </c>
      <c r="D89" s="121">
        <v>15000000</v>
      </c>
      <c r="E89" s="73">
        <v>0</v>
      </c>
      <c r="F89" s="73">
        <v>0</v>
      </c>
      <c r="G89" s="73">
        <v>0</v>
      </c>
      <c r="H89" s="73">
        <v>0</v>
      </c>
      <c r="I89" s="73">
        <v>0</v>
      </c>
      <c r="J89" s="73">
        <v>0</v>
      </c>
      <c r="K89" s="73">
        <v>0</v>
      </c>
      <c r="L89" s="73">
        <v>0</v>
      </c>
      <c r="M89" s="73">
        <v>0</v>
      </c>
      <c r="N89" s="73">
        <v>0</v>
      </c>
      <c r="O89" s="73">
        <v>0</v>
      </c>
      <c r="P89" s="73">
        <v>0</v>
      </c>
      <c r="Q89" s="73">
        <f t="shared" si="2"/>
        <v>0</v>
      </c>
      <c r="R89" s="28"/>
      <c r="S89" s="28"/>
      <c r="T89" s="28"/>
      <c r="U89" s="28"/>
      <c r="V89" s="28"/>
      <c r="W89" s="28"/>
      <c r="X89" s="28"/>
      <c r="Y89" s="28"/>
      <c r="Z89" s="28"/>
      <c r="AA89" s="28"/>
      <c r="AB89" s="28"/>
      <c r="AC89" s="28"/>
      <c r="AD89" s="28"/>
      <c r="AE89" s="28"/>
      <c r="AF89" s="33"/>
      <c r="AG89" s="33"/>
      <c r="AH89" s="33"/>
    </row>
    <row r="90" spans="2:34" x14ac:dyDescent="0.25">
      <c r="B90" s="99" t="s">
        <v>182</v>
      </c>
      <c r="C90" s="123">
        <v>15000000</v>
      </c>
      <c r="D90" s="123">
        <v>15000000</v>
      </c>
      <c r="E90" s="73">
        <v>0</v>
      </c>
      <c r="F90" s="73">
        <v>0</v>
      </c>
      <c r="G90" s="73">
        <v>0</v>
      </c>
      <c r="H90" s="73">
        <v>0</v>
      </c>
      <c r="I90" s="73">
        <v>0</v>
      </c>
      <c r="J90" s="73">
        <v>0</v>
      </c>
      <c r="K90" s="73">
        <v>0</v>
      </c>
      <c r="L90" s="73">
        <v>0</v>
      </c>
      <c r="M90" s="73">
        <v>0</v>
      </c>
      <c r="N90" s="73">
        <v>0</v>
      </c>
      <c r="O90" s="73">
        <v>0</v>
      </c>
      <c r="P90" s="73">
        <v>0</v>
      </c>
      <c r="Q90" s="73">
        <f t="shared" si="2"/>
        <v>0</v>
      </c>
      <c r="X90" s="27"/>
      <c r="Y90" s="27"/>
      <c r="Z90" s="27"/>
      <c r="AA90" s="27"/>
      <c r="AB90" s="27"/>
      <c r="AC90" s="27"/>
      <c r="AD90" s="27"/>
    </row>
    <row r="91" spans="2:34" x14ac:dyDescent="0.25">
      <c r="B91" s="100" t="s">
        <v>183</v>
      </c>
      <c r="C91" s="121">
        <v>242268</v>
      </c>
      <c r="D91" s="121">
        <v>242268</v>
      </c>
      <c r="E91" s="73">
        <v>0</v>
      </c>
      <c r="F91" s="73">
        <v>0</v>
      </c>
      <c r="G91" s="73">
        <v>0</v>
      </c>
      <c r="H91" s="73">
        <v>0</v>
      </c>
      <c r="I91" s="73">
        <v>0</v>
      </c>
      <c r="J91" s="73">
        <v>0</v>
      </c>
      <c r="K91" s="73">
        <v>0</v>
      </c>
      <c r="L91" s="73">
        <v>0</v>
      </c>
      <c r="M91" s="73">
        <v>0</v>
      </c>
      <c r="N91" s="73">
        <v>0</v>
      </c>
      <c r="O91" s="73">
        <v>0</v>
      </c>
      <c r="P91" s="73">
        <v>0</v>
      </c>
      <c r="Q91" s="73">
        <f t="shared" si="2"/>
        <v>0</v>
      </c>
      <c r="R91" s="32"/>
      <c r="S91" s="32"/>
      <c r="T91" s="32"/>
      <c r="U91" s="32"/>
      <c r="V91" s="32"/>
      <c r="W91" s="32"/>
      <c r="Y91" s="27"/>
      <c r="Z91" s="27"/>
      <c r="AA91" s="27"/>
      <c r="AB91" s="27"/>
      <c r="AC91" s="27"/>
      <c r="AD91" s="27"/>
    </row>
    <row r="92" spans="2:34" x14ac:dyDescent="0.25">
      <c r="B92" s="99" t="s">
        <v>184</v>
      </c>
      <c r="C92" s="123">
        <v>242268</v>
      </c>
      <c r="D92" s="123">
        <v>242268</v>
      </c>
      <c r="E92" s="73">
        <v>0</v>
      </c>
      <c r="F92" s="73">
        <v>0</v>
      </c>
      <c r="G92" s="73">
        <v>0</v>
      </c>
      <c r="H92" s="73">
        <v>0</v>
      </c>
      <c r="I92" s="73">
        <v>0</v>
      </c>
      <c r="J92" s="73">
        <v>0</v>
      </c>
      <c r="K92" s="73">
        <v>0</v>
      </c>
      <c r="L92" s="73">
        <v>0</v>
      </c>
      <c r="M92" s="73">
        <v>0</v>
      </c>
      <c r="N92" s="73">
        <v>0</v>
      </c>
      <c r="O92" s="73">
        <v>0</v>
      </c>
      <c r="P92" s="73">
        <v>0</v>
      </c>
      <c r="Q92" s="73">
        <f t="shared" si="2"/>
        <v>0</v>
      </c>
      <c r="R92" s="32"/>
      <c r="S92" s="32"/>
      <c r="T92" s="32"/>
      <c r="U92" s="32"/>
      <c r="V92" s="32"/>
      <c r="W92" s="32"/>
      <c r="X92" s="27"/>
      <c r="Y92" s="27"/>
      <c r="Z92" s="27"/>
      <c r="AA92" s="27"/>
      <c r="AB92" s="27"/>
      <c r="AC92" s="27"/>
      <c r="AD92" s="27"/>
      <c r="AE92" s="32"/>
      <c r="AF92" s="32"/>
      <c r="AG92" s="32"/>
      <c r="AH92" s="32"/>
    </row>
    <row r="93" spans="2:34" x14ac:dyDescent="0.25">
      <c r="B93" s="103" t="s">
        <v>128</v>
      </c>
      <c r="C93" s="127">
        <f t="shared" ref="C93:Q93" si="4">C10+C41</f>
        <v>122275026084</v>
      </c>
      <c r="D93" s="127">
        <f t="shared" si="4"/>
        <v>146253895855</v>
      </c>
      <c r="E93" s="77">
        <f t="shared" si="4"/>
        <v>4547170587</v>
      </c>
      <c r="F93" s="77">
        <f t="shared" si="4"/>
        <v>5671311015</v>
      </c>
      <c r="G93" s="77">
        <f t="shared" si="4"/>
        <v>6634842405</v>
      </c>
      <c r="H93" s="77">
        <f t="shared" si="4"/>
        <v>6327766432</v>
      </c>
      <c r="I93" s="77">
        <f t="shared" si="4"/>
        <v>6177373547</v>
      </c>
      <c r="J93" s="77">
        <f t="shared" si="4"/>
        <v>7188063256</v>
      </c>
      <c r="K93" s="77">
        <f t="shared" si="4"/>
        <v>7508516904</v>
      </c>
      <c r="L93" s="77">
        <f t="shared" si="4"/>
        <v>6696330757</v>
      </c>
      <c r="M93" s="77">
        <f t="shared" si="4"/>
        <v>7877305506</v>
      </c>
      <c r="N93" s="77">
        <f t="shared" si="4"/>
        <v>7545955943</v>
      </c>
      <c r="O93" s="93">
        <f t="shared" si="4"/>
        <v>8317678086</v>
      </c>
      <c r="P93" s="93">
        <f t="shared" si="4"/>
        <v>13923555103</v>
      </c>
      <c r="Q93" s="77">
        <f t="shared" si="4"/>
        <v>88415869541</v>
      </c>
      <c r="R93" s="32"/>
      <c r="S93" s="32"/>
      <c r="T93" s="32"/>
      <c r="U93" s="32"/>
      <c r="V93" s="32"/>
      <c r="W93" s="32"/>
      <c r="X93" s="27"/>
      <c r="Y93" s="27"/>
      <c r="Z93" s="27"/>
      <c r="AA93" s="27"/>
      <c r="AB93" s="27"/>
      <c r="AC93" s="27"/>
      <c r="AD93" s="27"/>
      <c r="AE93" s="32"/>
      <c r="AF93" s="32"/>
      <c r="AG93" s="32"/>
      <c r="AH93" s="32"/>
    </row>
    <row r="94" spans="2:34" x14ac:dyDescent="0.25">
      <c r="B94" s="19"/>
      <c r="C94" s="128"/>
      <c r="D94" s="128"/>
      <c r="E94" s="22"/>
      <c r="F94" s="22"/>
      <c r="G94" s="22"/>
      <c r="H94" s="22"/>
      <c r="I94" s="22"/>
      <c r="J94" s="22"/>
      <c r="K94" s="22"/>
      <c r="L94" s="22"/>
      <c r="M94" s="22"/>
      <c r="N94" s="22"/>
      <c r="P94" s="22"/>
      <c r="Q94" s="22"/>
      <c r="R94" s="32"/>
      <c r="S94" s="32"/>
      <c r="T94" s="32"/>
      <c r="U94" s="32"/>
      <c r="V94" s="32"/>
      <c r="W94" s="32"/>
      <c r="X94" s="27"/>
      <c r="Y94" s="27"/>
      <c r="Z94" s="27"/>
      <c r="AA94" s="27"/>
      <c r="AB94" s="27"/>
      <c r="AC94" s="27"/>
      <c r="AD94" s="27"/>
      <c r="AE94" s="32"/>
      <c r="AF94" s="32"/>
      <c r="AG94" s="32"/>
      <c r="AH94" s="32"/>
    </row>
    <row r="95" spans="2:34" ht="17.25" customHeight="1" x14ac:dyDescent="0.25">
      <c r="B95" s="103"/>
      <c r="C95" s="129"/>
      <c r="D95" s="129"/>
      <c r="E95" s="13" t="str">
        <f t="shared" ref="E95:O95" si="5">+E9</f>
        <v>ENERO</v>
      </c>
      <c r="F95" s="13" t="str">
        <f t="shared" si="5"/>
        <v>FEBRERO</v>
      </c>
      <c r="G95" s="13" t="str">
        <f t="shared" si="5"/>
        <v>MARZO</v>
      </c>
      <c r="H95" s="13" t="str">
        <f t="shared" si="5"/>
        <v>ABRIL</v>
      </c>
      <c r="I95" s="13" t="str">
        <f t="shared" si="5"/>
        <v>MAYO</v>
      </c>
      <c r="J95" s="13" t="str">
        <f t="shared" si="5"/>
        <v>JUNIO</v>
      </c>
      <c r="K95" s="13" t="str">
        <f t="shared" si="5"/>
        <v>JULIO</v>
      </c>
      <c r="L95" s="13" t="str">
        <f t="shared" si="5"/>
        <v>AGOSTO</v>
      </c>
      <c r="M95" s="13" t="str">
        <f t="shared" si="5"/>
        <v>SEPTIEMBRE</v>
      </c>
      <c r="N95" s="13" t="str">
        <f t="shared" si="5"/>
        <v>OCTUBRE</v>
      </c>
      <c r="O95" s="13" t="str">
        <f t="shared" si="5"/>
        <v>NOVIEMBRE</v>
      </c>
      <c r="P95" s="13" t="s">
        <v>21</v>
      </c>
      <c r="Q95" s="45" t="s">
        <v>22</v>
      </c>
      <c r="R95" s="32"/>
      <c r="S95" s="32"/>
      <c r="T95" s="32"/>
      <c r="U95" s="32"/>
      <c r="V95" s="32"/>
      <c r="W95" s="32"/>
      <c r="X95" s="27"/>
      <c r="Y95" s="27"/>
      <c r="Z95" s="27"/>
      <c r="AA95" s="27"/>
      <c r="AB95" s="27"/>
      <c r="AC95" s="27"/>
      <c r="AD95" s="27"/>
      <c r="AE95" s="32"/>
      <c r="AF95" s="32"/>
      <c r="AG95" s="32"/>
      <c r="AH95" s="32"/>
    </row>
    <row r="96" spans="2:34" x14ac:dyDescent="0.25">
      <c r="B96" s="62" t="s">
        <v>66</v>
      </c>
      <c r="C96" s="121">
        <v>1000000000</v>
      </c>
      <c r="D96" s="122">
        <v>970000000</v>
      </c>
      <c r="E96" s="83">
        <v>0</v>
      </c>
      <c r="F96" s="83">
        <v>0</v>
      </c>
      <c r="G96" s="83">
        <v>0</v>
      </c>
      <c r="H96" s="83">
        <v>0</v>
      </c>
      <c r="I96" s="83">
        <v>0</v>
      </c>
      <c r="J96" s="83">
        <v>0</v>
      </c>
      <c r="K96" s="83">
        <v>0</v>
      </c>
      <c r="L96" s="83">
        <v>0</v>
      </c>
      <c r="M96" s="83">
        <v>0</v>
      </c>
      <c r="N96" s="83">
        <v>0</v>
      </c>
      <c r="O96" s="83">
        <v>0</v>
      </c>
      <c r="P96" s="83">
        <v>0</v>
      </c>
      <c r="Q96" s="83">
        <f t="shared" ref="Q96:Q112" si="6">SUM(E96:P96)</f>
        <v>0</v>
      </c>
      <c r="R96" s="32"/>
      <c r="S96" s="32"/>
      <c r="T96" s="32"/>
      <c r="U96" s="32"/>
      <c r="V96" s="32"/>
      <c r="W96" s="32"/>
      <c r="X96" s="27"/>
      <c r="Y96" s="27"/>
      <c r="Z96" s="27"/>
      <c r="AA96" s="27"/>
      <c r="AB96" s="27"/>
      <c r="AC96" s="27"/>
      <c r="AD96" s="27"/>
      <c r="AE96" s="32"/>
      <c r="AF96" s="32"/>
      <c r="AG96" s="32"/>
      <c r="AH96" s="32"/>
    </row>
    <row r="97" spans="2:35" x14ac:dyDescent="0.25">
      <c r="B97" s="97" t="s">
        <v>70</v>
      </c>
      <c r="C97" s="125">
        <v>1000000000</v>
      </c>
      <c r="D97" s="124">
        <v>970000000</v>
      </c>
      <c r="E97" s="83">
        <v>0</v>
      </c>
      <c r="F97" s="83">
        <v>0</v>
      </c>
      <c r="G97" s="83">
        <v>0</v>
      </c>
      <c r="H97" s="83">
        <v>0</v>
      </c>
      <c r="I97" s="83">
        <v>0</v>
      </c>
      <c r="J97" s="83">
        <v>0</v>
      </c>
      <c r="K97" s="83">
        <v>0</v>
      </c>
      <c r="L97" s="83">
        <v>0</v>
      </c>
      <c r="M97" s="83">
        <v>0</v>
      </c>
      <c r="N97" s="83">
        <v>0</v>
      </c>
      <c r="O97" s="83">
        <v>0</v>
      </c>
      <c r="P97" s="83">
        <v>0</v>
      </c>
      <c r="Q97" s="80">
        <f t="shared" si="6"/>
        <v>0</v>
      </c>
      <c r="R97" s="32"/>
      <c r="S97" s="32"/>
      <c r="T97" s="32"/>
      <c r="U97" s="32"/>
      <c r="V97" s="32"/>
      <c r="W97" s="32"/>
      <c r="X97" s="27"/>
      <c r="Y97" s="27"/>
      <c r="Z97" s="27"/>
      <c r="AA97" s="27"/>
      <c r="AB97" s="27"/>
      <c r="AC97" s="27"/>
      <c r="AD97" s="27"/>
      <c r="AE97" s="32"/>
      <c r="AF97" s="32"/>
      <c r="AG97" s="32"/>
      <c r="AH97" s="32"/>
    </row>
    <row r="98" spans="2:35" s="10" customFormat="1" x14ac:dyDescent="0.25">
      <c r="B98" s="100" t="s">
        <v>86</v>
      </c>
      <c r="C98" s="125">
        <v>1000000000</v>
      </c>
      <c r="D98" s="124">
        <v>970000000</v>
      </c>
      <c r="E98" s="80">
        <v>0</v>
      </c>
      <c r="F98" s="80">
        <v>0</v>
      </c>
      <c r="G98" s="80">
        <v>0</v>
      </c>
      <c r="H98" s="80">
        <v>0</v>
      </c>
      <c r="I98" s="80">
        <v>0</v>
      </c>
      <c r="J98" s="80">
        <v>0</v>
      </c>
      <c r="K98" s="80">
        <v>0</v>
      </c>
      <c r="L98" s="80">
        <v>0</v>
      </c>
      <c r="M98" s="80">
        <v>0</v>
      </c>
      <c r="N98" s="80">
        <v>0</v>
      </c>
      <c r="O98" s="80">
        <v>0</v>
      </c>
      <c r="P98" s="80">
        <v>0</v>
      </c>
      <c r="Q98" s="80">
        <f t="shared" si="6"/>
        <v>0</v>
      </c>
      <c r="R98" s="37"/>
      <c r="S98" s="37"/>
      <c r="T98" s="37"/>
      <c r="U98" s="37"/>
      <c r="V98" s="37"/>
      <c r="W98" s="37"/>
      <c r="X98" s="30"/>
      <c r="Y98" s="30"/>
      <c r="Z98" s="30"/>
      <c r="AA98" s="30"/>
      <c r="AB98" s="30"/>
      <c r="AC98" s="30"/>
      <c r="AD98" s="30"/>
      <c r="AE98" s="37"/>
      <c r="AF98" s="37"/>
      <c r="AG98" s="37"/>
      <c r="AH98" s="37"/>
    </row>
    <row r="99" spans="2:35" s="10" customFormat="1" x14ac:dyDescent="0.25">
      <c r="B99" s="99" t="s">
        <v>87</v>
      </c>
      <c r="C99" s="125">
        <v>1000000000</v>
      </c>
      <c r="D99" s="124">
        <v>970000000</v>
      </c>
      <c r="E99" s="80">
        <v>0</v>
      </c>
      <c r="F99" s="80">
        <v>0</v>
      </c>
      <c r="G99" s="80">
        <v>0</v>
      </c>
      <c r="H99" s="80">
        <v>0</v>
      </c>
      <c r="I99" s="80">
        <v>0</v>
      </c>
      <c r="J99" s="80">
        <v>0</v>
      </c>
      <c r="K99" s="80">
        <v>0</v>
      </c>
      <c r="L99" s="80">
        <v>0</v>
      </c>
      <c r="M99" s="80">
        <v>0</v>
      </c>
      <c r="N99" s="80">
        <v>0</v>
      </c>
      <c r="O99" s="80">
        <v>0</v>
      </c>
      <c r="P99" s="80">
        <v>0</v>
      </c>
      <c r="Q99" s="73">
        <f t="shared" si="6"/>
        <v>0</v>
      </c>
      <c r="R99" s="32"/>
      <c r="S99" s="32"/>
      <c r="T99" s="32"/>
      <c r="U99" s="32"/>
      <c r="V99" s="32"/>
      <c r="W99" s="32"/>
      <c r="X99" s="27"/>
      <c r="Y99" s="27"/>
      <c r="Z99" s="27"/>
      <c r="AA99" s="27"/>
      <c r="AB99" s="27"/>
      <c r="AC99" s="27"/>
      <c r="AD99" s="27"/>
      <c r="AE99" s="32"/>
      <c r="AF99" s="32"/>
      <c r="AG99" s="32"/>
      <c r="AH99" s="32"/>
    </row>
    <row r="100" spans="2:35" x14ac:dyDescent="0.25">
      <c r="B100" s="62" t="s">
        <v>73</v>
      </c>
      <c r="C100" s="121">
        <v>1466994278</v>
      </c>
      <c r="D100" s="121">
        <v>1494040777</v>
      </c>
      <c r="E100" s="83">
        <f t="shared" ref="E100:P100" si="7">E101+E107</f>
        <v>0</v>
      </c>
      <c r="F100" s="83">
        <f t="shared" si="7"/>
        <v>0</v>
      </c>
      <c r="G100" s="83">
        <f t="shared" si="7"/>
        <v>0</v>
      </c>
      <c r="H100" s="83">
        <f t="shared" si="7"/>
        <v>0</v>
      </c>
      <c r="I100" s="83">
        <v>3902954</v>
      </c>
      <c r="J100" s="83">
        <v>0</v>
      </c>
      <c r="K100" s="83">
        <v>742782</v>
      </c>
      <c r="L100" s="83">
        <v>328900</v>
      </c>
      <c r="M100" s="83">
        <f t="shared" si="7"/>
        <v>0</v>
      </c>
      <c r="N100" s="83">
        <f t="shared" si="7"/>
        <v>0</v>
      </c>
      <c r="O100" s="83">
        <f t="shared" si="7"/>
        <v>0</v>
      </c>
      <c r="P100" s="83">
        <f t="shared" si="7"/>
        <v>0</v>
      </c>
      <c r="Q100" s="74">
        <f t="shared" si="6"/>
        <v>4974636</v>
      </c>
      <c r="R100" s="32"/>
      <c r="S100" s="32"/>
      <c r="T100" s="32"/>
      <c r="U100" s="32"/>
      <c r="V100" s="32"/>
      <c r="W100" s="32"/>
      <c r="X100" s="27"/>
      <c r="Y100" s="27"/>
      <c r="Z100" s="27"/>
      <c r="AA100" s="27"/>
      <c r="AB100" s="27"/>
      <c r="AC100" s="27"/>
      <c r="AD100" s="27"/>
      <c r="AE100" s="32"/>
      <c r="AF100" s="32"/>
      <c r="AG100" s="32"/>
      <c r="AH100" s="32"/>
    </row>
    <row r="101" spans="2:35" s="10" customFormat="1" x14ac:dyDescent="0.25">
      <c r="B101" s="62" t="s">
        <v>74</v>
      </c>
      <c r="C101" s="121">
        <v>1401494278</v>
      </c>
      <c r="D101" s="121">
        <v>1428540777</v>
      </c>
      <c r="E101" s="83">
        <f t="shared" ref="E101:H101" si="8">E102+E105</f>
        <v>0</v>
      </c>
      <c r="F101" s="83">
        <f t="shared" si="8"/>
        <v>0</v>
      </c>
      <c r="G101" s="83">
        <f t="shared" si="8"/>
        <v>0</v>
      </c>
      <c r="H101" s="83">
        <f t="shared" si="8"/>
        <v>0</v>
      </c>
      <c r="I101" s="83">
        <v>3902954</v>
      </c>
      <c r="J101" s="83">
        <v>0</v>
      </c>
      <c r="K101" s="83">
        <v>742782</v>
      </c>
      <c r="L101" s="83">
        <v>328900</v>
      </c>
      <c r="M101" s="83">
        <v>0</v>
      </c>
      <c r="N101" s="83">
        <v>0</v>
      </c>
      <c r="O101" s="83">
        <v>0</v>
      </c>
      <c r="P101" s="83">
        <v>0</v>
      </c>
      <c r="Q101" s="74">
        <f t="shared" si="6"/>
        <v>4974636</v>
      </c>
      <c r="X101" s="30"/>
      <c r="Y101" s="30"/>
      <c r="Z101" s="30"/>
      <c r="AA101" s="30"/>
      <c r="AB101" s="30"/>
      <c r="AC101" s="30"/>
      <c r="AD101" s="30"/>
      <c r="AE101" s="37"/>
      <c r="AF101" s="37"/>
      <c r="AG101" s="37"/>
      <c r="AH101" s="37"/>
    </row>
    <row r="102" spans="2:35" x14ac:dyDescent="0.25">
      <c r="B102" s="97" t="s">
        <v>75</v>
      </c>
      <c r="C102" s="130">
        <v>1340808604</v>
      </c>
      <c r="D102" s="130">
        <v>1367855103</v>
      </c>
      <c r="E102" s="83">
        <f t="shared" ref="E102:H102" si="9">E103+E104</f>
        <v>0</v>
      </c>
      <c r="F102" s="83">
        <f t="shared" si="9"/>
        <v>0</v>
      </c>
      <c r="G102" s="83">
        <f t="shared" si="9"/>
        <v>0</v>
      </c>
      <c r="H102" s="83">
        <f t="shared" si="9"/>
        <v>0</v>
      </c>
      <c r="I102" s="83">
        <v>3902954</v>
      </c>
      <c r="J102" s="83">
        <v>0</v>
      </c>
      <c r="K102" s="83">
        <v>742782</v>
      </c>
      <c r="L102" s="83">
        <v>328900</v>
      </c>
      <c r="M102" s="83">
        <v>0</v>
      </c>
      <c r="N102" s="83">
        <v>0</v>
      </c>
      <c r="O102" s="83">
        <v>0</v>
      </c>
      <c r="P102" s="83">
        <v>0</v>
      </c>
      <c r="Q102" s="74">
        <f t="shared" si="6"/>
        <v>4974636</v>
      </c>
      <c r="R102" s="32"/>
      <c r="S102" s="32"/>
      <c r="T102" s="32"/>
      <c r="U102" s="32"/>
      <c r="V102" s="32"/>
      <c r="W102" s="32"/>
      <c r="X102" s="27"/>
      <c r="Y102" s="27"/>
      <c r="Z102" s="27"/>
      <c r="AA102" s="27"/>
      <c r="AB102" s="27"/>
      <c r="AC102" s="27"/>
      <c r="AD102" s="27"/>
      <c r="AE102" s="32"/>
      <c r="AF102" s="32"/>
      <c r="AG102" s="32"/>
      <c r="AH102" s="32"/>
    </row>
    <row r="103" spans="2:35" s="10" customFormat="1" x14ac:dyDescent="0.25">
      <c r="B103" s="100" t="s">
        <v>76</v>
      </c>
      <c r="C103" s="125">
        <v>1330808604</v>
      </c>
      <c r="D103" s="125">
        <v>1357855103</v>
      </c>
      <c r="E103" s="80">
        <v>0</v>
      </c>
      <c r="F103" s="80">
        <v>0</v>
      </c>
      <c r="G103" s="80">
        <v>0</v>
      </c>
      <c r="H103" s="80">
        <v>0</v>
      </c>
      <c r="I103" s="80">
        <v>3902954</v>
      </c>
      <c r="J103" s="80">
        <v>0</v>
      </c>
      <c r="K103" s="80">
        <v>742782</v>
      </c>
      <c r="L103" s="80">
        <v>328900</v>
      </c>
      <c r="M103" s="80">
        <v>0</v>
      </c>
      <c r="N103" s="80">
        <v>0</v>
      </c>
      <c r="O103" s="80">
        <v>0</v>
      </c>
      <c r="P103" s="80">
        <v>0</v>
      </c>
      <c r="Q103" s="73">
        <f t="shared" si="6"/>
        <v>4974636</v>
      </c>
      <c r="R103" s="37"/>
      <c r="S103" s="37"/>
      <c r="T103" s="37"/>
      <c r="U103" s="37"/>
      <c r="V103" s="37"/>
      <c r="W103" s="37"/>
      <c r="X103" s="30"/>
      <c r="Y103" s="30"/>
      <c r="Z103" s="30"/>
      <c r="AA103" s="30"/>
      <c r="AB103" s="30"/>
      <c r="AC103" s="30"/>
      <c r="AD103" s="30"/>
      <c r="AE103" s="37"/>
      <c r="AF103" s="37"/>
      <c r="AG103" s="37"/>
      <c r="AH103" s="37"/>
    </row>
    <row r="104" spans="2:35" s="10" customFormat="1" x14ac:dyDescent="0.25">
      <c r="B104" s="100" t="s">
        <v>88</v>
      </c>
      <c r="C104" s="125">
        <v>10000000</v>
      </c>
      <c r="D104" s="125">
        <v>10000000</v>
      </c>
      <c r="E104" s="80">
        <v>0</v>
      </c>
      <c r="F104" s="80">
        <v>0</v>
      </c>
      <c r="G104" s="80">
        <v>0</v>
      </c>
      <c r="H104" s="80">
        <v>0</v>
      </c>
      <c r="I104" s="80">
        <v>0</v>
      </c>
      <c r="J104" s="80">
        <v>0</v>
      </c>
      <c r="K104" s="80">
        <v>0</v>
      </c>
      <c r="L104" s="80">
        <v>0</v>
      </c>
      <c r="M104" s="80">
        <v>0</v>
      </c>
      <c r="N104" s="80">
        <v>0</v>
      </c>
      <c r="O104" s="80">
        <v>0</v>
      </c>
      <c r="P104" s="80">
        <v>0</v>
      </c>
      <c r="Q104" s="73">
        <f t="shared" si="6"/>
        <v>0</v>
      </c>
      <c r="R104" s="37"/>
      <c r="S104" s="37"/>
      <c r="T104" s="37"/>
      <c r="U104" s="37"/>
      <c r="V104" s="37"/>
      <c r="W104" s="37"/>
      <c r="X104" s="30"/>
      <c r="Y104" s="30"/>
      <c r="Z104" s="30"/>
      <c r="AA104" s="30"/>
      <c r="AB104" s="30"/>
      <c r="AC104" s="30"/>
      <c r="AD104" s="30"/>
      <c r="AE104" s="37"/>
      <c r="AF104" s="37"/>
      <c r="AG104" s="37"/>
      <c r="AH104" s="37"/>
    </row>
    <row r="105" spans="2:35" x14ac:dyDescent="0.25">
      <c r="B105" s="97" t="s">
        <v>79</v>
      </c>
      <c r="C105" s="130">
        <v>60685674</v>
      </c>
      <c r="D105" s="130">
        <v>60685674</v>
      </c>
      <c r="E105" s="83">
        <v>0</v>
      </c>
      <c r="F105" s="83">
        <v>0</v>
      </c>
      <c r="G105" s="83">
        <v>0</v>
      </c>
      <c r="H105" s="83">
        <v>0</v>
      </c>
      <c r="I105" s="83">
        <v>0</v>
      </c>
      <c r="J105" s="83">
        <v>0</v>
      </c>
      <c r="K105" s="83">
        <v>0</v>
      </c>
      <c r="L105" s="83">
        <v>0</v>
      </c>
      <c r="M105" s="83">
        <v>0</v>
      </c>
      <c r="N105" s="83">
        <v>0</v>
      </c>
      <c r="O105" s="83">
        <v>0</v>
      </c>
      <c r="P105" s="83">
        <v>0</v>
      </c>
      <c r="Q105" s="74">
        <f t="shared" si="6"/>
        <v>0</v>
      </c>
      <c r="R105" s="27"/>
      <c r="S105" s="32"/>
      <c r="T105" s="32"/>
      <c r="U105" s="32"/>
      <c r="V105" s="32"/>
      <c r="W105" s="32"/>
      <c r="X105" s="32"/>
      <c r="Y105" s="27"/>
      <c r="Z105" s="27"/>
      <c r="AA105" s="27"/>
      <c r="AB105" s="27"/>
      <c r="AC105" s="27"/>
      <c r="AD105" s="27"/>
      <c r="AE105" s="27"/>
      <c r="AF105" s="32"/>
      <c r="AG105" s="32"/>
      <c r="AH105" s="32"/>
      <c r="AI105" s="32"/>
    </row>
    <row r="106" spans="2:35" x14ac:dyDescent="0.25">
      <c r="B106" s="100" t="s">
        <v>80</v>
      </c>
      <c r="C106" s="131">
        <v>60685674</v>
      </c>
      <c r="D106" s="131">
        <v>60685674</v>
      </c>
      <c r="E106" s="80">
        <v>0</v>
      </c>
      <c r="F106" s="80">
        <v>0</v>
      </c>
      <c r="G106" s="80">
        <v>0</v>
      </c>
      <c r="H106" s="80">
        <v>0</v>
      </c>
      <c r="I106" s="80">
        <v>0</v>
      </c>
      <c r="J106" s="80">
        <v>0</v>
      </c>
      <c r="K106" s="80">
        <v>0</v>
      </c>
      <c r="L106" s="80">
        <v>0</v>
      </c>
      <c r="M106" s="80">
        <v>0</v>
      </c>
      <c r="N106" s="80">
        <v>0</v>
      </c>
      <c r="O106" s="80">
        <v>0</v>
      </c>
      <c r="P106" s="80">
        <v>0</v>
      </c>
      <c r="Q106" s="73">
        <f t="shared" si="6"/>
        <v>0</v>
      </c>
      <c r="R106" s="27"/>
      <c r="S106" s="32"/>
      <c r="T106" s="32"/>
      <c r="U106" s="32"/>
      <c r="V106" s="32"/>
      <c r="W106" s="32"/>
      <c r="X106" s="32"/>
      <c r="Y106" s="27"/>
      <c r="Z106" s="27"/>
      <c r="AA106" s="27"/>
      <c r="AB106" s="27"/>
      <c r="AC106" s="27"/>
      <c r="AD106" s="27"/>
      <c r="AE106" s="27"/>
      <c r="AF106" s="32"/>
      <c r="AG106" s="32"/>
      <c r="AH106" s="32"/>
      <c r="AI106" s="32"/>
    </row>
    <row r="107" spans="2:35" x14ac:dyDescent="0.25">
      <c r="B107" s="62" t="s">
        <v>94</v>
      </c>
      <c r="C107" s="130">
        <v>65500000</v>
      </c>
      <c r="D107" s="131">
        <v>65500000</v>
      </c>
      <c r="E107" s="83">
        <v>0</v>
      </c>
      <c r="F107" s="83">
        <v>0</v>
      </c>
      <c r="G107" s="83">
        <v>0</v>
      </c>
      <c r="H107" s="83">
        <v>0</v>
      </c>
      <c r="I107" s="83">
        <v>0</v>
      </c>
      <c r="J107" s="83">
        <v>0</v>
      </c>
      <c r="K107" s="83">
        <v>0</v>
      </c>
      <c r="L107" s="83">
        <v>0</v>
      </c>
      <c r="M107" s="83">
        <v>0</v>
      </c>
      <c r="N107" s="83">
        <v>0</v>
      </c>
      <c r="O107" s="83">
        <v>0</v>
      </c>
      <c r="P107" s="83">
        <v>0</v>
      </c>
      <c r="Q107" s="74">
        <f t="shared" si="6"/>
        <v>0</v>
      </c>
      <c r="R107" s="27"/>
      <c r="S107" s="32"/>
      <c r="T107" s="32"/>
      <c r="U107" s="32"/>
      <c r="V107" s="32"/>
      <c r="W107" s="32"/>
      <c r="X107" s="32"/>
      <c r="Y107" s="27"/>
      <c r="Z107" s="27"/>
      <c r="AA107" s="27"/>
      <c r="AB107" s="27"/>
      <c r="AC107" s="27"/>
      <c r="AD107" s="27"/>
      <c r="AE107" s="27"/>
      <c r="AF107" s="32"/>
      <c r="AG107" s="32"/>
      <c r="AH107" s="32"/>
      <c r="AI107" s="32"/>
    </row>
    <row r="108" spans="2:35" x14ac:dyDescent="0.25">
      <c r="B108" s="97" t="s">
        <v>95</v>
      </c>
      <c r="C108" s="130">
        <v>65500000</v>
      </c>
      <c r="D108" s="130">
        <v>65500000</v>
      </c>
      <c r="E108" s="83">
        <v>0</v>
      </c>
      <c r="F108" s="83">
        <v>0</v>
      </c>
      <c r="G108" s="83">
        <v>0</v>
      </c>
      <c r="H108" s="83">
        <v>0</v>
      </c>
      <c r="I108" s="83">
        <v>0</v>
      </c>
      <c r="J108" s="83">
        <v>0</v>
      </c>
      <c r="K108" s="83">
        <v>0</v>
      </c>
      <c r="L108" s="83">
        <v>0</v>
      </c>
      <c r="M108" s="83">
        <v>0</v>
      </c>
      <c r="N108" s="83">
        <v>0</v>
      </c>
      <c r="O108" s="83">
        <v>0</v>
      </c>
      <c r="P108" s="83">
        <v>0</v>
      </c>
      <c r="Q108" s="83">
        <f t="shared" si="6"/>
        <v>0</v>
      </c>
      <c r="R108" s="32"/>
      <c r="S108" s="32"/>
      <c r="T108" s="32"/>
      <c r="U108" s="32"/>
      <c r="V108" s="32"/>
      <c r="W108" s="32"/>
      <c r="X108" s="27"/>
      <c r="Y108" s="27"/>
      <c r="Z108" s="27"/>
      <c r="AA108" s="27"/>
      <c r="AB108" s="27"/>
      <c r="AC108" s="27"/>
      <c r="AD108" s="27"/>
    </row>
    <row r="109" spans="2:35" x14ac:dyDescent="0.25">
      <c r="B109" s="100" t="s">
        <v>108</v>
      </c>
      <c r="C109" s="125">
        <v>10000000</v>
      </c>
      <c r="D109" s="125">
        <v>10000000</v>
      </c>
      <c r="E109" s="80">
        <v>0</v>
      </c>
      <c r="F109" s="80">
        <v>0</v>
      </c>
      <c r="G109" s="80">
        <v>0</v>
      </c>
      <c r="H109" s="80">
        <v>0</v>
      </c>
      <c r="I109" s="80">
        <v>0</v>
      </c>
      <c r="J109" s="80">
        <v>0</v>
      </c>
      <c r="K109" s="80">
        <v>0</v>
      </c>
      <c r="L109" s="80">
        <v>0</v>
      </c>
      <c r="M109" s="80">
        <v>0</v>
      </c>
      <c r="N109" s="80">
        <v>0</v>
      </c>
      <c r="O109" s="80">
        <v>0</v>
      </c>
      <c r="P109" s="80">
        <v>0</v>
      </c>
      <c r="Q109" s="73">
        <f t="shared" si="6"/>
        <v>0</v>
      </c>
      <c r="R109" s="32"/>
      <c r="S109" s="32"/>
      <c r="T109" s="32"/>
      <c r="U109" s="32"/>
      <c r="V109" s="32"/>
      <c r="W109" s="27"/>
      <c r="X109" s="27"/>
      <c r="Y109" s="27"/>
      <c r="Z109" s="27"/>
      <c r="AA109" s="27"/>
      <c r="AB109" s="27"/>
      <c r="AC109" s="27"/>
    </row>
    <row r="110" spans="2:35" x14ac:dyDescent="0.25">
      <c r="B110" s="100" t="s">
        <v>96</v>
      </c>
      <c r="C110" s="131">
        <v>55500000</v>
      </c>
      <c r="D110" s="131">
        <v>55500000</v>
      </c>
      <c r="E110" s="80">
        <v>0</v>
      </c>
      <c r="F110" s="80">
        <v>0</v>
      </c>
      <c r="G110" s="80">
        <v>0</v>
      </c>
      <c r="H110" s="80">
        <v>0</v>
      </c>
      <c r="I110" s="80">
        <v>0</v>
      </c>
      <c r="J110" s="80">
        <v>0</v>
      </c>
      <c r="K110" s="80">
        <v>0</v>
      </c>
      <c r="L110" s="80">
        <v>0</v>
      </c>
      <c r="M110" s="80">
        <v>0</v>
      </c>
      <c r="N110" s="80">
        <v>0</v>
      </c>
      <c r="O110" s="80">
        <v>0</v>
      </c>
      <c r="P110" s="80">
        <v>0</v>
      </c>
      <c r="Q110" s="73">
        <f t="shared" si="6"/>
        <v>0</v>
      </c>
      <c r="S110" s="105"/>
      <c r="W110" s="27"/>
      <c r="X110" s="27"/>
      <c r="Y110" s="27"/>
      <c r="Z110" s="27"/>
      <c r="AA110" s="27"/>
      <c r="AB110" s="27"/>
      <c r="AC110" s="27"/>
    </row>
    <row r="111" spans="2:35" x14ac:dyDescent="0.25">
      <c r="B111" s="62" t="s">
        <v>97</v>
      </c>
      <c r="C111" s="130">
        <v>500000</v>
      </c>
      <c r="D111" s="130">
        <v>500000</v>
      </c>
      <c r="E111" s="83">
        <v>0</v>
      </c>
      <c r="F111" s="83">
        <v>0</v>
      </c>
      <c r="G111" s="83">
        <v>0</v>
      </c>
      <c r="H111" s="83">
        <v>0</v>
      </c>
      <c r="I111" s="83">
        <v>0</v>
      </c>
      <c r="J111" s="83">
        <v>0</v>
      </c>
      <c r="K111" s="83">
        <v>0</v>
      </c>
      <c r="L111" s="83">
        <v>0</v>
      </c>
      <c r="M111" s="83">
        <v>0</v>
      </c>
      <c r="N111" s="83">
        <v>0</v>
      </c>
      <c r="O111" s="83">
        <v>0</v>
      </c>
      <c r="P111" s="83">
        <v>0</v>
      </c>
      <c r="Q111" s="94">
        <f t="shared" si="6"/>
        <v>0</v>
      </c>
      <c r="R111" s="36"/>
      <c r="S111" s="36"/>
      <c r="T111" s="36"/>
      <c r="U111" s="36"/>
      <c r="V111" s="36"/>
      <c r="W111" s="27"/>
      <c r="X111" s="27"/>
      <c r="Y111" s="27"/>
      <c r="Z111" s="27"/>
      <c r="AA111" s="27"/>
      <c r="AB111" s="27"/>
    </row>
    <row r="112" spans="2:35" x14ac:dyDescent="0.25">
      <c r="B112" s="103" t="s">
        <v>129</v>
      </c>
      <c r="C112" s="127">
        <f>C96+C100+C111</f>
        <v>2467494278</v>
      </c>
      <c r="D112" s="127">
        <f>D96+D100+D111</f>
        <v>2464540777</v>
      </c>
      <c r="E112" s="77">
        <f t="shared" ref="E112:P112" si="10">E96+E100+E111</f>
        <v>0</v>
      </c>
      <c r="F112" s="77">
        <f t="shared" si="10"/>
        <v>0</v>
      </c>
      <c r="G112" s="77">
        <f t="shared" si="10"/>
        <v>0</v>
      </c>
      <c r="H112" s="77">
        <f t="shared" si="10"/>
        <v>0</v>
      </c>
      <c r="I112" s="77">
        <f>I96+I100+I111</f>
        <v>3902954</v>
      </c>
      <c r="J112" s="77">
        <f t="shared" si="10"/>
        <v>0</v>
      </c>
      <c r="K112" s="77">
        <f t="shared" si="10"/>
        <v>742782</v>
      </c>
      <c r="L112" s="77">
        <f t="shared" si="10"/>
        <v>328900</v>
      </c>
      <c r="M112" s="77">
        <f t="shared" si="10"/>
        <v>0</v>
      </c>
      <c r="N112" s="77">
        <f t="shared" si="10"/>
        <v>0</v>
      </c>
      <c r="O112" s="77">
        <f t="shared" si="10"/>
        <v>0</v>
      </c>
      <c r="P112" s="77">
        <f t="shared" si="10"/>
        <v>0</v>
      </c>
      <c r="Q112" s="77">
        <f t="shared" si="6"/>
        <v>4974636</v>
      </c>
      <c r="X112" s="27"/>
      <c r="Y112" s="27"/>
      <c r="Z112" s="27"/>
      <c r="AA112" s="27"/>
      <c r="AB112" s="27"/>
      <c r="AC112" s="27"/>
    </row>
    <row r="113" spans="2:29" x14ac:dyDescent="0.25">
      <c r="B113" s="19"/>
      <c r="C113" s="132"/>
      <c r="D113" s="132"/>
      <c r="E113" s="95"/>
      <c r="F113" s="95"/>
      <c r="G113" s="95"/>
      <c r="H113" s="95"/>
      <c r="I113" s="95"/>
      <c r="J113" s="95"/>
      <c r="K113" s="95"/>
      <c r="L113" s="95"/>
      <c r="M113" s="95"/>
      <c r="N113" s="95"/>
      <c r="O113" s="95"/>
      <c r="P113" s="95"/>
      <c r="Q113" s="95"/>
      <c r="X113" s="27"/>
      <c r="Y113" s="27"/>
      <c r="Z113" s="27"/>
      <c r="AA113" s="27"/>
      <c r="AB113" s="27"/>
      <c r="AC113" s="27"/>
    </row>
    <row r="114" spans="2:29" x14ac:dyDescent="0.25">
      <c r="B114" s="103" t="s">
        <v>130</v>
      </c>
      <c r="C114" s="127">
        <f t="shared" ref="C114:Q114" si="11">C93+C112</f>
        <v>124742520362</v>
      </c>
      <c r="D114" s="127">
        <f t="shared" si="11"/>
        <v>148718436632</v>
      </c>
      <c r="E114" s="77">
        <f t="shared" si="11"/>
        <v>4547170587</v>
      </c>
      <c r="F114" s="77">
        <f t="shared" si="11"/>
        <v>5671311015</v>
      </c>
      <c r="G114" s="77">
        <f t="shared" si="11"/>
        <v>6634842405</v>
      </c>
      <c r="H114" s="77">
        <f t="shared" si="11"/>
        <v>6327766432</v>
      </c>
      <c r="I114" s="77">
        <f t="shared" si="11"/>
        <v>6181276501</v>
      </c>
      <c r="J114" s="77">
        <f t="shared" si="11"/>
        <v>7188063256</v>
      </c>
      <c r="K114" s="77">
        <f t="shared" si="11"/>
        <v>7509259686</v>
      </c>
      <c r="L114" s="77">
        <f t="shared" si="11"/>
        <v>6696659657</v>
      </c>
      <c r="M114" s="77">
        <f t="shared" si="11"/>
        <v>7877305506</v>
      </c>
      <c r="N114" s="77">
        <f t="shared" si="11"/>
        <v>7545955943</v>
      </c>
      <c r="O114" s="77">
        <f t="shared" si="11"/>
        <v>8317678086</v>
      </c>
      <c r="P114" s="77">
        <f t="shared" si="11"/>
        <v>13923555103</v>
      </c>
      <c r="Q114" s="77">
        <f t="shared" si="11"/>
        <v>88420844177</v>
      </c>
    </row>
    <row r="115" spans="2:29" x14ac:dyDescent="0.25">
      <c r="B115" s="68" t="s">
        <v>185</v>
      </c>
      <c r="C115" s="113"/>
      <c r="D115" s="39"/>
      <c r="E115" s="39"/>
      <c r="F115" s="12"/>
      <c r="G115" s="12"/>
      <c r="H115" s="12"/>
      <c r="I115" s="12"/>
      <c r="J115" s="12"/>
      <c r="K115" s="12"/>
      <c r="L115" s="12"/>
      <c r="M115" s="12"/>
      <c r="N115" s="12"/>
      <c r="O115" s="12"/>
      <c r="P115" s="15"/>
      <c r="Q115" s="36"/>
    </row>
    <row r="116" spans="2:29" x14ac:dyDescent="0.25">
      <c r="B116" s="69" t="s">
        <v>186</v>
      </c>
      <c r="C116" s="114"/>
      <c r="D116" s="43"/>
      <c r="E116" s="43"/>
      <c r="F116" s="43"/>
      <c r="G116" s="43"/>
      <c r="H116" s="43"/>
      <c r="I116" s="43"/>
      <c r="J116" s="43"/>
      <c r="K116" s="43"/>
      <c r="L116" s="43"/>
      <c r="M116" s="43"/>
      <c r="N116" s="43"/>
      <c r="O116" s="43"/>
      <c r="P116" s="43"/>
    </row>
    <row r="117" spans="2:29" x14ac:dyDescent="0.25">
      <c r="B117" s="69" t="s">
        <v>99</v>
      </c>
      <c r="C117" s="114"/>
      <c r="D117" s="44"/>
      <c r="E117" s="44"/>
      <c r="F117" s="44"/>
      <c r="G117" s="44"/>
      <c r="H117" s="44"/>
      <c r="I117" s="44"/>
      <c r="J117" s="44"/>
      <c r="K117" s="44"/>
      <c r="L117" s="44"/>
      <c r="M117" s="44"/>
      <c r="N117" s="44"/>
      <c r="O117" s="44"/>
      <c r="P117" s="44"/>
      <c r="Q117" s="44"/>
    </row>
    <row r="118" spans="2:29" x14ac:dyDescent="0.25">
      <c r="B118" s="5"/>
      <c r="C118" s="115"/>
      <c r="D118" s="6"/>
      <c r="E118" s="6"/>
      <c r="F118" s="6"/>
      <c r="G118" s="6"/>
      <c r="H118" s="6"/>
      <c r="I118" s="6"/>
      <c r="J118" s="6"/>
      <c r="K118" s="6"/>
      <c r="L118" s="6"/>
      <c r="M118" s="6"/>
      <c r="N118" s="6"/>
      <c r="O118" s="6"/>
      <c r="P118" s="6"/>
    </row>
  </sheetData>
  <mergeCells count="8">
    <mergeCell ref="B8:B9"/>
    <mergeCell ref="C8:C9"/>
    <mergeCell ref="E8:Q8"/>
    <mergeCell ref="B2:P2"/>
    <mergeCell ref="B3:P3"/>
    <mergeCell ref="B4:P4"/>
    <mergeCell ref="B5:P5"/>
    <mergeCell ref="B6:P6"/>
  </mergeCells>
  <pageMargins left="0.7" right="0.7" top="0.75" bottom="0.75" header="0.3" footer="0.3"/>
  <pageSetup orientation="portrait" horizontalDpi="4294967295" verticalDpi="4294967295" r:id="rId1"/>
  <ignoredErrors>
    <ignoredError sqref="Q58:Q92 Q56:Q57 Q96:Q111"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5DBB6-978B-4D92-B715-7B4E41C09C7D}">
  <sheetPr codeName="Hoja9"/>
  <dimension ref="A2:AJ116"/>
  <sheetViews>
    <sheetView showGridLines="0" zoomScale="85" zoomScaleNormal="85" workbookViewId="0">
      <selection activeCell="B8" sqref="B8:B9"/>
    </sheetView>
  </sheetViews>
  <sheetFormatPr defaultColWidth="11.42578125" defaultRowHeight="15" x14ac:dyDescent="0.25"/>
  <cols>
    <col min="1" max="1" width="7.7109375" customWidth="1"/>
    <col min="2" max="2" width="85.7109375" customWidth="1"/>
    <col min="3" max="3" width="19" style="52" customWidth="1"/>
    <col min="4" max="4" width="15.85546875" style="52" customWidth="1"/>
    <col min="5" max="14" width="14.85546875" customWidth="1"/>
    <col min="15" max="15" width="13.28515625" bestFit="1" customWidth="1"/>
    <col min="16" max="16" width="14" customWidth="1"/>
    <col min="17" max="17" width="21" style="3" customWidth="1"/>
    <col min="18" max="18" width="17.85546875" customWidth="1"/>
    <col min="19" max="19" width="20.140625" customWidth="1"/>
    <col min="20" max="20" width="18" customWidth="1"/>
    <col min="21" max="21" width="18" bestFit="1" customWidth="1"/>
    <col min="22" max="22" width="17.85546875" bestFit="1" customWidth="1"/>
    <col min="23" max="24" width="18.85546875" bestFit="1" customWidth="1"/>
    <col min="25" max="25" width="17.85546875" bestFit="1" customWidth="1"/>
  </cols>
  <sheetData>
    <row r="2" spans="1:36" ht="28.5" x14ac:dyDescent="0.25">
      <c r="B2" s="226" t="s">
        <v>0</v>
      </c>
      <c r="C2" s="227"/>
      <c r="D2" s="227"/>
      <c r="E2" s="227"/>
      <c r="F2" s="227"/>
      <c r="G2" s="227"/>
      <c r="H2" s="227"/>
      <c r="I2" s="227"/>
      <c r="J2" s="227"/>
      <c r="K2" s="227"/>
      <c r="L2" s="227"/>
      <c r="M2" s="227"/>
      <c r="N2" s="227"/>
      <c r="O2" s="227"/>
      <c r="P2" s="227"/>
      <c r="Q2" s="227"/>
    </row>
    <row r="3" spans="1:36" ht="21" x14ac:dyDescent="0.25">
      <c r="A3" s="1"/>
      <c r="B3" s="228" t="s">
        <v>1</v>
      </c>
      <c r="C3" s="229"/>
      <c r="D3" s="229"/>
      <c r="E3" s="229"/>
      <c r="F3" s="229"/>
      <c r="G3" s="229"/>
      <c r="H3" s="229"/>
      <c r="I3" s="229"/>
      <c r="J3" s="229"/>
      <c r="K3" s="229"/>
      <c r="L3" s="229"/>
      <c r="M3" s="229"/>
      <c r="N3" s="229"/>
      <c r="O3" s="229"/>
      <c r="P3" s="229"/>
      <c r="Q3" s="229"/>
    </row>
    <row r="4" spans="1:36" ht="15.75" x14ac:dyDescent="0.25">
      <c r="A4" s="1"/>
      <c r="B4" s="230" t="s">
        <v>2</v>
      </c>
      <c r="C4" s="231"/>
      <c r="D4" s="231"/>
      <c r="E4" s="231"/>
      <c r="F4" s="231"/>
      <c r="G4" s="231"/>
      <c r="H4" s="231"/>
      <c r="I4" s="231"/>
      <c r="J4" s="231"/>
      <c r="K4" s="231"/>
      <c r="L4" s="231"/>
      <c r="M4" s="231"/>
      <c r="N4" s="231"/>
      <c r="O4" s="231"/>
      <c r="P4" s="231"/>
      <c r="Q4" s="231"/>
    </row>
    <row r="5" spans="1:36" ht="15.75" x14ac:dyDescent="0.25">
      <c r="A5" s="1"/>
      <c r="B5" s="230" t="s">
        <v>3</v>
      </c>
      <c r="C5" s="231"/>
      <c r="D5" s="231"/>
      <c r="E5" s="231"/>
      <c r="F5" s="231"/>
      <c r="G5" s="231"/>
      <c r="H5" s="231"/>
      <c r="I5" s="231"/>
      <c r="J5" s="231"/>
      <c r="K5" s="231"/>
      <c r="L5" s="231"/>
      <c r="M5" s="231"/>
      <c r="N5" s="231"/>
      <c r="O5" s="231"/>
      <c r="P5" s="231"/>
      <c r="Q5" s="231"/>
    </row>
    <row r="6" spans="1:36" x14ac:dyDescent="0.25">
      <c r="A6" s="1"/>
      <c r="B6" s="232"/>
      <c r="C6" s="233"/>
      <c r="D6" s="233"/>
      <c r="E6" s="233"/>
      <c r="F6" s="233"/>
      <c r="G6" s="233"/>
      <c r="H6" s="233"/>
      <c r="I6" s="233"/>
      <c r="J6" s="233"/>
      <c r="K6" s="233"/>
      <c r="L6" s="233"/>
      <c r="M6" s="233"/>
      <c r="N6" s="233"/>
      <c r="O6" s="233"/>
      <c r="P6" s="233"/>
      <c r="Q6" s="233"/>
    </row>
    <row r="7" spans="1:36" x14ac:dyDescent="0.25">
      <c r="A7" s="1"/>
      <c r="B7" s="2" t="s">
        <v>187</v>
      </c>
      <c r="C7" s="4"/>
      <c r="D7" s="4"/>
      <c r="Q7" s="23" t="s">
        <v>5</v>
      </c>
    </row>
    <row r="8" spans="1:36" s="7" customFormat="1" ht="15" customHeight="1" x14ac:dyDescent="0.25">
      <c r="B8" s="220" t="s">
        <v>6</v>
      </c>
      <c r="C8" s="222" t="s">
        <v>188</v>
      </c>
      <c r="D8" s="222" t="s">
        <v>189</v>
      </c>
      <c r="E8" s="224" t="s">
        <v>9</v>
      </c>
      <c r="F8" s="225"/>
      <c r="G8" s="225"/>
      <c r="H8" s="225"/>
      <c r="I8" s="225"/>
      <c r="J8" s="225"/>
      <c r="K8" s="225"/>
      <c r="L8" s="225"/>
      <c r="M8" s="225"/>
      <c r="N8" s="225"/>
      <c r="O8" s="225"/>
      <c r="P8" s="225"/>
      <c r="Q8" s="225"/>
    </row>
    <row r="9" spans="1:36" s="7" customFormat="1" x14ac:dyDescent="0.25">
      <c r="B9" s="221"/>
      <c r="C9" s="223"/>
      <c r="D9" s="223"/>
      <c r="E9" s="13" t="s">
        <v>10</v>
      </c>
      <c r="F9" s="13" t="s">
        <v>11</v>
      </c>
      <c r="G9" s="13" t="s">
        <v>12</v>
      </c>
      <c r="H9" s="13" t="s">
        <v>13</v>
      </c>
      <c r="I9" s="13" t="s">
        <v>14</v>
      </c>
      <c r="J9" s="13" t="s">
        <v>15</v>
      </c>
      <c r="K9" s="13" t="s">
        <v>16</v>
      </c>
      <c r="L9" s="13" t="s">
        <v>17</v>
      </c>
      <c r="M9" s="13" t="s">
        <v>18</v>
      </c>
      <c r="N9" s="13" t="s">
        <v>19</v>
      </c>
      <c r="O9" s="13" t="s">
        <v>20</v>
      </c>
      <c r="P9" s="13" t="s">
        <v>21</v>
      </c>
      <c r="Q9" s="13" t="s">
        <v>22</v>
      </c>
      <c r="R9" s="8"/>
    </row>
    <row r="10" spans="1:36" x14ac:dyDescent="0.25">
      <c r="B10" s="21" t="s">
        <v>23</v>
      </c>
      <c r="C10" s="91">
        <f>C11+C19+C20+C24+C41</f>
        <v>123615757870</v>
      </c>
      <c r="D10" s="91">
        <v>136333683599.64</v>
      </c>
      <c r="E10" s="75">
        <f>E11+E19+E20+E24+E41</f>
        <v>5670373263.6199999</v>
      </c>
      <c r="F10" s="75">
        <f t="shared" ref="F10:P10" si="0">F11+F19+F20+F24+F41</f>
        <v>6673653533.0800009</v>
      </c>
      <c r="G10" s="75">
        <f t="shared" si="0"/>
        <v>7692231918.7200003</v>
      </c>
      <c r="H10" s="75">
        <f t="shared" si="0"/>
        <v>7114423419.3800001</v>
      </c>
      <c r="I10" s="75">
        <f t="shared" si="0"/>
        <v>7026739469.4000006</v>
      </c>
      <c r="J10" s="75">
        <f t="shared" si="0"/>
        <v>7518113462.5899992</v>
      </c>
      <c r="K10" s="75">
        <f t="shared" si="0"/>
        <v>7010530770.0599985</v>
      </c>
      <c r="L10" s="75">
        <f t="shared" si="0"/>
        <v>7339172503.8499985</v>
      </c>
      <c r="M10" s="75">
        <f t="shared" si="0"/>
        <v>7851539178.8699999</v>
      </c>
      <c r="N10" s="75">
        <f t="shared" si="0"/>
        <v>7473912444.0199995</v>
      </c>
      <c r="O10" s="75">
        <f t="shared" si="0"/>
        <v>12202997285.319998</v>
      </c>
      <c r="P10" s="75">
        <f t="shared" si="0"/>
        <v>10018660273.570002</v>
      </c>
      <c r="Q10" s="75">
        <f>SUM(E10:P10)</f>
        <v>93592347522.479996</v>
      </c>
      <c r="R10" s="28"/>
      <c r="S10" s="28"/>
      <c r="T10" s="28"/>
      <c r="U10" s="28"/>
      <c r="V10" s="28"/>
      <c r="W10" s="28"/>
      <c r="X10" s="27"/>
      <c r="Y10" s="27"/>
      <c r="Z10" s="27"/>
      <c r="AA10" s="27"/>
      <c r="AB10" s="27"/>
      <c r="AC10" s="27"/>
      <c r="AD10" s="27"/>
      <c r="AE10" s="27"/>
      <c r="AF10" s="33"/>
      <c r="AG10" s="33"/>
      <c r="AH10" s="33"/>
      <c r="AI10" s="32"/>
      <c r="AJ10" s="33"/>
    </row>
    <row r="11" spans="1:36" x14ac:dyDescent="0.25">
      <c r="B11" s="62" t="s">
        <v>24</v>
      </c>
      <c r="C11" s="92">
        <v>120424435585</v>
      </c>
      <c r="D11" s="92">
        <v>132998774810.87</v>
      </c>
      <c r="E11" s="96">
        <v>5664856910.6300001</v>
      </c>
      <c r="F11" s="96">
        <v>6632037586.3600006</v>
      </c>
      <c r="G11" s="96">
        <v>7662555916.3200006</v>
      </c>
      <c r="H11" s="96">
        <v>7074636695.6599998</v>
      </c>
      <c r="I11" s="96">
        <v>6994701689.3800001</v>
      </c>
      <c r="J11" s="96">
        <v>7489075493.3899994</v>
      </c>
      <c r="K11" s="96">
        <v>6961695472.5599985</v>
      </c>
      <c r="L11" s="96">
        <v>7285875504.8499985</v>
      </c>
      <c r="M11" s="96">
        <v>7812385853.3900003</v>
      </c>
      <c r="N11" s="96">
        <v>7436399049.5299997</v>
      </c>
      <c r="O11" s="96">
        <v>12145142488.329998</v>
      </c>
      <c r="P11" s="92">
        <v>9895169769.9000015</v>
      </c>
      <c r="Q11" s="74">
        <f>SUM(E11:P11)</f>
        <v>93054532430.300018</v>
      </c>
      <c r="R11" s="28"/>
      <c r="S11" s="28"/>
      <c r="T11" s="28"/>
      <c r="U11" s="28"/>
      <c r="V11" s="28"/>
      <c r="W11" s="28"/>
      <c r="X11" s="28"/>
      <c r="Y11" s="28"/>
      <c r="Z11" s="27"/>
      <c r="AA11" s="27"/>
      <c r="AB11" s="27"/>
      <c r="AC11" s="27"/>
      <c r="AD11" s="27"/>
      <c r="AE11" s="33"/>
      <c r="AF11" s="33"/>
      <c r="AG11" s="33"/>
      <c r="AH11" s="33"/>
      <c r="AI11" s="33"/>
      <c r="AJ11" s="33"/>
    </row>
    <row r="12" spans="1:36" s="10" customFormat="1" x14ac:dyDescent="0.25">
      <c r="B12" s="97" t="s">
        <v>25</v>
      </c>
      <c r="C12" s="92">
        <v>93287314263</v>
      </c>
      <c r="D12" s="92">
        <v>96927769881.800003</v>
      </c>
      <c r="E12" s="96">
        <f>E13+E14</f>
        <v>5435852940.6599998</v>
      </c>
      <c r="F12" s="96">
        <f t="shared" ref="F12:M12" si="1">F13+F14</f>
        <v>5664041634.5100002</v>
      </c>
      <c r="G12" s="96">
        <f t="shared" si="1"/>
        <v>5887509459.8800001</v>
      </c>
      <c r="H12" s="96">
        <f t="shared" si="1"/>
        <v>5960606659.6700001</v>
      </c>
      <c r="I12" s="96">
        <f t="shared" si="1"/>
        <v>5793531841.2300005</v>
      </c>
      <c r="J12" s="96">
        <f t="shared" si="1"/>
        <v>5952902949.9699993</v>
      </c>
      <c r="K12" s="96">
        <f t="shared" si="1"/>
        <v>5668838028.079998</v>
      </c>
      <c r="L12" s="96">
        <f t="shared" si="1"/>
        <v>5827919202.7599983</v>
      </c>
      <c r="M12" s="96">
        <f t="shared" si="1"/>
        <v>5968667086.3400002</v>
      </c>
      <c r="N12" s="96">
        <f>N13+N14</f>
        <v>6041348793.8699999</v>
      </c>
      <c r="O12" s="96">
        <f>O13+O14</f>
        <v>10272010253.619999</v>
      </c>
      <c r="P12" s="96">
        <f>P13+P14</f>
        <v>7491888955.1100006</v>
      </c>
      <c r="Q12" s="74">
        <f>SUM(E12:P12)</f>
        <v>75965117805.699997</v>
      </c>
      <c r="R12" s="64"/>
      <c r="S12" s="28"/>
      <c r="T12" s="64"/>
      <c r="U12" s="64"/>
      <c r="V12" s="64"/>
      <c r="W12" s="64"/>
      <c r="X12" s="64"/>
      <c r="Y12" s="64"/>
      <c r="Z12" s="30"/>
      <c r="AA12" s="30"/>
      <c r="AB12" s="30"/>
      <c r="AC12" s="30"/>
      <c r="AD12" s="30"/>
      <c r="AE12" s="47"/>
      <c r="AF12" s="47"/>
      <c r="AG12" s="47"/>
      <c r="AH12" s="47"/>
      <c r="AI12" s="47"/>
      <c r="AJ12" s="47"/>
    </row>
    <row r="13" spans="1:36" s="10" customFormat="1" x14ac:dyDescent="0.25">
      <c r="B13" s="99" t="s">
        <v>138</v>
      </c>
      <c r="C13" s="106">
        <v>84807987429</v>
      </c>
      <c r="D13" s="106">
        <v>87662225369.240005</v>
      </c>
      <c r="E13" s="90">
        <v>4776872974.2600002</v>
      </c>
      <c r="F13" s="90">
        <v>4988501010.6300001</v>
      </c>
      <c r="G13" s="90">
        <v>5207713878.4899998</v>
      </c>
      <c r="H13" s="90">
        <v>5270843363.5299997</v>
      </c>
      <c r="I13" s="90">
        <v>5108908687.8900003</v>
      </c>
      <c r="J13" s="90">
        <v>5267642656.7799997</v>
      </c>
      <c r="K13" s="90">
        <v>4986139177.3499985</v>
      </c>
      <c r="L13" s="90">
        <v>5139174079.0999985</v>
      </c>
      <c r="M13" s="90">
        <v>5251453414.1300001</v>
      </c>
      <c r="N13" s="90">
        <v>5333471517.5699997</v>
      </c>
      <c r="O13" s="90">
        <v>9558499514.6799984</v>
      </c>
      <c r="P13" s="76">
        <v>6783808260.000001</v>
      </c>
      <c r="Q13" s="76">
        <f t="shared" ref="Q13:Q39" si="2">SUM(E13:P13)</f>
        <v>67673028534.409988</v>
      </c>
      <c r="R13" s="64"/>
      <c r="S13" s="28"/>
      <c r="T13" s="64"/>
      <c r="U13" s="64"/>
      <c r="V13" s="64"/>
      <c r="W13" s="64"/>
      <c r="X13" s="30"/>
      <c r="Y13" s="30"/>
      <c r="Z13" s="30"/>
      <c r="AA13" s="30"/>
      <c r="AB13" s="30"/>
      <c r="AC13" s="30"/>
      <c r="AD13" s="30"/>
      <c r="AE13" s="47"/>
      <c r="AF13" s="47"/>
      <c r="AG13" s="47"/>
      <c r="AH13" s="47"/>
      <c r="AI13" s="47"/>
      <c r="AJ13" s="47"/>
    </row>
    <row r="14" spans="1:36" s="10" customFormat="1" x14ac:dyDescent="0.25">
      <c r="B14" s="99" t="s">
        <v>139</v>
      </c>
      <c r="C14" s="106">
        <v>8479326834</v>
      </c>
      <c r="D14" s="106">
        <v>9265544512.5599995</v>
      </c>
      <c r="E14" s="90">
        <v>658979966.39999998</v>
      </c>
      <c r="F14" s="90">
        <v>675540623.88000023</v>
      </c>
      <c r="G14" s="90">
        <v>679795581.3900001</v>
      </c>
      <c r="H14" s="90">
        <v>689763296.13999999</v>
      </c>
      <c r="I14" s="90">
        <v>684623153.33999991</v>
      </c>
      <c r="J14" s="90">
        <v>685260293.19000006</v>
      </c>
      <c r="K14" s="90">
        <v>682698850.7299999</v>
      </c>
      <c r="L14" s="90">
        <v>688745123.66000009</v>
      </c>
      <c r="M14" s="90">
        <v>717213672.21000004</v>
      </c>
      <c r="N14" s="90">
        <v>707877276.30000019</v>
      </c>
      <c r="O14" s="90">
        <v>713510738.93999994</v>
      </c>
      <c r="P14" s="76">
        <v>708080695.11000001</v>
      </c>
      <c r="Q14" s="76">
        <f t="shared" si="2"/>
        <v>8292089271.29</v>
      </c>
      <c r="R14" s="64"/>
      <c r="S14" s="28"/>
      <c r="T14" s="64"/>
      <c r="U14" s="64"/>
      <c r="V14" s="64"/>
      <c r="W14" s="64"/>
      <c r="X14" s="30"/>
      <c r="Y14" s="30"/>
      <c r="Z14" s="30"/>
      <c r="AA14" s="30"/>
      <c r="AB14" s="30"/>
      <c r="AC14" s="30"/>
      <c r="AD14" s="30"/>
      <c r="AE14" s="47"/>
      <c r="AF14" s="47"/>
      <c r="AG14" s="47"/>
      <c r="AH14" s="47"/>
      <c r="AI14" s="47"/>
      <c r="AJ14" s="47"/>
    </row>
    <row r="15" spans="1:36" s="10" customFormat="1" x14ac:dyDescent="0.25">
      <c r="B15" s="97" t="s">
        <v>26</v>
      </c>
      <c r="C15" s="92">
        <v>26778493250</v>
      </c>
      <c r="D15" s="92">
        <v>35715429375.139999</v>
      </c>
      <c r="E15" s="96">
        <f>E16</f>
        <v>221844030.23000005</v>
      </c>
      <c r="F15" s="96">
        <f t="shared" ref="F15:P15" si="3">F16</f>
        <v>965898361.34000003</v>
      </c>
      <c r="G15" s="96">
        <f t="shared" si="3"/>
        <v>1773068651.9300003</v>
      </c>
      <c r="H15" s="96">
        <f t="shared" si="3"/>
        <v>1113256282.6300001</v>
      </c>
      <c r="I15" s="96">
        <f t="shared" si="3"/>
        <v>1199587038.2399998</v>
      </c>
      <c r="J15" s="96">
        <f t="shared" si="3"/>
        <v>1535282203.6900003</v>
      </c>
      <c r="K15" s="96">
        <f t="shared" si="3"/>
        <v>1280372846.1400001</v>
      </c>
      <c r="L15" s="96">
        <f t="shared" si="3"/>
        <v>1456321607.9099998</v>
      </c>
      <c r="M15" s="96">
        <f t="shared" si="3"/>
        <v>1840681953.5900002</v>
      </c>
      <c r="N15" s="96">
        <f t="shared" si="3"/>
        <v>1392122210.53</v>
      </c>
      <c r="O15" s="96">
        <f t="shared" si="3"/>
        <v>1871644123.8299997</v>
      </c>
      <c r="P15" s="74">
        <f t="shared" si="3"/>
        <v>2398134900.1300001</v>
      </c>
      <c r="Q15" s="74">
        <f t="shared" si="2"/>
        <v>17048214210.190002</v>
      </c>
      <c r="R15" s="64"/>
      <c r="S15" s="28"/>
      <c r="T15" s="64"/>
      <c r="U15" s="64"/>
      <c r="V15" s="64"/>
      <c r="W15" s="64"/>
      <c r="X15" s="30"/>
      <c r="Y15" s="30"/>
      <c r="Z15" s="30"/>
      <c r="AA15" s="30"/>
      <c r="AB15" s="30"/>
      <c r="AC15" s="30"/>
      <c r="AD15" s="30"/>
      <c r="AE15" s="47"/>
      <c r="AF15" s="47"/>
      <c r="AG15" s="47"/>
      <c r="AH15" s="47"/>
      <c r="AI15" s="47"/>
      <c r="AJ15" s="47"/>
    </row>
    <row r="16" spans="1:36" s="10" customFormat="1" x14ac:dyDescent="0.25">
      <c r="B16" s="99" t="s">
        <v>140</v>
      </c>
      <c r="C16" s="106">
        <v>26778493250</v>
      </c>
      <c r="D16" s="106">
        <v>35715428775.139999</v>
      </c>
      <c r="E16" s="90">
        <v>221844030.23000005</v>
      </c>
      <c r="F16" s="90">
        <v>965898361.34000003</v>
      </c>
      <c r="G16" s="90">
        <v>1773068651.9300003</v>
      </c>
      <c r="H16" s="90">
        <v>1113256282.6300001</v>
      </c>
      <c r="I16" s="90">
        <v>1199587038.2399998</v>
      </c>
      <c r="J16" s="90">
        <v>1535282203.6900003</v>
      </c>
      <c r="K16" s="90">
        <v>1280372846.1400001</v>
      </c>
      <c r="L16" s="90">
        <v>1456321607.9099998</v>
      </c>
      <c r="M16" s="90">
        <v>1840681953.5900002</v>
      </c>
      <c r="N16" s="90">
        <v>1392122210.53</v>
      </c>
      <c r="O16" s="90">
        <v>1871644123.8299997</v>
      </c>
      <c r="P16" s="76">
        <v>2398134900.1300001</v>
      </c>
      <c r="Q16" s="76">
        <f t="shared" si="2"/>
        <v>17048214210.190002</v>
      </c>
      <c r="R16" s="64"/>
      <c r="S16" s="28"/>
      <c r="T16" s="64"/>
      <c r="U16" s="64"/>
      <c r="V16" s="64"/>
      <c r="W16" s="64"/>
      <c r="X16" s="30"/>
      <c r="Y16" s="30"/>
      <c r="Z16" s="30"/>
      <c r="AA16" s="30"/>
      <c r="AB16" s="30"/>
      <c r="AC16" s="30"/>
      <c r="AD16" s="30"/>
      <c r="AE16" s="47"/>
      <c r="AF16" s="47"/>
      <c r="AG16" s="47"/>
      <c r="AH16" s="47"/>
      <c r="AI16" s="47"/>
      <c r="AJ16" s="47"/>
    </row>
    <row r="17" spans="2:36" s="10" customFormat="1" x14ac:dyDescent="0.25">
      <c r="B17" s="99" t="s">
        <v>190</v>
      </c>
      <c r="C17" s="106">
        <v>0</v>
      </c>
      <c r="D17" s="106">
        <v>600</v>
      </c>
      <c r="E17" s="90">
        <v>0</v>
      </c>
      <c r="F17" s="90">
        <v>0</v>
      </c>
      <c r="G17" s="90">
        <v>0</v>
      </c>
      <c r="H17" s="90">
        <v>0</v>
      </c>
      <c r="I17" s="90">
        <v>0</v>
      </c>
      <c r="J17" s="90">
        <v>0</v>
      </c>
      <c r="K17" s="90">
        <v>0</v>
      </c>
      <c r="L17" s="90">
        <v>0</v>
      </c>
      <c r="M17" s="90">
        <v>0</v>
      </c>
      <c r="N17" s="90">
        <v>0</v>
      </c>
      <c r="O17" s="90">
        <v>0</v>
      </c>
      <c r="P17" s="76">
        <v>0</v>
      </c>
      <c r="Q17" s="76">
        <f t="shared" si="2"/>
        <v>0</v>
      </c>
      <c r="R17" s="64"/>
      <c r="S17" s="28"/>
      <c r="T17" s="64"/>
      <c r="U17" s="64"/>
      <c r="V17" s="64"/>
      <c r="W17" s="64"/>
      <c r="X17" s="30"/>
      <c r="Y17" s="30"/>
      <c r="Z17" s="30"/>
      <c r="AA17" s="30"/>
      <c r="AB17" s="30"/>
      <c r="AC17" s="30"/>
      <c r="AD17" s="30"/>
      <c r="AE17" s="47"/>
      <c r="AF17" s="47"/>
      <c r="AG17" s="47"/>
      <c r="AH17" s="47"/>
      <c r="AI17" s="47"/>
      <c r="AJ17" s="47"/>
    </row>
    <row r="18" spans="2:36" s="10" customFormat="1" ht="18" customHeight="1" x14ac:dyDescent="0.25">
      <c r="B18" s="97" t="s">
        <v>27</v>
      </c>
      <c r="C18" s="92">
        <v>358628072</v>
      </c>
      <c r="D18" s="92">
        <v>355575553.93000001</v>
      </c>
      <c r="E18" s="96">
        <v>7159939.7400000002</v>
      </c>
      <c r="F18" s="96">
        <v>2097590.5099999998</v>
      </c>
      <c r="G18" s="96">
        <v>1977804.51</v>
      </c>
      <c r="H18" s="96">
        <v>773753.36</v>
      </c>
      <c r="I18" s="96">
        <v>1582809.9099999997</v>
      </c>
      <c r="J18" s="96">
        <v>890339.73</v>
      </c>
      <c r="K18" s="96">
        <v>12484598.34</v>
      </c>
      <c r="L18" s="96">
        <v>1634694.1800000002</v>
      </c>
      <c r="M18" s="96">
        <v>3036813.4599999995</v>
      </c>
      <c r="N18" s="96">
        <v>2928045.13</v>
      </c>
      <c r="O18" s="96">
        <v>1488110.8799999997</v>
      </c>
      <c r="P18" s="74">
        <v>5145914.6600000011</v>
      </c>
      <c r="Q18" s="74">
        <f t="shared" si="2"/>
        <v>41200414.410000011</v>
      </c>
      <c r="R18" s="29"/>
      <c r="S18" s="28"/>
      <c r="T18" s="64"/>
      <c r="U18" s="64"/>
      <c r="V18" s="64"/>
      <c r="W18" s="64"/>
      <c r="X18" s="30"/>
      <c r="Y18" s="30"/>
      <c r="Z18" s="30"/>
      <c r="AA18" s="30"/>
      <c r="AB18" s="30"/>
      <c r="AC18" s="30"/>
      <c r="AD18" s="30"/>
      <c r="AE18" s="47"/>
      <c r="AF18" s="47"/>
      <c r="AG18" s="47"/>
      <c r="AH18" s="47"/>
      <c r="AI18" s="47"/>
      <c r="AJ18" s="47"/>
    </row>
    <row r="19" spans="2:36" x14ac:dyDescent="0.25">
      <c r="B19" s="62" t="s">
        <v>28</v>
      </c>
      <c r="C19" s="92">
        <v>1882276469</v>
      </c>
      <c r="D19" s="92">
        <v>1874566069</v>
      </c>
      <c r="E19" s="96">
        <v>0</v>
      </c>
      <c r="F19" s="96">
        <v>0</v>
      </c>
      <c r="G19" s="96">
        <v>0</v>
      </c>
      <c r="H19" s="96">
        <v>0</v>
      </c>
      <c r="I19" s="96">
        <v>0</v>
      </c>
      <c r="J19" s="96">
        <v>0</v>
      </c>
      <c r="K19" s="96">
        <v>0</v>
      </c>
      <c r="L19" s="96">
        <v>0</v>
      </c>
      <c r="M19" s="96">
        <v>0</v>
      </c>
      <c r="N19" s="96">
        <v>0</v>
      </c>
      <c r="O19" s="96">
        <v>0</v>
      </c>
      <c r="P19" s="74">
        <v>0</v>
      </c>
      <c r="Q19" s="74">
        <f t="shared" si="2"/>
        <v>0</v>
      </c>
      <c r="R19" s="27"/>
      <c r="S19" s="28"/>
      <c r="T19" s="27"/>
      <c r="U19" s="27"/>
      <c r="V19" s="27"/>
      <c r="W19" s="27"/>
      <c r="X19" s="27"/>
      <c r="Y19" s="27"/>
      <c r="Z19" s="27"/>
      <c r="AA19" s="27"/>
      <c r="AB19" s="27"/>
      <c r="AC19" s="27"/>
      <c r="AD19" s="27"/>
      <c r="AE19" s="33"/>
      <c r="AF19" s="33"/>
      <c r="AG19" s="33"/>
      <c r="AH19" s="33"/>
      <c r="AI19" s="33"/>
      <c r="AJ19" s="33"/>
    </row>
    <row r="20" spans="2:36" x14ac:dyDescent="0.25">
      <c r="B20" s="62" t="s">
        <v>104</v>
      </c>
      <c r="C20" s="92">
        <v>27043834</v>
      </c>
      <c r="D20" s="92">
        <v>27043834</v>
      </c>
      <c r="E20" s="96">
        <v>0</v>
      </c>
      <c r="F20" s="96">
        <v>0</v>
      </c>
      <c r="G20" s="96">
        <v>0</v>
      </c>
      <c r="H20" s="96">
        <v>0</v>
      </c>
      <c r="I20" s="96">
        <v>0</v>
      </c>
      <c r="J20" s="96">
        <v>0</v>
      </c>
      <c r="K20" s="96">
        <v>0</v>
      </c>
      <c r="L20" s="96">
        <v>0</v>
      </c>
      <c r="M20" s="96">
        <v>0</v>
      </c>
      <c r="N20" s="96">
        <v>0</v>
      </c>
      <c r="O20" s="96">
        <v>0</v>
      </c>
      <c r="P20" s="74">
        <v>0</v>
      </c>
      <c r="Q20" s="74">
        <f t="shared" si="2"/>
        <v>0</v>
      </c>
      <c r="S20" s="28"/>
      <c r="T20" s="29"/>
      <c r="U20" s="29"/>
      <c r="V20" s="29"/>
      <c r="W20" s="29"/>
      <c r="X20" s="27"/>
      <c r="Y20" s="27"/>
      <c r="Z20" s="27"/>
      <c r="AA20" s="27"/>
      <c r="AB20" s="27"/>
      <c r="AC20" s="27"/>
      <c r="AD20" s="27"/>
      <c r="AE20" s="33"/>
      <c r="AF20" s="33"/>
      <c r="AG20" s="33"/>
      <c r="AH20" s="33"/>
      <c r="AI20" s="32"/>
      <c r="AJ20" s="33"/>
    </row>
    <row r="21" spans="2:36" x14ac:dyDescent="0.25">
      <c r="B21" s="97" t="s">
        <v>30</v>
      </c>
      <c r="C21" s="92">
        <v>27043834</v>
      </c>
      <c r="D21" s="92">
        <v>27043834</v>
      </c>
      <c r="E21" s="96">
        <v>0</v>
      </c>
      <c r="F21" s="96">
        <v>0</v>
      </c>
      <c r="G21" s="96">
        <v>0</v>
      </c>
      <c r="H21" s="96">
        <v>0</v>
      </c>
      <c r="I21" s="96">
        <v>0</v>
      </c>
      <c r="J21" s="96">
        <v>0</v>
      </c>
      <c r="K21" s="96">
        <v>0</v>
      </c>
      <c r="L21" s="96">
        <v>0</v>
      </c>
      <c r="M21" s="96">
        <v>0</v>
      </c>
      <c r="N21" s="96">
        <v>0</v>
      </c>
      <c r="O21" s="96">
        <v>0</v>
      </c>
      <c r="P21" s="74">
        <v>0</v>
      </c>
      <c r="Q21" s="74">
        <f t="shared" si="2"/>
        <v>0</v>
      </c>
      <c r="R21" s="29"/>
      <c r="S21" s="28"/>
      <c r="T21" s="29"/>
      <c r="U21" s="29"/>
      <c r="V21" s="29"/>
      <c r="W21" s="29"/>
      <c r="X21" s="27"/>
      <c r="Y21" s="27"/>
      <c r="Z21" s="27"/>
      <c r="AA21" s="27"/>
      <c r="AB21" s="27"/>
      <c r="AC21" s="27"/>
      <c r="AD21" s="27"/>
      <c r="AE21" s="33"/>
      <c r="AF21" s="33"/>
      <c r="AG21" s="33"/>
      <c r="AH21" s="33"/>
    </row>
    <row r="22" spans="2:36" x14ac:dyDescent="0.25">
      <c r="B22" s="100" t="s">
        <v>31</v>
      </c>
      <c r="C22" s="107">
        <v>43834</v>
      </c>
      <c r="D22" s="107">
        <v>43834</v>
      </c>
      <c r="E22" s="134">
        <v>0</v>
      </c>
      <c r="F22" s="134">
        <v>0</v>
      </c>
      <c r="G22" s="134">
        <v>0</v>
      </c>
      <c r="H22" s="134">
        <v>0</v>
      </c>
      <c r="I22" s="134">
        <v>0</v>
      </c>
      <c r="J22" s="134">
        <v>0</v>
      </c>
      <c r="K22" s="134">
        <v>0</v>
      </c>
      <c r="L22" s="134">
        <v>0</v>
      </c>
      <c r="M22" s="134">
        <v>0</v>
      </c>
      <c r="N22" s="134">
        <v>0</v>
      </c>
      <c r="O22" s="134">
        <v>0</v>
      </c>
      <c r="P22" s="73">
        <v>0</v>
      </c>
      <c r="Q22" s="73">
        <f t="shared" si="2"/>
        <v>0</v>
      </c>
      <c r="R22" s="29"/>
      <c r="S22" s="28"/>
      <c r="T22" s="29"/>
      <c r="U22" s="29"/>
      <c r="V22" s="29"/>
      <c r="W22" s="29"/>
      <c r="X22" s="27"/>
      <c r="Y22" s="27"/>
      <c r="Z22" s="27"/>
      <c r="AA22" s="27"/>
      <c r="AB22" s="27"/>
      <c r="AC22" s="27"/>
      <c r="AD22" s="27"/>
      <c r="AE22" s="33"/>
      <c r="AF22" s="33"/>
      <c r="AG22" s="33"/>
      <c r="AH22" s="33"/>
    </row>
    <row r="23" spans="2:36" x14ac:dyDescent="0.25">
      <c r="B23" s="100" t="s">
        <v>32</v>
      </c>
      <c r="C23" s="107">
        <v>27000000</v>
      </c>
      <c r="D23" s="107">
        <v>27000000</v>
      </c>
      <c r="E23" s="134">
        <v>0</v>
      </c>
      <c r="F23" s="134">
        <v>0</v>
      </c>
      <c r="G23" s="134">
        <v>0</v>
      </c>
      <c r="H23" s="134">
        <v>0</v>
      </c>
      <c r="I23" s="134">
        <v>0</v>
      </c>
      <c r="J23" s="134">
        <v>0</v>
      </c>
      <c r="K23" s="134">
        <v>0</v>
      </c>
      <c r="L23" s="134">
        <v>0</v>
      </c>
      <c r="M23" s="134">
        <v>0</v>
      </c>
      <c r="N23" s="134">
        <v>0</v>
      </c>
      <c r="O23" s="134">
        <v>0</v>
      </c>
      <c r="P23" s="73">
        <v>0</v>
      </c>
      <c r="Q23" s="73">
        <f t="shared" si="2"/>
        <v>0</v>
      </c>
      <c r="R23" s="29"/>
      <c r="S23" s="28"/>
      <c r="T23" s="29"/>
      <c r="U23" s="29"/>
      <c r="V23" s="29"/>
      <c r="W23" s="29"/>
      <c r="X23" s="27"/>
      <c r="Y23" s="27"/>
      <c r="Z23" s="27"/>
      <c r="AA23" s="27"/>
      <c r="AB23" s="27"/>
      <c r="AC23" s="27"/>
      <c r="AD23" s="27"/>
      <c r="AE23" s="33"/>
      <c r="AF23" s="33"/>
      <c r="AG23" s="33"/>
      <c r="AH23" s="33"/>
    </row>
    <row r="24" spans="2:36" x14ac:dyDescent="0.25">
      <c r="B24" s="62" t="s">
        <v>34</v>
      </c>
      <c r="C24" s="92">
        <v>1056625252</v>
      </c>
      <c r="D24" s="92">
        <v>1244262085.77</v>
      </c>
      <c r="E24" s="96">
        <v>5516352.9900000002</v>
      </c>
      <c r="F24" s="96">
        <v>41615946.719999999</v>
      </c>
      <c r="G24" s="96">
        <v>29676002.399999999</v>
      </c>
      <c r="H24" s="96">
        <v>39786723.719999999</v>
      </c>
      <c r="I24" s="96">
        <v>32037780.02</v>
      </c>
      <c r="J24" s="96">
        <v>29037969.200000003</v>
      </c>
      <c r="K24" s="96">
        <v>48835297.5</v>
      </c>
      <c r="L24" s="96">
        <v>53296999</v>
      </c>
      <c r="M24" s="96">
        <v>39153325.480000004</v>
      </c>
      <c r="N24" s="96">
        <v>37513394.490000002</v>
      </c>
      <c r="O24" s="96">
        <v>57704796.990000002</v>
      </c>
      <c r="P24" s="74">
        <v>123314343.21999998</v>
      </c>
      <c r="Q24" s="74">
        <f t="shared" si="2"/>
        <v>537488931.73000002</v>
      </c>
      <c r="R24" s="37"/>
      <c r="S24" s="28"/>
      <c r="T24" s="32"/>
      <c r="U24" s="88"/>
      <c r="V24" s="32"/>
      <c r="W24" s="32"/>
      <c r="X24" s="27"/>
      <c r="Y24" s="27"/>
      <c r="Z24" s="27"/>
      <c r="AA24" s="27"/>
      <c r="AB24" s="27"/>
      <c r="AC24" s="27"/>
      <c r="AD24" s="27"/>
      <c r="AE24" s="33"/>
      <c r="AF24" s="33"/>
      <c r="AG24" s="33"/>
      <c r="AH24" s="33"/>
    </row>
    <row r="25" spans="2:36" s="10" customFormat="1" x14ac:dyDescent="0.25">
      <c r="B25" s="97" t="s">
        <v>35</v>
      </c>
      <c r="C25" s="92">
        <v>836379181</v>
      </c>
      <c r="D25" s="92">
        <v>970738932.26999998</v>
      </c>
      <c r="E25" s="96">
        <f>E26+E27+E28+E29</f>
        <v>827778.61</v>
      </c>
      <c r="F25" s="96">
        <f t="shared" ref="F25:P25" si="4">F26+F27+F28+F29</f>
        <v>37911858.519999996</v>
      </c>
      <c r="G25" s="96">
        <f t="shared" si="4"/>
        <v>23562705.890000001</v>
      </c>
      <c r="H25" s="96">
        <f t="shared" si="4"/>
        <v>31727235.390000001</v>
      </c>
      <c r="I25" s="96">
        <f t="shared" si="4"/>
        <v>29374310.16</v>
      </c>
      <c r="J25" s="96">
        <f t="shared" si="4"/>
        <v>20923395.350000001</v>
      </c>
      <c r="K25" s="96">
        <f t="shared" si="4"/>
        <v>41073294.329999998</v>
      </c>
      <c r="L25" s="96">
        <f t="shared" si="4"/>
        <v>44710477.539999999</v>
      </c>
      <c r="M25" s="96">
        <f t="shared" si="4"/>
        <v>35965370.740000002</v>
      </c>
      <c r="N25" s="96">
        <f>N26+N27+N28+N29</f>
        <v>33714441.770000003</v>
      </c>
      <c r="O25" s="96">
        <f t="shared" si="4"/>
        <v>54417508.300000004</v>
      </c>
      <c r="P25" s="96">
        <f t="shared" si="4"/>
        <v>78631667.289999992</v>
      </c>
      <c r="Q25" s="74">
        <f t="shared" si="2"/>
        <v>432840043.88999999</v>
      </c>
      <c r="R25" s="37"/>
      <c r="S25" s="28"/>
      <c r="T25" s="37"/>
      <c r="U25" s="89"/>
      <c r="V25" s="37"/>
      <c r="W25" s="37"/>
      <c r="X25" s="30"/>
      <c r="Y25" s="30"/>
      <c r="Z25" s="30"/>
      <c r="AA25" s="30"/>
      <c r="AB25" s="30"/>
      <c r="AC25" s="30"/>
      <c r="AD25" s="30"/>
      <c r="AE25" s="47"/>
      <c r="AF25" s="47"/>
      <c r="AG25" s="47"/>
      <c r="AH25" s="47"/>
    </row>
    <row r="26" spans="2:36" s="10" customFormat="1" x14ac:dyDescent="0.25">
      <c r="B26" s="100" t="s">
        <v>143</v>
      </c>
      <c r="C26" s="106">
        <v>121651812</v>
      </c>
      <c r="D26" s="106">
        <v>136538849.78999999</v>
      </c>
      <c r="E26" s="90">
        <v>554000</v>
      </c>
      <c r="F26" s="90">
        <v>2780182.86</v>
      </c>
      <c r="G26" s="90">
        <v>2468663.2000000002</v>
      </c>
      <c r="H26" s="90">
        <v>5763247.4299999997</v>
      </c>
      <c r="I26" s="90">
        <v>1491928.95</v>
      </c>
      <c r="J26" s="90">
        <v>4412168.3899999997</v>
      </c>
      <c r="K26" s="90">
        <v>2581002.3600000003</v>
      </c>
      <c r="L26" s="90">
        <v>3913728.04</v>
      </c>
      <c r="M26" s="90">
        <v>12286676.740000002</v>
      </c>
      <c r="N26" s="90">
        <v>4339583.8900000006</v>
      </c>
      <c r="O26" s="90">
        <v>6582440.5600000005</v>
      </c>
      <c r="P26" s="76">
        <v>7918672.3599999994</v>
      </c>
      <c r="Q26" s="76">
        <f t="shared" si="2"/>
        <v>55092294.780000001</v>
      </c>
      <c r="R26" s="37"/>
      <c r="S26" s="28"/>
      <c r="T26" s="37"/>
      <c r="U26" s="37"/>
      <c r="V26" s="37"/>
      <c r="W26" s="37"/>
      <c r="X26" s="30"/>
      <c r="Y26" s="30"/>
      <c r="Z26" s="30"/>
      <c r="AA26" s="30"/>
      <c r="AB26" s="30"/>
      <c r="AC26" s="30"/>
      <c r="AD26" s="30"/>
      <c r="AE26" s="47"/>
      <c r="AF26" s="47"/>
      <c r="AG26" s="47"/>
      <c r="AH26" s="47"/>
    </row>
    <row r="27" spans="2:36" s="10" customFormat="1" x14ac:dyDescent="0.25">
      <c r="B27" s="100" t="s">
        <v>144</v>
      </c>
      <c r="C27" s="106">
        <v>513369704</v>
      </c>
      <c r="D27" s="106">
        <v>595673977.46000004</v>
      </c>
      <c r="E27" s="90">
        <v>273778.61</v>
      </c>
      <c r="F27" s="90">
        <v>35093585.659999996</v>
      </c>
      <c r="G27" s="90">
        <v>20738670.73</v>
      </c>
      <c r="H27" s="90">
        <v>25923662.960000001</v>
      </c>
      <c r="I27" s="90">
        <v>21582662.960000001</v>
      </c>
      <c r="J27" s="90">
        <v>8373006.9600000009</v>
      </c>
      <c r="K27" s="90">
        <v>35575273.969999999</v>
      </c>
      <c r="L27" s="90">
        <v>39507286.299999997</v>
      </c>
      <c r="M27" s="90">
        <v>23384921.5</v>
      </c>
      <c r="N27" s="90">
        <v>25512104.630000003</v>
      </c>
      <c r="O27" s="90">
        <v>44245165.880000003</v>
      </c>
      <c r="P27" s="76">
        <v>49379116.929999992</v>
      </c>
      <c r="Q27" s="76">
        <f t="shared" si="2"/>
        <v>329589237.09000003</v>
      </c>
      <c r="R27" s="37"/>
      <c r="S27" s="28"/>
      <c r="T27" s="37"/>
      <c r="U27" s="37"/>
      <c r="V27" s="37"/>
      <c r="W27" s="37"/>
      <c r="X27" s="30"/>
      <c r="Y27" s="30"/>
      <c r="Z27" s="30"/>
      <c r="AA27" s="30"/>
      <c r="AB27" s="30"/>
      <c r="AC27" s="30"/>
      <c r="AD27" s="30"/>
      <c r="AE27" s="47"/>
      <c r="AF27" s="47"/>
      <c r="AG27" s="47"/>
      <c r="AH27" s="47"/>
    </row>
    <row r="28" spans="2:36" s="10" customFormat="1" x14ac:dyDescent="0.25">
      <c r="B28" s="100" t="s">
        <v>145</v>
      </c>
      <c r="C28" s="106">
        <v>7312397</v>
      </c>
      <c r="D28" s="106">
        <v>28424397</v>
      </c>
      <c r="E28" s="90">
        <v>0</v>
      </c>
      <c r="F28" s="90">
        <v>0</v>
      </c>
      <c r="G28" s="90">
        <v>133800</v>
      </c>
      <c r="H28" s="90">
        <v>0</v>
      </c>
      <c r="I28" s="90">
        <v>649855</v>
      </c>
      <c r="J28" s="90">
        <v>0</v>
      </c>
      <c r="K28" s="90">
        <v>160000</v>
      </c>
      <c r="L28" s="90">
        <v>102500</v>
      </c>
      <c r="M28" s="90">
        <v>0</v>
      </c>
      <c r="N28" s="90">
        <v>117324.5</v>
      </c>
      <c r="O28" s="90">
        <v>220000</v>
      </c>
      <c r="P28" s="76">
        <v>20867500</v>
      </c>
      <c r="Q28" s="76">
        <f t="shared" si="2"/>
        <v>22250979.5</v>
      </c>
      <c r="R28" s="37"/>
      <c r="S28" s="28"/>
      <c r="T28" s="37"/>
      <c r="U28" s="37"/>
      <c r="V28" s="37"/>
      <c r="W28" s="37"/>
      <c r="X28" s="30"/>
      <c r="Y28" s="30"/>
      <c r="Z28" s="30"/>
      <c r="AA28" s="30"/>
      <c r="AB28" s="30"/>
      <c r="AC28" s="30"/>
      <c r="AD28" s="30"/>
      <c r="AE28" s="47"/>
      <c r="AF28" s="47"/>
      <c r="AG28" s="47"/>
      <c r="AH28" s="47"/>
    </row>
    <row r="29" spans="2:36" s="10" customFormat="1" x14ac:dyDescent="0.25">
      <c r="B29" s="100" t="s">
        <v>146</v>
      </c>
      <c r="C29" s="106">
        <v>194045268</v>
      </c>
      <c r="D29" s="106">
        <v>210101708.02000001</v>
      </c>
      <c r="E29" s="90">
        <v>0</v>
      </c>
      <c r="F29" s="90">
        <v>38090</v>
      </c>
      <c r="G29" s="90">
        <v>221571.96000000002</v>
      </c>
      <c r="H29" s="90">
        <v>40325</v>
      </c>
      <c r="I29" s="90">
        <v>5649863.25</v>
      </c>
      <c r="J29" s="90">
        <v>8138220</v>
      </c>
      <c r="K29" s="90">
        <v>2757018</v>
      </c>
      <c r="L29" s="90">
        <v>1186963.2</v>
      </c>
      <c r="M29" s="90">
        <v>293772.5</v>
      </c>
      <c r="N29" s="90">
        <v>3745428.75</v>
      </c>
      <c r="O29" s="90">
        <v>3369901.86</v>
      </c>
      <c r="P29" s="76">
        <v>466378</v>
      </c>
      <c r="Q29" s="76">
        <f t="shared" si="2"/>
        <v>25907532.52</v>
      </c>
      <c r="R29" s="37"/>
      <c r="S29" s="28"/>
      <c r="T29" s="37"/>
      <c r="U29" s="37"/>
      <c r="V29" s="37"/>
      <c r="W29" s="37"/>
      <c r="X29" s="30"/>
      <c r="Y29" s="30"/>
      <c r="Z29" s="30"/>
      <c r="AA29" s="30"/>
      <c r="AB29" s="30"/>
      <c r="AC29" s="30"/>
      <c r="AD29" s="30"/>
      <c r="AE29" s="47"/>
      <c r="AF29" s="47"/>
      <c r="AG29" s="47"/>
      <c r="AH29" s="47"/>
    </row>
    <row r="30" spans="2:36" s="10" customFormat="1" x14ac:dyDescent="0.25">
      <c r="B30" s="97" t="s">
        <v>36</v>
      </c>
      <c r="C30" s="108">
        <v>51796300</v>
      </c>
      <c r="D30" s="108">
        <v>76423995</v>
      </c>
      <c r="E30" s="96">
        <v>0</v>
      </c>
      <c r="F30" s="96">
        <v>80000</v>
      </c>
      <c r="G30" s="96">
        <v>0</v>
      </c>
      <c r="H30" s="96">
        <v>0</v>
      </c>
      <c r="I30" s="96">
        <v>0</v>
      </c>
      <c r="J30" s="96">
        <v>74000</v>
      </c>
      <c r="K30" s="96">
        <v>2881859.1</v>
      </c>
      <c r="L30" s="96">
        <v>0</v>
      </c>
      <c r="M30" s="96">
        <v>0</v>
      </c>
      <c r="N30" s="96">
        <v>0</v>
      </c>
      <c r="O30" s="96">
        <v>0</v>
      </c>
      <c r="P30" s="74">
        <v>0</v>
      </c>
      <c r="Q30" s="74">
        <f t="shared" si="2"/>
        <v>3035859.1</v>
      </c>
      <c r="R30" s="32"/>
      <c r="S30" s="28"/>
      <c r="T30" s="37"/>
      <c r="U30" s="37"/>
      <c r="V30" s="37"/>
      <c r="W30" s="37"/>
      <c r="X30" s="30"/>
      <c r="Y30" s="30"/>
      <c r="Z30" s="30"/>
      <c r="AA30" s="30"/>
      <c r="AB30" s="30"/>
      <c r="AC30" s="30"/>
      <c r="AD30" s="30"/>
      <c r="AE30" s="47"/>
      <c r="AF30" s="47"/>
      <c r="AG30" s="47"/>
      <c r="AH30" s="47"/>
    </row>
    <row r="31" spans="2:36" s="10" customFormat="1" x14ac:dyDescent="0.25">
      <c r="B31" s="102" t="s">
        <v>147</v>
      </c>
      <c r="C31" s="106">
        <v>50510000</v>
      </c>
      <c r="D31" s="106">
        <v>75137695</v>
      </c>
      <c r="E31" s="90">
        <v>0</v>
      </c>
      <c r="F31" s="90">
        <v>80000</v>
      </c>
      <c r="G31" s="90">
        <v>0</v>
      </c>
      <c r="H31" s="90">
        <v>0</v>
      </c>
      <c r="I31" s="90">
        <v>0</v>
      </c>
      <c r="J31" s="90">
        <v>74000</v>
      </c>
      <c r="K31" s="90">
        <v>2881859.1</v>
      </c>
      <c r="L31" s="90">
        <v>0</v>
      </c>
      <c r="M31" s="90">
        <v>0</v>
      </c>
      <c r="N31" s="90">
        <v>0</v>
      </c>
      <c r="O31" s="90">
        <v>0</v>
      </c>
      <c r="P31" s="76">
        <v>21683694.140000001</v>
      </c>
      <c r="Q31" s="76">
        <f t="shared" si="2"/>
        <v>24719553.240000002</v>
      </c>
      <c r="R31" s="32"/>
      <c r="S31" s="28"/>
      <c r="T31" s="37"/>
      <c r="U31" s="37"/>
      <c r="V31" s="37"/>
      <c r="W31" s="37"/>
      <c r="X31" s="30"/>
      <c r="Y31" s="30"/>
      <c r="Z31" s="30"/>
      <c r="AA31" s="30"/>
      <c r="AB31" s="30"/>
      <c r="AC31" s="30"/>
      <c r="AD31" s="30"/>
      <c r="AE31" s="47"/>
      <c r="AF31" s="47"/>
      <c r="AG31" s="47"/>
      <c r="AH31" s="47"/>
    </row>
    <row r="32" spans="2:36" x14ac:dyDescent="0.25">
      <c r="B32" s="133" t="s">
        <v>148</v>
      </c>
      <c r="C32" s="107">
        <v>12400000</v>
      </c>
      <c r="D32" s="107">
        <v>37063695</v>
      </c>
      <c r="E32" s="90">
        <v>0</v>
      </c>
      <c r="F32" s="90">
        <v>80000</v>
      </c>
      <c r="G32" s="134">
        <v>0</v>
      </c>
      <c r="H32" s="134">
        <v>0</v>
      </c>
      <c r="I32" s="134">
        <v>0</v>
      </c>
      <c r="J32" s="134">
        <v>0</v>
      </c>
      <c r="K32" s="134">
        <v>2881859.1</v>
      </c>
      <c r="L32" s="134">
        <v>0</v>
      </c>
      <c r="M32" s="134">
        <v>0</v>
      </c>
      <c r="N32" s="134">
        <v>0</v>
      </c>
      <c r="O32" s="134">
        <v>0</v>
      </c>
      <c r="P32" s="73">
        <v>21683694.140000001</v>
      </c>
      <c r="Q32" s="74">
        <f>SUM(E32:P32)</f>
        <v>24645553.240000002</v>
      </c>
      <c r="R32" s="32"/>
      <c r="S32" s="28"/>
      <c r="T32" s="32"/>
      <c r="U32" s="32"/>
      <c r="V32" s="32"/>
      <c r="W32" s="32"/>
      <c r="X32" s="27"/>
      <c r="Y32" s="27"/>
      <c r="Z32" s="27"/>
      <c r="AA32" s="27"/>
      <c r="AB32" s="27"/>
      <c r="AC32" s="27"/>
      <c r="AD32" s="27"/>
      <c r="AE32" s="33"/>
      <c r="AF32" s="33"/>
      <c r="AG32" s="33"/>
      <c r="AH32" s="33"/>
    </row>
    <row r="33" spans="2:34" x14ac:dyDescent="0.25">
      <c r="B33" s="133" t="s">
        <v>149</v>
      </c>
      <c r="C33" s="107">
        <v>38100000</v>
      </c>
      <c r="D33" s="107">
        <v>38000000</v>
      </c>
      <c r="E33" s="134">
        <v>0</v>
      </c>
      <c r="F33" s="134">
        <v>0</v>
      </c>
      <c r="G33" s="134">
        <v>0</v>
      </c>
      <c r="H33" s="134">
        <v>0</v>
      </c>
      <c r="I33" s="134">
        <v>0</v>
      </c>
      <c r="J33" s="134">
        <v>0</v>
      </c>
      <c r="K33" s="134">
        <v>0</v>
      </c>
      <c r="L33" s="134">
        <v>0</v>
      </c>
      <c r="M33" s="134">
        <v>0</v>
      </c>
      <c r="N33" s="134">
        <v>0</v>
      </c>
      <c r="O33" s="134">
        <v>0</v>
      </c>
      <c r="P33" s="73">
        <v>0</v>
      </c>
      <c r="Q33" s="74">
        <f t="shared" ref="Q33" si="5">SUM(E33:P33)</f>
        <v>0</v>
      </c>
      <c r="S33" s="28"/>
      <c r="T33" s="32"/>
      <c r="U33" s="32"/>
      <c r="V33" s="32"/>
      <c r="W33" s="32"/>
      <c r="X33" s="27"/>
      <c r="Y33" s="27"/>
      <c r="Z33" s="27"/>
      <c r="AA33" s="27"/>
      <c r="AB33" s="27"/>
      <c r="AC33" s="27"/>
      <c r="AD33" s="27"/>
      <c r="AE33" s="33"/>
      <c r="AF33" s="33"/>
      <c r="AG33" s="33"/>
      <c r="AH33" s="33"/>
    </row>
    <row r="34" spans="2:34" x14ac:dyDescent="0.25">
      <c r="B34" s="133" t="s">
        <v>191</v>
      </c>
      <c r="C34" s="107">
        <v>0</v>
      </c>
      <c r="D34" s="107">
        <v>74000</v>
      </c>
      <c r="E34" s="134">
        <v>0</v>
      </c>
      <c r="F34" s="134">
        <v>0</v>
      </c>
      <c r="G34" s="134">
        <v>0</v>
      </c>
      <c r="H34" s="134">
        <v>0</v>
      </c>
      <c r="I34" s="134"/>
      <c r="J34" s="134">
        <v>74000</v>
      </c>
      <c r="K34" s="134">
        <v>0</v>
      </c>
      <c r="L34" s="134">
        <v>0</v>
      </c>
      <c r="M34" s="134">
        <v>0</v>
      </c>
      <c r="N34" s="134">
        <v>0</v>
      </c>
      <c r="O34" s="134">
        <v>0</v>
      </c>
      <c r="P34" s="73">
        <v>0</v>
      </c>
      <c r="Q34" s="74">
        <f>SUM(E34:P34)</f>
        <v>74000</v>
      </c>
      <c r="S34" s="28"/>
      <c r="T34" s="32"/>
      <c r="U34" s="32"/>
      <c r="V34" s="32"/>
      <c r="W34" s="32"/>
      <c r="X34" s="27"/>
      <c r="Y34" s="27"/>
      <c r="Z34" s="27"/>
      <c r="AA34" s="27"/>
      <c r="AB34" s="27"/>
      <c r="AC34" s="27"/>
      <c r="AD34" s="27"/>
      <c r="AE34" s="33"/>
      <c r="AF34" s="33"/>
      <c r="AG34" s="33"/>
      <c r="AH34" s="33"/>
    </row>
    <row r="35" spans="2:34" s="10" customFormat="1" x14ac:dyDescent="0.25">
      <c r="B35" s="102" t="s">
        <v>150</v>
      </c>
      <c r="C35" s="107">
        <v>10000</v>
      </c>
      <c r="D35" s="107">
        <v>1286300</v>
      </c>
      <c r="E35" s="134">
        <v>0</v>
      </c>
      <c r="F35" s="134">
        <v>0</v>
      </c>
      <c r="G35" s="96">
        <v>0</v>
      </c>
      <c r="H35" s="96">
        <v>0</v>
      </c>
      <c r="I35" s="96">
        <v>0</v>
      </c>
      <c r="J35" s="96">
        <v>0</v>
      </c>
      <c r="K35" s="96">
        <v>0</v>
      </c>
      <c r="L35" s="96">
        <v>0</v>
      </c>
      <c r="M35" s="96">
        <v>0</v>
      </c>
      <c r="N35" s="96">
        <v>0</v>
      </c>
      <c r="O35" s="96">
        <v>0</v>
      </c>
      <c r="P35" s="74">
        <v>0</v>
      </c>
      <c r="Q35" s="74">
        <f t="shared" si="2"/>
        <v>0</v>
      </c>
      <c r="R35" s="37"/>
      <c r="S35" s="28"/>
      <c r="T35" s="37"/>
      <c r="U35" s="37"/>
      <c r="V35" s="37"/>
      <c r="W35" s="37"/>
      <c r="X35" s="30"/>
      <c r="Y35" s="30"/>
      <c r="Z35" s="30"/>
      <c r="AA35" s="30"/>
      <c r="AB35" s="30"/>
      <c r="AC35" s="30"/>
      <c r="AD35" s="30"/>
      <c r="AE35" s="47"/>
      <c r="AF35" s="47"/>
      <c r="AG35" s="47"/>
      <c r="AH35" s="47"/>
    </row>
    <row r="36" spans="2:34" x14ac:dyDescent="0.25">
      <c r="B36" s="98" t="s">
        <v>151</v>
      </c>
      <c r="C36" s="107">
        <v>10000</v>
      </c>
      <c r="D36" s="107">
        <v>1286300</v>
      </c>
      <c r="E36" s="96">
        <v>0</v>
      </c>
      <c r="F36" s="96">
        <v>0</v>
      </c>
      <c r="G36" s="134">
        <v>0</v>
      </c>
      <c r="H36" s="134">
        <v>0</v>
      </c>
      <c r="I36" s="134">
        <v>0</v>
      </c>
      <c r="J36" s="134">
        <v>0</v>
      </c>
      <c r="K36" s="134">
        <v>0</v>
      </c>
      <c r="L36" s="134">
        <v>0</v>
      </c>
      <c r="M36" s="134">
        <v>0</v>
      </c>
      <c r="N36" s="134">
        <v>0</v>
      </c>
      <c r="O36" s="134">
        <v>0</v>
      </c>
      <c r="P36" s="73">
        <v>0</v>
      </c>
      <c r="Q36" s="76">
        <f t="shared" si="2"/>
        <v>0</v>
      </c>
      <c r="R36" s="32"/>
      <c r="S36" s="28"/>
      <c r="T36" s="32"/>
      <c r="U36" s="32"/>
      <c r="V36" s="32"/>
      <c r="W36" s="32"/>
      <c r="X36" s="27"/>
      <c r="Y36" s="27"/>
      <c r="Z36" s="27"/>
      <c r="AA36" s="27"/>
      <c r="AB36" s="27"/>
      <c r="AC36" s="27"/>
      <c r="AD36" s="27"/>
      <c r="AE36" s="33"/>
      <c r="AF36" s="33"/>
      <c r="AG36" s="33"/>
      <c r="AH36" s="33"/>
    </row>
    <row r="37" spans="2:34" s="10" customFormat="1" x14ac:dyDescent="0.25">
      <c r="B37" s="97" t="s">
        <v>37</v>
      </c>
      <c r="C37" s="92">
        <v>78199771</v>
      </c>
      <c r="D37" s="92">
        <v>106849158.5</v>
      </c>
      <c r="E37" s="96">
        <f>E38+E39</f>
        <v>4688574.38</v>
      </c>
      <c r="F37" s="96">
        <f t="shared" ref="F37:P37" si="6">F38+F39</f>
        <v>3624088.2</v>
      </c>
      <c r="G37" s="96">
        <f t="shared" si="6"/>
        <v>6113296.5099999998</v>
      </c>
      <c r="H37" s="96">
        <f t="shared" si="6"/>
        <v>8059488.3300000001</v>
      </c>
      <c r="I37" s="96">
        <f t="shared" si="6"/>
        <v>2663469.86</v>
      </c>
      <c r="J37" s="96">
        <f t="shared" si="6"/>
        <v>8040573.8499999996</v>
      </c>
      <c r="K37" s="96">
        <f t="shared" si="6"/>
        <v>4880144.07</v>
      </c>
      <c r="L37" s="96">
        <f t="shared" si="6"/>
        <v>8586521.4600000009</v>
      </c>
      <c r="M37" s="96">
        <f>M38+M39</f>
        <v>3187954.74</v>
      </c>
      <c r="N37" s="96">
        <f t="shared" si="6"/>
        <v>3798952.72</v>
      </c>
      <c r="O37" s="96">
        <f t="shared" si="6"/>
        <v>3287288.69</v>
      </c>
      <c r="P37" s="74">
        <f t="shared" si="6"/>
        <v>22998981.790000003</v>
      </c>
      <c r="Q37" s="74">
        <f t="shared" si="2"/>
        <v>79929334.600000009</v>
      </c>
      <c r="R37" s="37"/>
      <c r="S37" s="28"/>
      <c r="T37" s="37"/>
      <c r="U37" s="37"/>
      <c r="V37" s="37"/>
      <c r="W37" s="37"/>
      <c r="X37" s="30"/>
      <c r="Y37" s="30"/>
      <c r="Z37" s="30"/>
      <c r="AA37" s="30"/>
      <c r="AB37" s="30"/>
      <c r="AC37" s="30"/>
      <c r="AD37" s="30"/>
      <c r="AE37" s="47"/>
      <c r="AF37" s="47"/>
      <c r="AG37" s="47"/>
      <c r="AH37" s="47"/>
    </row>
    <row r="38" spans="2:34" s="10" customFormat="1" x14ac:dyDescent="0.25">
      <c r="B38" s="100" t="s">
        <v>152</v>
      </c>
      <c r="C38" s="106">
        <v>77963771</v>
      </c>
      <c r="D38" s="106">
        <v>102123380.5</v>
      </c>
      <c r="E38" s="90">
        <v>4688574.38</v>
      </c>
      <c r="F38" s="90">
        <v>3624088.2</v>
      </c>
      <c r="G38" s="90">
        <v>5810214.0299999993</v>
      </c>
      <c r="H38" s="90">
        <v>7140326.6799999997</v>
      </c>
      <c r="I38" s="90">
        <v>2663469.86</v>
      </c>
      <c r="J38" s="90">
        <v>8040573.8499999996</v>
      </c>
      <c r="K38" s="90">
        <v>4716423.9800000004</v>
      </c>
      <c r="L38" s="90">
        <v>7593740.1699999999</v>
      </c>
      <c r="M38" s="90">
        <v>3106504.74</v>
      </c>
      <c r="N38" s="90">
        <v>3498952.72</v>
      </c>
      <c r="O38" s="90">
        <v>1966864.46</v>
      </c>
      <c r="P38" s="76">
        <v>22477012.190000001</v>
      </c>
      <c r="Q38" s="76">
        <f t="shared" si="2"/>
        <v>75326745.260000005</v>
      </c>
      <c r="R38" s="37"/>
      <c r="S38" s="28"/>
      <c r="T38" s="37"/>
      <c r="U38" s="37"/>
      <c r="V38" s="37"/>
      <c r="W38" s="37"/>
      <c r="X38" s="30"/>
      <c r="Y38" s="30"/>
      <c r="Z38" s="30"/>
      <c r="AA38" s="30"/>
      <c r="AB38" s="30"/>
      <c r="AC38" s="30"/>
      <c r="AD38" s="30"/>
      <c r="AE38" s="47"/>
      <c r="AF38" s="47"/>
      <c r="AG38" s="47"/>
      <c r="AH38" s="47"/>
    </row>
    <row r="39" spans="2:34" s="10" customFormat="1" x14ac:dyDescent="0.25">
      <c r="B39" s="100" t="s">
        <v>153</v>
      </c>
      <c r="C39" s="106">
        <v>236000</v>
      </c>
      <c r="D39" s="106">
        <v>4725778</v>
      </c>
      <c r="E39" s="90">
        <v>0</v>
      </c>
      <c r="F39" s="90"/>
      <c r="G39" s="90">
        <v>303082.48</v>
      </c>
      <c r="H39" s="90">
        <v>919161.65000000014</v>
      </c>
      <c r="I39" s="90">
        <v>0</v>
      </c>
      <c r="J39" s="90">
        <v>0</v>
      </c>
      <c r="K39" s="90">
        <v>163720.09</v>
      </c>
      <c r="L39" s="90">
        <v>992781.29</v>
      </c>
      <c r="M39" s="90">
        <v>81450</v>
      </c>
      <c r="N39" s="90">
        <v>300000</v>
      </c>
      <c r="O39" s="90">
        <v>1320424.23</v>
      </c>
      <c r="P39" s="76">
        <v>521969.6</v>
      </c>
      <c r="Q39" s="76">
        <f t="shared" si="2"/>
        <v>4602589.34</v>
      </c>
      <c r="R39" s="32"/>
      <c r="S39" s="28"/>
      <c r="T39" s="37"/>
      <c r="U39" s="37"/>
      <c r="V39" s="37"/>
      <c r="W39" s="37"/>
      <c r="X39" s="30"/>
      <c r="Y39" s="30"/>
      <c r="Z39" s="30"/>
      <c r="AA39" s="30"/>
      <c r="AB39" s="30"/>
      <c r="AC39" s="30"/>
      <c r="AD39" s="30"/>
      <c r="AE39" s="47"/>
      <c r="AF39" s="47"/>
      <c r="AG39" s="47"/>
      <c r="AH39" s="47"/>
    </row>
    <row r="40" spans="2:34" s="10" customFormat="1" x14ac:dyDescent="0.25">
      <c r="B40" s="97" t="s">
        <v>38</v>
      </c>
      <c r="C40" s="92">
        <v>90250000</v>
      </c>
      <c r="D40" s="92">
        <v>90250000</v>
      </c>
      <c r="E40" s="96">
        <v>0</v>
      </c>
      <c r="F40" s="96">
        <v>0</v>
      </c>
      <c r="G40" s="96">
        <v>0</v>
      </c>
      <c r="H40" s="96">
        <v>0</v>
      </c>
      <c r="I40" s="96">
        <v>0</v>
      </c>
      <c r="J40" s="96">
        <v>0</v>
      </c>
      <c r="K40" s="96">
        <v>0</v>
      </c>
      <c r="L40" s="96">
        <v>0</v>
      </c>
      <c r="M40" s="96">
        <v>0</v>
      </c>
      <c r="N40" s="96">
        <v>0</v>
      </c>
      <c r="O40" s="96">
        <v>0</v>
      </c>
      <c r="P40" s="74">
        <v>0</v>
      </c>
      <c r="Q40" s="74">
        <v>0</v>
      </c>
      <c r="R40" s="32"/>
      <c r="S40" s="28"/>
      <c r="T40" s="37"/>
      <c r="U40" s="37"/>
      <c r="V40" s="37"/>
      <c r="W40" s="37"/>
      <c r="X40" s="30"/>
      <c r="Y40" s="30"/>
      <c r="Z40" s="30"/>
      <c r="AA40" s="30"/>
      <c r="AB40" s="30"/>
      <c r="AC40" s="30"/>
      <c r="AD40" s="30"/>
      <c r="AE40" s="47"/>
      <c r="AF40" s="47"/>
      <c r="AG40" s="47"/>
      <c r="AH40" s="47"/>
    </row>
    <row r="41" spans="2:34" x14ac:dyDescent="0.25">
      <c r="B41" s="62" t="s">
        <v>39</v>
      </c>
      <c r="C41" s="92">
        <v>225376730</v>
      </c>
      <c r="D41" s="92">
        <v>189036800</v>
      </c>
      <c r="E41" s="96">
        <v>0</v>
      </c>
      <c r="F41" s="96">
        <v>0</v>
      </c>
      <c r="G41" s="96">
        <v>0</v>
      </c>
      <c r="H41" s="96">
        <v>0</v>
      </c>
      <c r="I41" s="96">
        <v>0</v>
      </c>
      <c r="J41" s="96">
        <v>0</v>
      </c>
      <c r="K41" s="96">
        <v>0</v>
      </c>
      <c r="L41" s="96">
        <v>0</v>
      </c>
      <c r="M41" s="96">
        <v>0</v>
      </c>
      <c r="N41" s="90">
        <v>0</v>
      </c>
      <c r="O41" s="96">
        <v>150000</v>
      </c>
      <c r="P41" s="74">
        <v>176160.45</v>
      </c>
      <c r="Q41" s="74">
        <f>SUM(E41:P41)</f>
        <v>326160.45</v>
      </c>
      <c r="R41" s="32"/>
      <c r="S41" s="28"/>
      <c r="T41" s="32"/>
      <c r="U41" s="32"/>
      <c r="V41" s="32"/>
      <c r="W41" s="32"/>
      <c r="X41" s="27"/>
      <c r="Y41" s="27"/>
      <c r="Z41" s="27"/>
      <c r="AA41" s="27"/>
      <c r="AB41" s="27"/>
      <c r="AC41" s="27"/>
      <c r="AD41" s="27"/>
      <c r="AE41" s="33"/>
      <c r="AF41" s="33"/>
      <c r="AG41" s="33"/>
      <c r="AH41" s="33"/>
    </row>
    <row r="42" spans="2:34" x14ac:dyDescent="0.25">
      <c r="B42" s="21" t="s">
        <v>40</v>
      </c>
      <c r="C42" s="91">
        <f>C43+C50+C69+C72+C77+C85</f>
        <v>19087610125</v>
      </c>
      <c r="D42" s="91">
        <v>26245950507.780006</v>
      </c>
      <c r="E42" s="135">
        <f>+E43+E50+E69+E72+E77+E85</f>
        <v>22430649.459999997</v>
      </c>
      <c r="F42" s="135">
        <f t="shared" ref="F42:J42" si="7">+F43+F50+F69+F72+F77+F85</f>
        <v>218253412.35999995</v>
      </c>
      <c r="G42" s="135">
        <f>+G43+G50+G69+G72+G77+G85</f>
        <v>884519337.49000001</v>
      </c>
      <c r="H42" s="135">
        <f t="shared" si="7"/>
        <v>445309600.11000001</v>
      </c>
      <c r="I42" s="135">
        <f t="shared" si="7"/>
        <v>935530956.7299999</v>
      </c>
      <c r="J42" s="135">
        <f t="shared" si="7"/>
        <v>602382674.06000006</v>
      </c>
      <c r="K42" s="135">
        <f t="shared" ref="K42:O42" si="8">K43+K50+K69+K72+K77+K85</f>
        <v>689545154.4799999</v>
      </c>
      <c r="L42" s="135">
        <f t="shared" si="8"/>
        <v>1035645729.1199999</v>
      </c>
      <c r="M42" s="135">
        <f>M43+M50+M69+M72+M77+M85</f>
        <v>276913577.24000001</v>
      </c>
      <c r="N42" s="135">
        <f t="shared" si="8"/>
        <v>1553104340.6900008</v>
      </c>
      <c r="O42" s="135">
        <f t="shared" si="8"/>
        <v>1118347476.3499999</v>
      </c>
      <c r="P42" s="75">
        <f>P43+P50+P69+P72+P77+P85</f>
        <v>2858272797.6399999</v>
      </c>
      <c r="Q42" s="75">
        <f>SUM(E42:P42)</f>
        <v>10640255705.73</v>
      </c>
      <c r="R42" s="37"/>
      <c r="S42" s="28"/>
      <c r="T42" s="32"/>
      <c r="U42" s="32"/>
      <c r="V42" s="32"/>
      <c r="W42" s="32"/>
      <c r="X42" s="27"/>
      <c r="Y42" s="27"/>
      <c r="Z42" s="27"/>
      <c r="AA42" s="27"/>
      <c r="AB42" s="27"/>
      <c r="AC42" s="27"/>
      <c r="AD42" s="27"/>
      <c r="AE42" s="33"/>
      <c r="AF42" s="33"/>
      <c r="AG42" s="33"/>
      <c r="AH42" s="33"/>
    </row>
    <row r="43" spans="2:34" x14ac:dyDescent="0.25">
      <c r="B43" s="62" t="s">
        <v>41</v>
      </c>
      <c r="C43" s="92">
        <v>6176680683</v>
      </c>
      <c r="D43" s="92">
        <v>11139034091.569998</v>
      </c>
      <c r="E43" s="96">
        <v>50756.74</v>
      </c>
      <c r="F43" s="96">
        <v>5078027.3599999994</v>
      </c>
      <c r="G43" s="96">
        <v>702183766.47000003</v>
      </c>
      <c r="H43" s="96">
        <v>345406401.88</v>
      </c>
      <c r="I43" s="96">
        <v>543570364.13</v>
      </c>
      <c r="J43" s="96">
        <v>206137179.09999999</v>
      </c>
      <c r="K43" s="96">
        <v>451738282.35000002</v>
      </c>
      <c r="L43" s="96">
        <v>817612621.48999989</v>
      </c>
      <c r="M43" s="96">
        <v>114468584.06</v>
      </c>
      <c r="N43" s="96">
        <v>1175478667.4200006</v>
      </c>
      <c r="O43" s="96">
        <v>725154535.77999997</v>
      </c>
      <c r="P43" s="92">
        <v>2114228949.9800003</v>
      </c>
      <c r="Q43" s="74">
        <f t="shared" ref="Q43:Q88" si="9">SUM(E43:P43)</f>
        <v>7201108136.7600002</v>
      </c>
      <c r="R43" s="37"/>
      <c r="S43" s="28"/>
      <c r="T43" s="32"/>
      <c r="U43" s="32"/>
      <c r="V43" s="32"/>
      <c r="W43" s="32"/>
      <c r="X43" s="32"/>
      <c r="Y43" s="32"/>
      <c r="Z43" s="32"/>
      <c r="AA43" s="27"/>
      <c r="AB43" s="27"/>
      <c r="AC43" s="27"/>
      <c r="AD43" s="27"/>
      <c r="AE43" s="33"/>
      <c r="AF43" s="33"/>
      <c r="AG43" s="33"/>
      <c r="AH43" s="33"/>
    </row>
    <row r="44" spans="2:34" s="10" customFormat="1" x14ac:dyDescent="0.25">
      <c r="B44" s="97" t="s">
        <v>42</v>
      </c>
      <c r="C44" s="108">
        <v>3354129215</v>
      </c>
      <c r="D44" s="108">
        <v>10140279859.66</v>
      </c>
      <c r="E44" s="96">
        <v>0</v>
      </c>
      <c r="F44" s="96">
        <v>0</v>
      </c>
      <c r="G44" s="96">
        <v>697639036.42000008</v>
      </c>
      <c r="H44" s="96">
        <v>330807769.01999998</v>
      </c>
      <c r="I44" s="96">
        <v>542404308.49000001</v>
      </c>
      <c r="J44" s="96">
        <v>191530503.47</v>
      </c>
      <c r="K44" s="96">
        <v>446472335.03000003</v>
      </c>
      <c r="L44" s="96">
        <v>807880713.11999989</v>
      </c>
      <c r="M44" s="96">
        <v>107595303.11</v>
      </c>
      <c r="N44" s="96">
        <v>1134370797.1100006</v>
      </c>
      <c r="O44" s="96">
        <v>684396495.03999996</v>
      </c>
      <c r="P44" s="74">
        <v>2079429025.9700003</v>
      </c>
      <c r="Q44" s="74">
        <f t="shared" si="9"/>
        <v>7022526286.7800016</v>
      </c>
      <c r="R44" s="37"/>
      <c r="S44" s="28"/>
      <c r="T44" s="37"/>
      <c r="U44" s="37"/>
      <c r="V44" s="37"/>
      <c r="W44" s="37"/>
      <c r="X44" s="30"/>
      <c r="Y44" s="30"/>
      <c r="Z44" s="30"/>
      <c r="AA44" s="30"/>
      <c r="AB44" s="30"/>
      <c r="AC44" s="30"/>
      <c r="AD44" s="30"/>
      <c r="AE44" s="47"/>
      <c r="AF44" s="47"/>
      <c r="AG44" s="47"/>
      <c r="AH44" s="47"/>
    </row>
    <row r="45" spans="2:34" s="10" customFormat="1" x14ac:dyDescent="0.25">
      <c r="B45" s="97" t="s">
        <v>43</v>
      </c>
      <c r="C45" s="92">
        <v>2822551468</v>
      </c>
      <c r="D45" s="92">
        <v>998754231.90999985</v>
      </c>
      <c r="E45" s="96">
        <v>50756.74</v>
      </c>
      <c r="F45" s="96">
        <v>5078027.3599999994</v>
      </c>
      <c r="G45" s="96">
        <v>4544730.05</v>
      </c>
      <c r="H45" s="96">
        <v>14598632.859999996</v>
      </c>
      <c r="I45" s="96">
        <v>1166055.6400000001</v>
      </c>
      <c r="J45" s="96">
        <v>14606675.629999999</v>
      </c>
      <c r="K45" s="96">
        <v>5265947.32</v>
      </c>
      <c r="L45" s="96">
        <v>9731908.370000001</v>
      </c>
      <c r="M45" s="96">
        <v>6873280.9500000011</v>
      </c>
      <c r="N45" s="96">
        <v>41107870.309999995</v>
      </c>
      <c r="O45" s="96">
        <v>40758040.739999995</v>
      </c>
      <c r="P45" s="74">
        <v>34799924.009999998</v>
      </c>
      <c r="Q45" s="74">
        <f t="shared" si="9"/>
        <v>178581849.97999996</v>
      </c>
      <c r="R45" s="32"/>
      <c r="S45" s="28"/>
      <c r="T45" s="37"/>
      <c r="U45" s="37"/>
      <c r="V45" s="37"/>
      <c r="W45" s="37"/>
      <c r="X45" s="30"/>
      <c r="Y45" s="30"/>
      <c r="Z45" s="30"/>
      <c r="AA45" s="30"/>
      <c r="AB45" s="30"/>
      <c r="AC45" s="30"/>
      <c r="AD45" s="30"/>
      <c r="AE45" s="47"/>
      <c r="AF45" s="47"/>
      <c r="AG45" s="47"/>
      <c r="AH45" s="47"/>
    </row>
    <row r="46" spans="2:34" s="10" customFormat="1" x14ac:dyDescent="0.25">
      <c r="B46" s="100" t="s">
        <v>154</v>
      </c>
      <c r="C46" s="106">
        <v>1018209238</v>
      </c>
      <c r="D46" s="106">
        <v>80475899</v>
      </c>
      <c r="E46" s="90">
        <f>+E47+E48</f>
        <v>0</v>
      </c>
      <c r="F46" s="90">
        <f t="shared" ref="F46:P46" si="10">+F47+F48</f>
        <v>4467441.5599999996</v>
      </c>
      <c r="G46" s="90">
        <f t="shared" si="10"/>
        <v>2320071.7799999998</v>
      </c>
      <c r="H46" s="90">
        <f t="shared" si="10"/>
        <v>2243837.7799999998</v>
      </c>
      <c r="I46" s="90">
        <f t="shared" si="10"/>
        <v>1069493.7799999998</v>
      </c>
      <c r="J46" s="90">
        <f t="shared" si="10"/>
        <v>3488649.78</v>
      </c>
      <c r="K46" s="90">
        <f t="shared" si="10"/>
        <v>2278149.7799999998</v>
      </c>
      <c r="L46" s="90">
        <f t="shared" si="10"/>
        <v>2196993.7799999998</v>
      </c>
      <c r="M46" s="90">
        <f>+M47+M48</f>
        <v>2196993.7799999998</v>
      </c>
      <c r="N46" s="90">
        <f>+N47+N48</f>
        <v>2171993.7799999998</v>
      </c>
      <c r="O46" s="90">
        <f t="shared" si="10"/>
        <v>2824656.62</v>
      </c>
      <c r="P46" s="90">
        <f t="shared" si="10"/>
        <v>2216177.7799999998</v>
      </c>
      <c r="Q46" s="76">
        <f>SUM(E46:P46)</f>
        <v>27474460.200000003</v>
      </c>
      <c r="R46" s="32"/>
      <c r="S46" s="28"/>
      <c r="T46" s="37"/>
      <c r="U46" s="37"/>
      <c r="V46" s="37"/>
      <c r="W46" s="37"/>
      <c r="X46" s="30"/>
      <c r="Y46" s="30"/>
      <c r="Z46" s="30"/>
      <c r="AA46" s="30"/>
      <c r="AB46" s="30"/>
      <c r="AC46" s="30"/>
      <c r="AD46" s="30"/>
      <c r="AE46" s="47"/>
      <c r="AF46" s="47"/>
      <c r="AG46" s="47"/>
      <c r="AH46" s="47"/>
    </row>
    <row r="47" spans="2:34" x14ac:dyDescent="0.25">
      <c r="B47" s="99" t="s">
        <v>155</v>
      </c>
      <c r="C47" s="109">
        <v>920658110</v>
      </c>
      <c r="D47" s="109">
        <v>75778419</v>
      </c>
      <c r="E47" s="90">
        <v>0</v>
      </c>
      <c r="F47" s="90">
        <v>4321412.34</v>
      </c>
      <c r="G47" s="90">
        <v>2233206.17</v>
      </c>
      <c r="H47" s="90">
        <v>2166206.17</v>
      </c>
      <c r="I47" s="90">
        <v>985706.16999999993</v>
      </c>
      <c r="J47" s="90">
        <v>3398706.17</v>
      </c>
      <c r="K47" s="90">
        <v>2188206.17</v>
      </c>
      <c r="L47" s="90">
        <v>2113206.17</v>
      </c>
      <c r="M47" s="90">
        <v>2113206.17</v>
      </c>
      <c r="N47" s="90">
        <v>2088206.17</v>
      </c>
      <c r="O47" s="90">
        <v>2725579.0100000002</v>
      </c>
      <c r="P47" s="81">
        <v>2123206.17</v>
      </c>
      <c r="Q47" s="81">
        <f>SUM(E47:P47)</f>
        <v>26456846.880000003</v>
      </c>
      <c r="R47" s="37"/>
      <c r="S47" s="28"/>
      <c r="T47" s="32"/>
      <c r="U47" s="32"/>
      <c r="V47" s="32"/>
      <c r="W47" s="32"/>
      <c r="X47" s="27"/>
      <c r="Y47" s="27"/>
      <c r="Z47" s="27"/>
      <c r="AA47" s="27"/>
      <c r="AB47" s="27"/>
      <c r="AC47" s="27"/>
      <c r="AD47" s="27"/>
      <c r="AE47" s="33"/>
      <c r="AF47" s="33"/>
      <c r="AG47" s="33"/>
      <c r="AH47" s="33"/>
    </row>
    <row r="48" spans="2:34" x14ac:dyDescent="0.25">
      <c r="B48" s="99" t="s">
        <v>156</v>
      </c>
      <c r="C48" s="109">
        <v>97551128</v>
      </c>
      <c r="D48" s="109">
        <v>4697480</v>
      </c>
      <c r="E48" s="90">
        <v>0</v>
      </c>
      <c r="F48" s="90">
        <v>146029.22</v>
      </c>
      <c r="G48" s="90">
        <v>86865.61</v>
      </c>
      <c r="H48" s="90">
        <v>77631.61</v>
      </c>
      <c r="I48" s="90">
        <v>83787.609999999986</v>
      </c>
      <c r="J48" s="90">
        <v>89943.609999999986</v>
      </c>
      <c r="K48" s="90">
        <v>89943.609999999986</v>
      </c>
      <c r="L48" s="90">
        <v>83787.61</v>
      </c>
      <c r="M48" s="90">
        <v>83787.61</v>
      </c>
      <c r="N48" s="90">
        <v>83787.61</v>
      </c>
      <c r="O48" s="90">
        <v>99077.609999999986</v>
      </c>
      <c r="P48" s="81">
        <v>92971.609999999986</v>
      </c>
      <c r="Q48" s="81">
        <f>SUM(E48:P48)</f>
        <v>1017613.32</v>
      </c>
      <c r="R48" s="32"/>
      <c r="S48" s="28"/>
      <c r="T48" s="32"/>
      <c r="U48" s="32"/>
      <c r="V48" s="32"/>
      <c r="W48" s="32"/>
      <c r="X48" s="27"/>
      <c r="Y48" s="27"/>
      <c r="Z48" s="27"/>
      <c r="AA48" s="27"/>
      <c r="AB48" s="27"/>
      <c r="AC48" s="27"/>
      <c r="AD48" s="27"/>
      <c r="AE48" s="33"/>
      <c r="AF48" s="33"/>
      <c r="AG48" s="33"/>
      <c r="AH48" s="33"/>
    </row>
    <row r="49" spans="2:34" s="10" customFormat="1" ht="37.5" customHeight="1" x14ac:dyDescent="0.25">
      <c r="B49" s="102" t="s">
        <v>157</v>
      </c>
      <c r="C49" s="82">
        <v>1804342230</v>
      </c>
      <c r="D49" s="82">
        <v>918278332.90999985</v>
      </c>
      <c r="E49" s="90">
        <v>22089101.699999999</v>
      </c>
      <c r="F49" s="90">
        <v>212383323.18999997</v>
      </c>
      <c r="G49" s="90">
        <v>180603356.78999999</v>
      </c>
      <c r="H49" s="90">
        <v>99436003.540000021</v>
      </c>
      <c r="I49" s="90">
        <v>390325827.92000002</v>
      </c>
      <c r="J49" s="90">
        <v>355435761.96000004</v>
      </c>
      <c r="K49" s="90">
        <v>235619540.44000003</v>
      </c>
      <c r="L49" s="90">
        <v>210301263.99000001</v>
      </c>
      <c r="M49" s="90">
        <v>154877605.76999998</v>
      </c>
      <c r="N49" s="90">
        <v>375228983.37</v>
      </c>
      <c r="O49" s="90">
        <v>326754437.83000004</v>
      </c>
      <c r="P49" s="81">
        <v>672261826.02999985</v>
      </c>
      <c r="Q49" s="81">
        <f t="shared" si="9"/>
        <v>3235317032.5299997</v>
      </c>
      <c r="R49" s="37"/>
      <c r="S49" s="28"/>
      <c r="T49" s="37"/>
      <c r="U49" s="37"/>
      <c r="V49" s="37"/>
      <c r="W49" s="37"/>
      <c r="X49" s="30"/>
      <c r="Y49" s="30"/>
      <c r="Z49" s="30"/>
      <c r="AA49" s="30"/>
      <c r="AB49" s="30"/>
      <c r="AC49" s="30"/>
      <c r="AD49" s="30"/>
      <c r="AE49" s="47"/>
      <c r="AF49" s="47"/>
      <c r="AG49" s="47"/>
      <c r="AH49" s="47"/>
    </row>
    <row r="50" spans="2:34" x14ac:dyDescent="0.25">
      <c r="B50" s="62" t="s">
        <v>44</v>
      </c>
      <c r="C50" s="92">
        <v>10934109140</v>
      </c>
      <c r="D50" s="92">
        <v>12925372994.019995</v>
      </c>
      <c r="E50" s="96">
        <f>E51+E56+E60+E61+E64</f>
        <v>22089101.699999999</v>
      </c>
      <c r="F50" s="96">
        <f t="shared" ref="F50:N50" si="11">F51+F56+F60+F61+F64</f>
        <v>212383323.18999997</v>
      </c>
      <c r="G50" s="96">
        <f>G51+G56+G60+G61+G64</f>
        <v>180603356.79000002</v>
      </c>
      <c r="H50" s="96">
        <f t="shared" si="11"/>
        <v>99436003.540000021</v>
      </c>
      <c r="I50" s="96">
        <f t="shared" si="11"/>
        <v>390325827.92000002</v>
      </c>
      <c r="J50" s="96">
        <f t="shared" si="11"/>
        <v>355435761.9600001</v>
      </c>
      <c r="K50" s="96">
        <f t="shared" si="11"/>
        <v>235619540.44</v>
      </c>
      <c r="L50" s="96">
        <f t="shared" si="11"/>
        <v>210301263.98999998</v>
      </c>
      <c r="M50" s="96">
        <f t="shared" si="11"/>
        <v>154877605.76999998</v>
      </c>
      <c r="N50" s="96">
        <f t="shared" si="11"/>
        <v>375228983.37000012</v>
      </c>
      <c r="O50" s="96">
        <f>O51+O56+O60+O61+O64</f>
        <v>326754437.82999992</v>
      </c>
      <c r="P50" s="96">
        <f>P51+P56+P60+P61+P64</f>
        <v>672261826.02999997</v>
      </c>
      <c r="Q50" s="74">
        <f>SUM(E50:P50)</f>
        <v>3235317032.5299997</v>
      </c>
      <c r="R50" s="37"/>
      <c r="S50" s="28"/>
      <c r="T50" s="32"/>
      <c r="U50" s="32"/>
      <c r="V50" s="32"/>
      <c r="W50" s="32"/>
      <c r="X50" s="27"/>
      <c r="Y50" s="27"/>
      <c r="Z50" s="27"/>
      <c r="AA50" s="27"/>
      <c r="AB50" s="27"/>
      <c r="AC50" s="27"/>
      <c r="AD50" s="27"/>
      <c r="AE50" s="33"/>
      <c r="AF50" s="33"/>
      <c r="AG50" s="33"/>
      <c r="AH50" s="33"/>
    </row>
    <row r="51" spans="2:34" s="10" customFormat="1" x14ac:dyDescent="0.25">
      <c r="B51" s="97" t="s">
        <v>45</v>
      </c>
      <c r="C51" s="108">
        <v>3115296952</v>
      </c>
      <c r="D51" s="108">
        <v>5690498523.9700012</v>
      </c>
      <c r="E51" s="96">
        <f>E52+E53+E54+E55</f>
        <v>0</v>
      </c>
      <c r="F51" s="96">
        <f t="shared" ref="F51:O51" si="12">F52+F53+F54+F55</f>
        <v>0</v>
      </c>
      <c r="G51" s="96">
        <f>G52+G53+G54+G55</f>
        <v>37967735.809999995</v>
      </c>
      <c r="H51" s="96">
        <f t="shared" si="12"/>
        <v>57715679.939999998</v>
      </c>
      <c r="I51" s="96">
        <f t="shared" si="12"/>
        <v>341202632.25</v>
      </c>
      <c r="J51" s="96">
        <f t="shared" si="12"/>
        <v>300329884.13000005</v>
      </c>
      <c r="K51" s="96">
        <f t="shared" si="12"/>
        <v>52954671.829999998</v>
      </c>
      <c r="L51" s="96">
        <f t="shared" si="12"/>
        <v>111343207.25</v>
      </c>
      <c r="M51" s="96">
        <f t="shared" si="12"/>
        <v>70568281.450000003</v>
      </c>
      <c r="N51" s="96">
        <f t="shared" si="12"/>
        <v>136018185.41000003</v>
      </c>
      <c r="O51" s="96">
        <f t="shared" si="12"/>
        <v>116248694.86999999</v>
      </c>
      <c r="P51" s="74">
        <f t="shared" ref="P51" si="13">SUM(P52:P55)</f>
        <v>70829746.599999994</v>
      </c>
      <c r="Q51" s="74">
        <f>SUM(E51:P51)</f>
        <v>1295178719.54</v>
      </c>
      <c r="R51" s="37"/>
      <c r="S51" s="28"/>
      <c r="T51" s="37"/>
      <c r="U51" s="37"/>
      <c r="V51" s="37"/>
      <c r="W51" s="37"/>
      <c r="X51" s="30"/>
      <c r="Y51" s="30"/>
      <c r="Z51" s="30"/>
      <c r="AA51" s="30"/>
      <c r="AB51" s="30"/>
      <c r="AC51" s="30"/>
      <c r="AD51" s="30"/>
      <c r="AE51" s="47"/>
      <c r="AF51" s="47"/>
      <c r="AG51" s="47"/>
      <c r="AH51" s="47"/>
    </row>
    <row r="52" spans="2:34" s="10" customFormat="1" x14ac:dyDescent="0.25">
      <c r="B52" s="100" t="s">
        <v>159</v>
      </c>
      <c r="C52" s="106">
        <v>59508919</v>
      </c>
      <c r="D52" s="106">
        <v>112237518.58</v>
      </c>
      <c r="E52" s="90">
        <v>0</v>
      </c>
      <c r="F52" s="90">
        <v>0</v>
      </c>
      <c r="G52" s="90">
        <v>3059.98</v>
      </c>
      <c r="H52" s="90">
        <v>9771559.0600000005</v>
      </c>
      <c r="I52" s="90">
        <v>201013</v>
      </c>
      <c r="J52" s="90">
        <v>1215685.8899999999</v>
      </c>
      <c r="K52" s="90">
        <v>15900808.609999999</v>
      </c>
      <c r="L52" s="90">
        <v>555077.09</v>
      </c>
      <c r="M52" s="90">
        <v>162999.87</v>
      </c>
      <c r="N52" s="90">
        <v>12598329.5</v>
      </c>
      <c r="O52" s="90">
        <v>1014634.8</v>
      </c>
      <c r="P52" s="76">
        <v>18114723.309999999</v>
      </c>
      <c r="Q52" s="76">
        <f t="shared" ref="Q52:Q54" si="14">SUM(E52:P52)</f>
        <v>59537891.109999999</v>
      </c>
      <c r="R52" s="37"/>
      <c r="S52" s="28"/>
      <c r="T52" s="37"/>
      <c r="U52" s="37"/>
      <c r="V52" s="37"/>
      <c r="W52" s="37"/>
      <c r="X52" s="30"/>
      <c r="Y52" s="30"/>
      <c r="Z52" s="30"/>
      <c r="AA52" s="30"/>
      <c r="AB52" s="30"/>
      <c r="AC52" s="30"/>
      <c r="AD52" s="30"/>
      <c r="AE52" s="47"/>
      <c r="AF52" s="47"/>
      <c r="AG52" s="47"/>
      <c r="AH52" s="47"/>
    </row>
    <row r="53" spans="2:34" s="10" customFormat="1" x14ac:dyDescent="0.25">
      <c r="B53" s="100" t="s">
        <v>160</v>
      </c>
      <c r="C53" s="106">
        <v>3011288033</v>
      </c>
      <c r="D53" s="106">
        <v>5447479602.6100016</v>
      </c>
      <c r="E53" s="90">
        <v>0</v>
      </c>
      <c r="F53" s="90">
        <v>0</v>
      </c>
      <c r="G53" s="90">
        <v>37964675.829999998</v>
      </c>
      <c r="H53" s="90">
        <v>47944120.879999995</v>
      </c>
      <c r="I53" s="90">
        <v>340805434.05000001</v>
      </c>
      <c r="J53" s="90">
        <v>298329457.32000005</v>
      </c>
      <c r="K53" s="90">
        <v>37053863.219999999</v>
      </c>
      <c r="L53" s="90">
        <v>110788130.16</v>
      </c>
      <c r="M53" s="90">
        <v>70405281.579999998</v>
      </c>
      <c r="N53" s="90">
        <v>123136487.91000001</v>
      </c>
      <c r="O53" s="90">
        <v>114305184.41</v>
      </c>
      <c r="P53" s="76">
        <v>51786147.629999995</v>
      </c>
      <c r="Q53" s="76">
        <f t="shared" si="14"/>
        <v>1232518782.9900002</v>
      </c>
      <c r="R53" s="37"/>
      <c r="S53" s="28"/>
      <c r="T53" s="37"/>
      <c r="U53" s="37"/>
      <c r="V53" s="37"/>
      <c r="W53" s="37"/>
      <c r="X53" s="30"/>
      <c r="Y53" s="30"/>
      <c r="Z53" s="30"/>
      <c r="AA53" s="30"/>
      <c r="AB53" s="30"/>
      <c r="AC53" s="30"/>
      <c r="AD53" s="30"/>
      <c r="AE53" s="47"/>
      <c r="AF53" s="47"/>
      <c r="AG53" s="47"/>
      <c r="AH53" s="47"/>
    </row>
    <row r="54" spans="2:34" s="10" customFormat="1" x14ac:dyDescent="0.25">
      <c r="B54" s="100" t="s">
        <v>161</v>
      </c>
      <c r="C54" s="106">
        <v>41700000</v>
      </c>
      <c r="D54" s="106">
        <v>127981402.78</v>
      </c>
      <c r="E54" s="90">
        <v>0</v>
      </c>
      <c r="F54" s="90">
        <v>0</v>
      </c>
      <c r="G54" s="90">
        <v>0</v>
      </c>
      <c r="H54" s="90">
        <v>0</v>
      </c>
      <c r="I54" s="90">
        <v>196185.19999999995</v>
      </c>
      <c r="J54" s="90">
        <v>784740.91999999993</v>
      </c>
      <c r="K54" s="90">
        <v>0</v>
      </c>
      <c r="L54" s="90">
        <v>0</v>
      </c>
      <c r="M54" s="90">
        <v>0</v>
      </c>
      <c r="N54" s="90">
        <v>283368</v>
      </c>
      <c r="O54" s="90">
        <v>928875.66</v>
      </c>
      <c r="P54" s="76">
        <v>928875.66</v>
      </c>
      <c r="Q54" s="76">
        <f t="shared" si="14"/>
        <v>3122045.44</v>
      </c>
      <c r="R54" s="37"/>
      <c r="S54" s="28"/>
      <c r="T54" s="37"/>
      <c r="U54" s="37"/>
      <c r="V54" s="37"/>
      <c r="W54" s="37"/>
      <c r="X54" s="30"/>
      <c r="Y54" s="30"/>
      <c r="Z54" s="30"/>
      <c r="AA54" s="30"/>
      <c r="AB54" s="30"/>
      <c r="AC54" s="30"/>
      <c r="AD54" s="30"/>
      <c r="AE54" s="47"/>
      <c r="AF54" s="47"/>
      <c r="AG54" s="47"/>
      <c r="AH54" s="47"/>
    </row>
    <row r="55" spans="2:34" s="10" customFormat="1" x14ac:dyDescent="0.25">
      <c r="B55" s="100" t="s">
        <v>162</v>
      </c>
      <c r="C55" s="106">
        <v>2800000</v>
      </c>
      <c r="D55" s="106">
        <v>2800000</v>
      </c>
      <c r="E55" s="90">
        <v>0</v>
      </c>
      <c r="F55" s="90">
        <v>0</v>
      </c>
      <c r="G55" s="90">
        <v>0</v>
      </c>
      <c r="H55" s="90">
        <v>0</v>
      </c>
      <c r="I55" s="90">
        <v>0</v>
      </c>
      <c r="J55" s="90">
        <v>0</v>
      </c>
      <c r="K55" s="90">
        <v>0</v>
      </c>
      <c r="L55" s="90">
        <v>0</v>
      </c>
      <c r="M55" s="90">
        <v>0</v>
      </c>
      <c r="N55" s="90">
        <v>0</v>
      </c>
      <c r="O55" s="90">
        <v>0</v>
      </c>
      <c r="P55" s="76">
        <v>0</v>
      </c>
      <c r="Q55" s="76">
        <f>SUM(E55:P55)</f>
        <v>0</v>
      </c>
      <c r="R55" s="37"/>
      <c r="S55" s="28"/>
      <c r="T55" s="37"/>
      <c r="U55" s="37"/>
      <c r="V55" s="37"/>
      <c r="W55" s="37"/>
      <c r="X55" s="30"/>
      <c r="Y55" s="30"/>
      <c r="Z55" s="30"/>
      <c r="AA55" s="30"/>
      <c r="AB55" s="30"/>
      <c r="AC55" s="30"/>
      <c r="AD55" s="30"/>
      <c r="AE55" s="47"/>
      <c r="AF55" s="47"/>
      <c r="AG55" s="47"/>
      <c r="AH55" s="47"/>
    </row>
    <row r="56" spans="2:34" s="10" customFormat="1" x14ac:dyDescent="0.25">
      <c r="B56" s="97" t="s">
        <v>46</v>
      </c>
      <c r="C56" s="108">
        <v>6482283557</v>
      </c>
      <c r="D56" s="108">
        <v>5829224256.2699995</v>
      </c>
      <c r="E56" s="96">
        <f>E57+E58+E59</f>
        <v>21720941.699999999</v>
      </c>
      <c r="F56" s="96">
        <f t="shared" ref="F56:M56" si="15">F57+F58+F59</f>
        <v>211476477.67999998</v>
      </c>
      <c r="G56" s="96">
        <f t="shared" si="15"/>
        <v>141716810.98000002</v>
      </c>
      <c r="H56" s="96">
        <f t="shared" si="15"/>
        <v>37561922.080000006</v>
      </c>
      <c r="I56" s="96">
        <f t="shared" si="15"/>
        <v>48782941.310000002</v>
      </c>
      <c r="J56" s="96">
        <f>J57+J58+J59</f>
        <v>53016942.430000007</v>
      </c>
      <c r="K56" s="96">
        <f t="shared" si="15"/>
        <v>175994272.10999998</v>
      </c>
      <c r="L56" s="96">
        <f t="shared" si="15"/>
        <v>92563278.50999999</v>
      </c>
      <c r="M56" s="96">
        <f t="shared" si="15"/>
        <v>76204640.370000005</v>
      </c>
      <c r="N56" s="96">
        <f>N57+N58+N59</f>
        <v>236194557.25000003</v>
      </c>
      <c r="O56" s="96">
        <f>O57+O58+O59</f>
        <v>148783125.05999994</v>
      </c>
      <c r="P56" s="96">
        <f>P57+P58+P59</f>
        <v>456108017.14999998</v>
      </c>
      <c r="Q56" s="74">
        <f t="shared" si="9"/>
        <v>1700123926.6300001</v>
      </c>
      <c r="R56" s="37"/>
      <c r="S56" s="28"/>
      <c r="T56" s="37"/>
      <c r="U56" s="37"/>
      <c r="V56" s="37"/>
      <c r="W56" s="37"/>
      <c r="X56" s="30"/>
      <c r="Y56" s="30"/>
      <c r="Z56" s="30"/>
      <c r="AA56" s="30"/>
      <c r="AB56" s="30"/>
      <c r="AC56" s="30"/>
      <c r="AD56" s="30"/>
      <c r="AE56" s="47"/>
      <c r="AF56" s="47"/>
      <c r="AG56" s="47"/>
      <c r="AH56" s="47"/>
    </row>
    <row r="57" spans="2:34" s="10" customFormat="1" x14ac:dyDescent="0.25">
      <c r="B57" s="100" t="s">
        <v>163</v>
      </c>
      <c r="C57" s="106">
        <v>860752790</v>
      </c>
      <c r="D57" s="106">
        <v>992149065.83000004</v>
      </c>
      <c r="E57" s="90">
        <v>4483135.17</v>
      </c>
      <c r="F57" s="90">
        <v>740128</v>
      </c>
      <c r="G57" s="90">
        <v>61138936.460000001</v>
      </c>
      <c r="H57" s="90">
        <v>2383836</v>
      </c>
      <c r="I57" s="90">
        <v>6324293.9900000002</v>
      </c>
      <c r="J57" s="90">
        <v>2118842.7800000003</v>
      </c>
      <c r="K57" s="90">
        <v>120914976.94</v>
      </c>
      <c r="L57" s="90">
        <v>9838689.959999999</v>
      </c>
      <c r="M57" s="90">
        <v>7712696.2400000002</v>
      </c>
      <c r="N57" s="90">
        <v>91718862</v>
      </c>
      <c r="O57" s="90">
        <v>1110521.6000000001</v>
      </c>
      <c r="P57" s="76">
        <v>158117990.75999999</v>
      </c>
      <c r="Q57" s="76">
        <f t="shared" si="9"/>
        <v>466602909.89999998</v>
      </c>
      <c r="R57" s="37"/>
      <c r="S57" s="28"/>
      <c r="T57" s="37"/>
      <c r="U57" s="37"/>
      <c r="V57" s="37"/>
      <c r="W57" s="37"/>
      <c r="X57" s="30"/>
      <c r="Y57" s="30"/>
      <c r="Z57" s="30"/>
      <c r="AA57" s="30"/>
      <c r="AB57" s="30"/>
      <c r="AC57" s="30"/>
      <c r="AD57" s="30"/>
      <c r="AE57" s="47"/>
      <c r="AF57" s="47"/>
      <c r="AG57" s="47"/>
      <c r="AH57" s="47"/>
    </row>
    <row r="58" spans="2:34" s="10" customFormat="1" x14ac:dyDescent="0.25">
      <c r="B58" s="100" t="s">
        <v>164</v>
      </c>
      <c r="C58" s="106">
        <v>1006625084</v>
      </c>
      <c r="D58" s="106">
        <v>1646472194.25</v>
      </c>
      <c r="E58" s="90">
        <v>4384984.1500000004</v>
      </c>
      <c r="F58" s="90">
        <v>144336043.49999997</v>
      </c>
      <c r="G58" s="90">
        <v>23913019.120000001</v>
      </c>
      <c r="H58" s="90">
        <v>3395534.34</v>
      </c>
      <c r="I58" s="90">
        <v>16188486.67</v>
      </c>
      <c r="J58" s="90">
        <v>15363074.040000003</v>
      </c>
      <c r="K58" s="90">
        <v>12336633.82</v>
      </c>
      <c r="L58" s="90">
        <v>32789260.839999996</v>
      </c>
      <c r="M58" s="90">
        <v>17014678.260000002</v>
      </c>
      <c r="N58" s="90">
        <v>67289758.150000006</v>
      </c>
      <c r="O58" s="90">
        <v>70269419.819999993</v>
      </c>
      <c r="P58" s="76">
        <v>115428193.33999997</v>
      </c>
      <c r="Q58" s="76">
        <f t="shared" si="9"/>
        <v>522709086.04999995</v>
      </c>
      <c r="R58" s="37"/>
      <c r="S58" s="28"/>
      <c r="T58" s="37"/>
      <c r="U58" s="37"/>
      <c r="V58" s="37"/>
      <c r="W58" s="37"/>
      <c r="X58" s="30"/>
      <c r="Y58" s="30"/>
      <c r="Z58" s="30"/>
      <c r="AA58" s="30"/>
      <c r="AB58" s="30"/>
      <c r="AC58" s="30"/>
      <c r="AD58" s="30"/>
      <c r="AE58" s="47"/>
      <c r="AF58" s="47"/>
      <c r="AG58" s="47"/>
      <c r="AH58" s="47"/>
    </row>
    <row r="59" spans="2:34" s="10" customFormat="1" x14ac:dyDescent="0.25">
      <c r="B59" s="100" t="s">
        <v>165</v>
      </c>
      <c r="C59" s="106">
        <v>4614905683</v>
      </c>
      <c r="D59" s="106">
        <v>3190602996.1899996</v>
      </c>
      <c r="E59" s="90">
        <v>12852822.379999999</v>
      </c>
      <c r="F59" s="90">
        <v>66400306.18</v>
      </c>
      <c r="G59" s="90">
        <v>56664855.400000006</v>
      </c>
      <c r="H59" s="90">
        <v>31782551.740000006</v>
      </c>
      <c r="I59" s="90">
        <v>26270160.650000002</v>
      </c>
      <c r="J59" s="90">
        <v>35535025.609999999</v>
      </c>
      <c r="K59" s="90">
        <v>42742661.349999994</v>
      </c>
      <c r="L59" s="90">
        <v>49935327.710000001</v>
      </c>
      <c r="M59" s="90">
        <v>51477265.869999997</v>
      </c>
      <c r="N59" s="90">
        <v>77185937.100000024</v>
      </c>
      <c r="O59" s="90">
        <v>77403183.639999971</v>
      </c>
      <c r="P59" s="76">
        <v>182561833.05000001</v>
      </c>
      <c r="Q59" s="76">
        <f t="shared" si="9"/>
        <v>710811930.68000007</v>
      </c>
      <c r="R59" s="37"/>
      <c r="S59" s="28"/>
      <c r="T59" s="37"/>
      <c r="U59" s="37"/>
      <c r="V59" s="37"/>
      <c r="W59" s="37"/>
      <c r="X59" s="30"/>
      <c r="Y59" s="30"/>
      <c r="Z59" s="30"/>
      <c r="AA59" s="30"/>
      <c r="AB59" s="30"/>
      <c r="AC59" s="30"/>
      <c r="AD59" s="30"/>
      <c r="AE59" s="47"/>
      <c r="AF59" s="47"/>
      <c r="AG59" s="47"/>
      <c r="AH59" s="47"/>
    </row>
    <row r="60" spans="2:34" s="10" customFormat="1" x14ac:dyDescent="0.25">
      <c r="B60" s="97" t="s">
        <v>47</v>
      </c>
      <c r="C60" s="108">
        <v>51299908</v>
      </c>
      <c r="D60" s="108">
        <v>82725747.659999996</v>
      </c>
      <c r="E60" s="96">
        <v>0</v>
      </c>
      <c r="F60" s="96">
        <v>0</v>
      </c>
      <c r="G60" s="96">
        <v>49560</v>
      </c>
      <c r="H60" s="96">
        <v>1628038.72</v>
      </c>
      <c r="I60" s="96">
        <v>184299.36000000002</v>
      </c>
      <c r="J60" s="96">
        <v>571071.79</v>
      </c>
      <c r="K60" s="96">
        <v>239226.5</v>
      </c>
      <c r="L60" s="96">
        <v>2325462.23</v>
      </c>
      <c r="M60" s="96">
        <v>948383.94</v>
      </c>
      <c r="N60" s="96">
        <v>1634133.9100000001</v>
      </c>
      <c r="O60" s="96">
        <v>557550</v>
      </c>
      <c r="P60" s="74">
        <v>4263012.3</v>
      </c>
      <c r="Q60" s="74">
        <f t="shared" si="9"/>
        <v>12400738.75</v>
      </c>
      <c r="R60" s="32"/>
      <c r="S60" s="28"/>
      <c r="T60" s="37"/>
      <c r="U60" s="37"/>
      <c r="V60" s="37"/>
      <c r="W60" s="37"/>
      <c r="X60" s="30"/>
      <c r="Y60" s="30"/>
      <c r="Z60" s="30"/>
      <c r="AA60" s="30"/>
      <c r="AB60" s="30"/>
      <c r="AC60" s="30"/>
      <c r="AD60" s="30"/>
      <c r="AE60" s="47"/>
      <c r="AF60" s="47"/>
      <c r="AG60" s="47"/>
      <c r="AH60" s="47"/>
    </row>
    <row r="61" spans="2:34" s="10" customFormat="1" x14ac:dyDescent="0.25">
      <c r="B61" s="97" t="s">
        <v>48</v>
      </c>
      <c r="C61" s="92">
        <v>17540014</v>
      </c>
      <c r="D61" s="92">
        <v>159560605.97999999</v>
      </c>
      <c r="E61" s="96">
        <f>E62+E63</f>
        <v>0</v>
      </c>
      <c r="F61" s="96">
        <f t="shared" ref="F61:N61" si="16">F62+F63</f>
        <v>0</v>
      </c>
      <c r="G61" s="96">
        <f>G62+G63</f>
        <v>0</v>
      </c>
      <c r="H61" s="96">
        <f t="shared" si="16"/>
        <v>104000.4</v>
      </c>
      <c r="I61" s="96">
        <f t="shared" si="16"/>
        <v>69875</v>
      </c>
      <c r="J61" s="96">
        <f t="shared" si="16"/>
        <v>436197</v>
      </c>
      <c r="K61" s="96">
        <f t="shared" si="16"/>
        <v>6305000</v>
      </c>
      <c r="L61" s="96">
        <f t="shared" si="16"/>
        <v>2540815</v>
      </c>
      <c r="M61" s="96">
        <f t="shared" si="16"/>
        <v>5401300</v>
      </c>
      <c r="N61" s="96">
        <f t="shared" si="16"/>
        <v>9996.7999999999993</v>
      </c>
      <c r="O61" s="96">
        <f>O62+O63</f>
        <v>18592750</v>
      </c>
      <c r="P61" s="96">
        <f>P62+P63</f>
        <v>98516605.75999999</v>
      </c>
      <c r="Q61" s="74">
        <f t="shared" si="9"/>
        <v>131976539.95999999</v>
      </c>
      <c r="R61" s="32"/>
      <c r="S61" s="28"/>
      <c r="T61" s="37"/>
      <c r="U61" s="37"/>
      <c r="V61" s="37"/>
      <c r="W61" s="37"/>
      <c r="X61" s="30"/>
      <c r="Y61" s="30"/>
      <c r="Z61" s="30"/>
      <c r="AA61" s="30"/>
      <c r="AB61" s="30"/>
      <c r="AC61" s="30"/>
      <c r="AD61" s="30"/>
      <c r="AE61" s="47"/>
      <c r="AF61" s="47"/>
      <c r="AG61" s="47"/>
      <c r="AH61" s="47"/>
    </row>
    <row r="62" spans="2:34" x14ac:dyDescent="0.25">
      <c r="B62" s="100" t="s">
        <v>166</v>
      </c>
      <c r="C62" s="106">
        <v>14606554</v>
      </c>
      <c r="D62" s="106">
        <v>49068301</v>
      </c>
      <c r="E62" s="90">
        <v>0</v>
      </c>
      <c r="F62" s="90"/>
      <c r="G62" s="90">
        <v>0</v>
      </c>
      <c r="H62" s="90">
        <v>0</v>
      </c>
      <c r="I62" s="90">
        <v>69875</v>
      </c>
      <c r="J62" s="90">
        <v>0</v>
      </c>
      <c r="K62" s="90">
        <v>0</v>
      </c>
      <c r="L62" s="90">
        <v>1243200</v>
      </c>
      <c r="M62" s="90">
        <v>0</v>
      </c>
      <c r="N62" s="90">
        <v>0</v>
      </c>
      <c r="O62" s="90">
        <v>817300</v>
      </c>
      <c r="P62" s="76">
        <v>29849705.759999998</v>
      </c>
      <c r="Q62" s="76">
        <f t="shared" si="9"/>
        <v>31980080.759999998</v>
      </c>
      <c r="R62" s="37"/>
      <c r="S62" s="28"/>
      <c r="T62" s="32"/>
      <c r="U62" s="32"/>
      <c r="V62" s="32"/>
      <c r="W62" s="32"/>
      <c r="X62" s="27"/>
      <c r="Y62" s="27"/>
      <c r="Z62" s="27"/>
      <c r="AA62" s="27"/>
      <c r="AB62" s="27"/>
      <c r="AC62" s="27"/>
      <c r="AD62" s="27"/>
      <c r="AE62" s="33"/>
      <c r="AF62" s="33"/>
      <c r="AG62" s="33"/>
      <c r="AH62" s="33"/>
    </row>
    <row r="63" spans="2:34" x14ac:dyDescent="0.25">
      <c r="B63" s="100" t="s">
        <v>167</v>
      </c>
      <c r="C63" s="106">
        <v>2933460</v>
      </c>
      <c r="D63" s="106">
        <v>110492304.97999999</v>
      </c>
      <c r="E63" s="90">
        <v>0</v>
      </c>
      <c r="F63" s="90">
        <v>0</v>
      </c>
      <c r="G63" s="90">
        <v>0</v>
      </c>
      <c r="H63" s="90">
        <v>104000.4</v>
      </c>
      <c r="I63" s="90">
        <v>0</v>
      </c>
      <c r="J63" s="90">
        <v>436197</v>
      </c>
      <c r="K63" s="90">
        <v>6305000</v>
      </c>
      <c r="L63" s="90">
        <v>1297615</v>
      </c>
      <c r="M63" s="90">
        <v>5401300</v>
      </c>
      <c r="N63" s="90">
        <v>9996.7999999999993</v>
      </c>
      <c r="O63" s="90">
        <v>17775450</v>
      </c>
      <c r="P63" s="76">
        <v>68666900</v>
      </c>
      <c r="Q63" s="76">
        <f t="shared" si="9"/>
        <v>99996459.200000003</v>
      </c>
      <c r="R63" s="37"/>
      <c r="S63" s="28"/>
      <c r="T63" s="32"/>
      <c r="U63" s="32"/>
      <c r="V63" s="32"/>
      <c r="W63" s="32"/>
      <c r="X63" s="27"/>
      <c r="Y63" s="27"/>
      <c r="Z63" s="27"/>
      <c r="AA63" s="27"/>
      <c r="AB63" s="27"/>
      <c r="AC63" s="27"/>
      <c r="AD63" s="27"/>
      <c r="AE63" s="33"/>
      <c r="AF63" s="33"/>
      <c r="AG63" s="33"/>
      <c r="AH63" s="33"/>
    </row>
    <row r="64" spans="2:34" s="10" customFormat="1" x14ac:dyDescent="0.25">
      <c r="B64" s="97" t="s">
        <v>49</v>
      </c>
      <c r="C64" s="92">
        <v>1267688709</v>
      </c>
      <c r="D64" s="92">
        <v>1163363860.1400001</v>
      </c>
      <c r="E64" s="96">
        <f>E65+E68</f>
        <v>368160</v>
      </c>
      <c r="F64" s="96">
        <f t="shared" ref="F64:N64" si="17">F65+F68</f>
        <v>906845.51</v>
      </c>
      <c r="G64" s="96">
        <f t="shared" si="17"/>
        <v>869250</v>
      </c>
      <c r="H64" s="96">
        <f t="shared" si="17"/>
        <v>2426362.4</v>
      </c>
      <c r="I64" s="96">
        <f t="shared" si="17"/>
        <v>86080</v>
      </c>
      <c r="J64" s="96">
        <f t="shared" si="17"/>
        <v>1081666.6100000001</v>
      </c>
      <c r="K64" s="96">
        <f t="shared" si="17"/>
        <v>126370</v>
      </c>
      <c r="L64" s="96">
        <f t="shared" si="17"/>
        <v>1528501</v>
      </c>
      <c r="M64" s="96">
        <f t="shared" si="17"/>
        <v>1755000.01</v>
      </c>
      <c r="N64" s="96">
        <f t="shared" si="17"/>
        <v>1372110</v>
      </c>
      <c r="O64" s="96">
        <f>O65+O68</f>
        <v>42572317.899999999</v>
      </c>
      <c r="P64" s="96">
        <f>P65+P68</f>
        <v>42544444.220000006</v>
      </c>
      <c r="Q64" s="74">
        <f t="shared" si="9"/>
        <v>95637107.650000006</v>
      </c>
      <c r="R64" s="32"/>
      <c r="S64" s="28"/>
      <c r="T64" s="37"/>
      <c r="U64" s="37"/>
      <c r="V64" s="37"/>
      <c r="W64" s="37"/>
      <c r="X64" s="30"/>
      <c r="Y64" s="30"/>
      <c r="Z64" s="30"/>
      <c r="AA64" s="30"/>
      <c r="AB64" s="30"/>
      <c r="AC64" s="30"/>
      <c r="AD64" s="30"/>
      <c r="AE64" s="47"/>
      <c r="AF64" s="47"/>
      <c r="AG64" s="47"/>
      <c r="AH64" s="47"/>
    </row>
    <row r="65" spans="1:34" s="10" customFormat="1" x14ac:dyDescent="0.25">
      <c r="B65" s="100" t="s">
        <v>169</v>
      </c>
      <c r="C65" s="106">
        <v>1042688709</v>
      </c>
      <c r="D65" s="106">
        <v>908363860.1400001</v>
      </c>
      <c r="E65" s="90">
        <f>E66+E67</f>
        <v>368160</v>
      </c>
      <c r="F65" s="90">
        <f t="shared" ref="F65:P65" si="18">F66+F67</f>
        <v>906845.51</v>
      </c>
      <c r="G65" s="90">
        <f t="shared" si="18"/>
        <v>869250</v>
      </c>
      <c r="H65" s="90">
        <f t="shared" si="18"/>
        <v>2426362.4</v>
      </c>
      <c r="I65" s="90">
        <f t="shared" si="18"/>
        <v>86080</v>
      </c>
      <c r="J65" s="90">
        <f t="shared" si="18"/>
        <v>1081666.6100000001</v>
      </c>
      <c r="K65" s="90">
        <f t="shared" si="18"/>
        <v>126370</v>
      </c>
      <c r="L65" s="90">
        <f t="shared" si="18"/>
        <v>1528501</v>
      </c>
      <c r="M65" s="90">
        <f t="shared" si="18"/>
        <v>1755000.01</v>
      </c>
      <c r="N65" s="90">
        <f t="shared" si="18"/>
        <v>1372110</v>
      </c>
      <c r="O65" s="90">
        <f t="shared" si="18"/>
        <v>42572317.899999999</v>
      </c>
      <c r="P65" s="90">
        <f t="shared" si="18"/>
        <v>4319119.88</v>
      </c>
      <c r="Q65" s="76">
        <f>SUM(E65:P65)</f>
        <v>57411783.310000002</v>
      </c>
      <c r="R65" s="32"/>
      <c r="S65" s="28"/>
      <c r="T65" s="37"/>
      <c r="U65" s="37"/>
      <c r="V65" s="37"/>
      <c r="W65" s="37"/>
      <c r="X65" s="30"/>
      <c r="Y65" s="30"/>
      <c r="Z65" s="30"/>
      <c r="AA65" s="30"/>
      <c r="AB65" s="30"/>
      <c r="AC65" s="30"/>
      <c r="AD65" s="30"/>
      <c r="AE65" s="47"/>
      <c r="AF65" s="47"/>
      <c r="AG65" s="47"/>
      <c r="AH65" s="47"/>
    </row>
    <row r="66" spans="1:34" x14ac:dyDescent="0.25">
      <c r="B66" s="99" t="s">
        <v>170</v>
      </c>
      <c r="C66" s="106">
        <v>1042458709</v>
      </c>
      <c r="D66" s="106">
        <v>908313860.1400001</v>
      </c>
      <c r="E66" s="90">
        <v>368160</v>
      </c>
      <c r="F66" s="90">
        <v>906845.51</v>
      </c>
      <c r="G66" s="90">
        <v>869250</v>
      </c>
      <c r="H66" s="90">
        <v>2426362.4</v>
      </c>
      <c r="I66" s="90">
        <v>86080</v>
      </c>
      <c r="J66" s="90">
        <v>1081666.6100000001</v>
      </c>
      <c r="K66" s="90">
        <v>126370</v>
      </c>
      <c r="L66" s="90">
        <v>1528501</v>
      </c>
      <c r="M66" s="90">
        <v>1755000.01</v>
      </c>
      <c r="N66" s="90">
        <v>1372110</v>
      </c>
      <c r="O66" s="90">
        <v>42572317.899999999</v>
      </c>
      <c r="P66" s="90">
        <v>4319119.88</v>
      </c>
      <c r="Q66" s="90">
        <f>SUM(E66:P66)</f>
        <v>57411783.310000002</v>
      </c>
      <c r="R66" s="37"/>
      <c r="S66" s="28"/>
      <c r="T66" s="32"/>
      <c r="U66" s="32"/>
      <c r="V66" s="32"/>
      <c r="W66" s="32"/>
      <c r="X66" s="27"/>
      <c r="Y66" s="27"/>
      <c r="Z66" s="27"/>
      <c r="AA66" s="27"/>
      <c r="AB66" s="27"/>
      <c r="AC66" s="27"/>
      <c r="AD66" s="27"/>
      <c r="AE66" s="33"/>
      <c r="AF66" s="33"/>
      <c r="AG66" s="33"/>
      <c r="AH66" s="33"/>
    </row>
    <row r="67" spans="1:34" x14ac:dyDescent="0.25">
      <c r="B67" s="99" t="s">
        <v>171</v>
      </c>
      <c r="C67" s="109">
        <v>230000</v>
      </c>
      <c r="D67" s="109">
        <v>50000</v>
      </c>
      <c r="E67" s="90">
        <v>0</v>
      </c>
      <c r="F67" s="90">
        <v>0</v>
      </c>
      <c r="G67" s="90">
        <v>0</v>
      </c>
      <c r="H67" s="90">
        <v>0</v>
      </c>
      <c r="I67" s="90">
        <v>0</v>
      </c>
      <c r="J67" s="90">
        <v>0</v>
      </c>
      <c r="K67" s="90">
        <v>0</v>
      </c>
      <c r="L67" s="90">
        <v>0</v>
      </c>
      <c r="M67" s="90">
        <v>0</v>
      </c>
      <c r="N67" s="90">
        <v>0</v>
      </c>
      <c r="O67" s="90">
        <v>0</v>
      </c>
      <c r="P67" s="90">
        <v>0</v>
      </c>
      <c r="Q67" s="90">
        <f t="shared" ref="Q67:Q76" si="19">SUM(E67:P67)</f>
        <v>0</v>
      </c>
      <c r="R67" s="32"/>
      <c r="S67" s="28"/>
      <c r="T67" s="32"/>
      <c r="U67" s="32"/>
      <c r="V67" s="32"/>
      <c r="W67" s="32"/>
      <c r="X67" s="27"/>
      <c r="Y67" s="27"/>
      <c r="Z67" s="27"/>
      <c r="AA67" s="27"/>
      <c r="AB67" s="27"/>
      <c r="AC67" s="27"/>
      <c r="AD67" s="27"/>
      <c r="AE67" s="33"/>
      <c r="AF67" s="33"/>
      <c r="AG67" s="33"/>
      <c r="AH67" s="33"/>
    </row>
    <row r="68" spans="1:34" s="10" customFormat="1" x14ac:dyDescent="0.25">
      <c r="B68" s="100" t="s">
        <v>172</v>
      </c>
      <c r="C68" s="109">
        <v>225000000</v>
      </c>
      <c r="D68" s="109">
        <v>255000000</v>
      </c>
      <c r="E68" s="90">
        <v>0</v>
      </c>
      <c r="F68" s="90">
        <v>0</v>
      </c>
      <c r="G68" s="90">
        <v>0</v>
      </c>
      <c r="H68" s="90">
        <v>0</v>
      </c>
      <c r="I68" s="90">
        <v>0</v>
      </c>
      <c r="J68" s="90">
        <v>0</v>
      </c>
      <c r="K68" s="90">
        <v>0</v>
      </c>
      <c r="L68" s="90">
        <v>0</v>
      </c>
      <c r="M68" s="90">
        <v>0</v>
      </c>
      <c r="N68" s="90">
        <v>0</v>
      </c>
      <c r="O68" s="90">
        <v>0</v>
      </c>
      <c r="P68" s="76">
        <v>38225324.340000004</v>
      </c>
      <c r="Q68" s="90">
        <f t="shared" si="19"/>
        <v>38225324.340000004</v>
      </c>
      <c r="R68" s="37"/>
      <c r="S68" s="28"/>
      <c r="T68" s="37"/>
      <c r="U68" s="37"/>
      <c r="V68" s="37"/>
      <c r="W68" s="37"/>
      <c r="X68" s="30"/>
      <c r="Y68" s="30"/>
      <c r="Z68" s="30"/>
      <c r="AA68" s="30"/>
      <c r="AB68" s="30"/>
      <c r="AC68" s="30"/>
      <c r="AD68" s="30"/>
      <c r="AE68" s="47"/>
      <c r="AF68" s="47"/>
      <c r="AG68" s="47"/>
      <c r="AH68" s="47"/>
    </row>
    <row r="69" spans="1:34" x14ac:dyDescent="0.25">
      <c r="B69" s="62" t="s">
        <v>50</v>
      </c>
      <c r="C69" s="92">
        <v>65902327</v>
      </c>
      <c r="D69" s="92">
        <v>77068789.189999998</v>
      </c>
      <c r="E69" s="90">
        <f>E70+E71</f>
        <v>0</v>
      </c>
      <c r="F69" s="90">
        <f t="shared" ref="F69:N69" si="20">F70+F71</f>
        <v>0</v>
      </c>
      <c r="G69" s="90">
        <f>G70+G71</f>
        <v>967600</v>
      </c>
      <c r="H69" s="90">
        <f t="shared" si="20"/>
        <v>0</v>
      </c>
      <c r="I69" s="90">
        <f t="shared" si="20"/>
        <v>994150</v>
      </c>
      <c r="J69" s="90">
        <f t="shared" si="20"/>
        <v>54958.5</v>
      </c>
      <c r="K69" s="90">
        <f t="shared" si="20"/>
        <v>947232.02000000014</v>
      </c>
      <c r="L69" s="90">
        <f t="shared" si="20"/>
        <v>245440</v>
      </c>
      <c r="M69" s="90">
        <f t="shared" si="20"/>
        <v>206038.62</v>
      </c>
      <c r="N69" s="90">
        <f t="shared" si="20"/>
        <v>0</v>
      </c>
      <c r="O69" s="90">
        <f>O70+O71</f>
        <v>729830</v>
      </c>
      <c r="P69" s="74">
        <f>P70+P71</f>
        <v>621090.64</v>
      </c>
      <c r="Q69" s="96">
        <f t="shared" si="19"/>
        <v>4766339.78</v>
      </c>
      <c r="R69" s="37"/>
      <c r="S69" s="28"/>
      <c r="T69" s="32"/>
      <c r="U69" s="32"/>
      <c r="V69" s="32"/>
      <c r="W69" s="32"/>
      <c r="X69" s="27"/>
      <c r="Y69" s="27"/>
      <c r="Z69" s="27"/>
      <c r="AA69" s="27"/>
      <c r="AB69" s="27"/>
      <c r="AC69" s="27"/>
      <c r="AD69" s="27"/>
      <c r="AE69" s="33"/>
      <c r="AF69" s="33"/>
      <c r="AG69" s="33"/>
      <c r="AH69" s="33"/>
    </row>
    <row r="70" spans="1:34" s="85" customFormat="1" x14ac:dyDescent="0.25">
      <c r="A70" s="10"/>
      <c r="B70" s="78" t="s">
        <v>52</v>
      </c>
      <c r="C70" s="106">
        <v>3000000</v>
      </c>
      <c r="D70" s="106">
        <v>3768260.19</v>
      </c>
      <c r="E70" s="90">
        <v>0</v>
      </c>
      <c r="F70" s="90">
        <v>0</v>
      </c>
      <c r="G70" s="90">
        <v>967600</v>
      </c>
      <c r="H70" s="90">
        <v>0</v>
      </c>
      <c r="I70" s="90">
        <v>994150</v>
      </c>
      <c r="J70" s="90">
        <v>54958.5</v>
      </c>
      <c r="K70" s="90">
        <v>4248</v>
      </c>
      <c r="L70" s="90">
        <v>245440</v>
      </c>
      <c r="M70" s="90">
        <v>57820</v>
      </c>
      <c r="N70" s="90">
        <v>0</v>
      </c>
      <c r="O70" s="90">
        <v>729830</v>
      </c>
      <c r="P70" s="76">
        <v>0</v>
      </c>
      <c r="Q70" s="90">
        <f t="shared" si="19"/>
        <v>3054046.5</v>
      </c>
      <c r="R70" s="32"/>
      <c r="S70" s="28"/>
      <c r="T70" s="37"/>
      <c r="U70" s="37"/>
      <c r="V70" s="37"/>
      <c r="W70" s="37"/>
      <c r="X70" s="30"/>
      <c r="Y70" s="30"/>
      <c r="Z70" s="30"/>
      <c r="AA70" s="30"/>
      <c r="AB70" s="30"/>
      <c r="AC70" s="30"/>
      <c r="AD70" s="30"/>
      <c r="AE70" s="47"/>
      <c r="AF70" s="47"/>
      <c r="AG70" s="47"/>
      <c r="AH70" s="47"/>
    </row>
    <row r="71" spans="1:34" s="10" customFormat="1" x14ac:dyDescent="0.25">
      <c r="B71" s="78" t="s">
        <v>53</v>
      </c>
      <c r="C71" s="106">
        <v>62902327</v>
      </c>
      <c r="D71" s="106">
        <v>73300529</v>
      </c>
      <c r="E71" s="90">
        <v>0</v>
      </c>
      <c r="F71" s="90">
        <v>0</v>
      </c>
      <c r="G71" s="90">
        <v>0</v>
      </c>
      <c r="H71" s="90"/>
      <c r="I71" s="90">
        <v>0</v>
      </c>
      <c r="J71" s="90">
        <v>0</v>
      </c>
      <c r="K71" s="90">
        <v>942984.02000000014</v>
      </c>
      <c r="L71" s="90">
        <v>0</v>
      </c>
      <c r="M71" s="90">
        <v>148218.62</v>
      </c>
      <c r="N71" s="90">
        <v>0</v>
      </c>
      <c r="O71" s="96">
        <v>0</v>
      </c>
      <c r="P71" s="74">
        <v>621090.64</v>
      </c>
      <c r="Q71" s="96">
        <f t="shared" si="19"/>
        <v>1712293.2800000003</v>
      </c>
      <c r="R71" s="37"/>
      <c r="S71" s="28"/>
      <c r="T71" s="37"/>
      <c r="U71" s="37"/>
      <c r="V71" s="37"/>
      <c r="W71" s="37"/>
      <c r="X71" s="30"/>
      <c r="Y71" s="30"/>
      <c r="Z71" s="30"/>
      <c r="AA71" s="30"/>
      <c r="AB71" s="30"/>
      <c r="AC71" s="30"/>
      <c r="AD71" s="30"/>
      <c r="AE71" s="47"/>
      <c r="AF71" s="47"/>
      <c r="AG71" s="47"/>
      <c r="AH71" s="47"/>
    </row>
    <row r="72" spans="1:34" x14ac:dyDescent="0.25">
      <c r="B72" s="62" t="s">
        <v>54</v>
      </c>
      <c r="C72" s="92">
        <v>167822420</v>
      </c>
      <c r="D72" s="92">
        <v>182940000</v>
      </c>
      <c r="E72" s="90">
        <f>E73+E75</f>
        <v>0</v>
      </c>
      <c r="F72" s="90">
        <f t="shared" ref="F72:P72" si="21">F73+F75</f>
        <v>0</v>
      </c>
      <c r="G72" s="90">
        <f t="shared" si="21"/>
        <v>0</v>
      </c>
      <c r="H72" s="90">
        <f t="shared" si="21"/>
        <v>0</v>
      </c>
      <c r="I72" s="90">
        <f t="shared" si="21"/>
        <v>0</v>
      </c>
      <c r="J72" s="90">
        <f t="shared" si="21"/>
        <v>0</v>
      </c>
      <c r="K72" s="90">
        <f t="shared" si="21"/>
        <v>0</v>
      </c>
      <c r="L72" s="90">
        <f t="shared" si="21"/>
        <v>0</v>
      </c>
      <c r="M72" s="90">
        <f t="shared" si="21"/>
        <v>0</v>
      </c>
      <c r="N72" s="90">
        <f>N73+N75</f>
        <v>38000</v>
      </c>
      <c r="O72" s="90">
        <f t="shared" si="21"/>
        <v>0</v>
      </c>
      <c r="P72" s="74">
        <f t="shared" si="21"/>
        <v>700</v>
      </c>
      <c r="Q72" s="90">
        <f t="shared" si="19"/>
        <v>38700</v>
      </c>
      <c r="R72" s="32"/>
      <c r="S72" s="28"/>
      <c r="T72" s="32"/>
      <c r="U72" s="32"/>
      <c r="V72" s="32"/>
      <c r="W72" s="32"/>
      <c r="X72" s="27"/>
      <c r="Y72" s="27"/>
      <c r="Z72" s="27"/>
      <c r="AA72" s="27"/>
      <c r="AB72" s="27"/>
      <c r="AC72" s="27"/>
      <c r="AD72" s="27"/>
      <c r="AE72" s="33"/>
      <c r="AF72" s="33"/>
      <c r="AG72" s="33"/>
      <c r="AH72" s="33"/>
    </row>
    <row r="73" spans="1:34" s="10" customFormat="1" x14ac:dyDescent="0.25">
      <c r="B73" s="97" t="s">
        <v>92</v>
      </c>
      <c r="C73" s="92">
        <v>165047055</v>
      </c>
      <c r="D73" s="92">
        <v>179900000</v>
      </c>
      <c r="E73" s="90">
        <v>0</v>
      </c>
      <c r="F73" s="96">
        <v>0</v>
      </c>
      <c r="G73" s="96">
        <v>0</v>
      </c>
      <c r="H73" s="96">
        <v>0</v>
      </c>
      <c r="I73" s="96">
        <v>0</v>
      </c>
      <c r="J73" s="96">
        <v>0</v>
      </c>
      <c r="K73" s="96">
        <v>0</v>
      </c>
      <c r="L73" s="96">
        <v>0</v>
      </c>
      <c r="M73" s="96">
        <v>0</v>
      </c>
      <c r="N73" s="96">
        <v>0</v>
      </c>
      <c r="O73" s="96">
        <v>0</v>
      </c>
      <c r="P73" s="74">
        <v>0</v>
      </c>
      <c r="Q73" s="90">
        <f t="shared" si="19"/>
        <v>0</v>
      </c>
      <c r="R73" s="37"/>
      <c r="S73" s="28"/>
      <c r="T73" s="37"/>
      <c r="U73" s="37"/>
      <c r="V73" s="37"/>
      <c r="W73" s="37"/>
      <c r="X73" s="30"/>
      <c r="Y73" s="30"/>
      <c r="Z73" s="30"/>
      <c r="AA73" s="30"/>
      <c r="AB73" s="30"/>
      <c r="AC73" s="30"/>
      <c r="AD73" s="30"/>
      <c r="AE73" s="47"/>
      <c r="AF73" s="47"/>
      <c r="AG73" s="47"/>
      <c r="AH73" s="47"/>
    </row>
    <row r="74" spans="1:34" x14ac:dyDescent="0.25">
      <c r="B74" s="100" t="s">
        <v>173</v>
      </c>
      <c r="C74" s="106">
        <v>165047055</v>
      </c>
      <c r="D74" s="106">
        <v>179900000</v>
      </c>
      <c r="E74" s="90">
        <v>0</v>
      </c>
      <c r="F74" s="90">
        <v>0</v>
      </c>
      <c r="G74" s="90">
        <v>0</v>
      </c>
      <c r="H74" s="90">
        <v>0</v>
      </c>
      <c r="I74" s="90">
        <v>0</v>
      </c>
      <c r="J74" s="90">
        <v>0</v>
      </c>
      <c r="K74" s="90">
        <v>0</v>
      </c>
      <c r="L74" s="90">
        <v>0</v>
      </c>
      <c r="M74" s="90">
        <v>0</v>
      </c>
      <c r="N74" s="90">
        <v>0</v>
      </c>
      <c r="O74" s="134">
        <v>0</v>
      </c>
      <c r="P74" s="73">
        <v>0</v>
      </c>
      <c r="Q74" s="90">
        <f t="shared" si="19"/>
        <v>0</v>
      </c>
      <c r="R74" s="32"/>
      <c r="S74" s="28"/>
      <c r="T74" s="32"/>
      <c r="U74" s="32"/>
      <c r="V74" s="32"/>
      <c r="W74" s="32"/>
      <c r="X74" s="27"/>
      <c r="Y74" s="27"/>
      <c r="Z74" s="27"/>
      <c r="AA74" s="27"/>
      <c r="AB74" s="27"/>
      <c r="AC74" s="27"/>
      <c r="AD74" s="27"/>
      <c r="AE74" s="33"/>
      <c r="AF74" s="33"/>
      <c r="AG74" s="33"/>
      <c r="AH74" s="33"/>
    </row>
    <row r="75" spans="1:34" s="10" customFormat="1" x14ac:dyDescent="0.25">
      <c r="B75" s="97" t="s">
        <v>55</v>
      </c>
      <c r="C75" s="92">
        <v>2775365</v>
      </c>
      <c r="D75" s="92">
        <v>3040000</v>
      </c>
      <c r="E75" s="90">
        <f>E76</f>
        <v>0</v>
      </c>
      <c r="F75" s="90">
        <f t="shared" ref="F75:M75" si="22">F76</f>
        <v>0</v>
      </c>
      <c r="G75" s="90">
        <f t="shared" si="22"/>
        <v>0</v>
      </c>
      <c r="H75" s="90">
        <f t="shared" si="22"/>
        <v>0</v>
      </c>
      <c r="I75" s="90">
        <f t="shared" si="22"/>
        <v>0</v>
      </c>
      <c r="J75" s="90">
        <f t="shared" si="22"/>
        <v>0</v>
      </c>
      <c r="K75" s="90">
        <f t="shared" si="22"/>
        <v>0</v>
      </c>
      <c r="L75" s="90">
        <f t="shared" si="22"/>
        <v>0</v>
      </c>
      <c r="M75" s="90">
        <f t="shared" si="22"/>
        <v>0</v>
      </c>
      <c r="N75" s="90">
        <f>N76</f>
        <v>38000</v>
      </c>
      <c r="O75" s="90">
        <f>O76</f>
        <v>0</v>
      </c>
      <c r="P75" s="90">
        <f>P76</f>
        <v>700</v>
      </c>
      <c r="Q75" s="90">
        <f>SUM(E75:P75)</f>
        <v>38700</v>
      </c>
      <c r="R75" s="32"/>
      <c r="S75" s="28"/>
      <c r="T75" s="37"/>
      <c r="U75" s="37"/>
      <c r="V75" s="37"/>
      <c r="W75" s="37"/>
      <c r="X75" s="30"/>
      <c r="Y75" s="30"/>
      <c r="Z75" s="30"/>
      <c r="AA75" s="30"/>
      <c r="AB75" s="30"/>
      <c r="AC75" s="30"/>
      <c r="AD75" s="30"/>
      <c r="AE75" s="47"/>
      <c r="AF75" s="47"/>
      <c r="AG75" s="47"/>
      <c r="AH75" s="47"/>
    </row>
    <row r="76" spans="1:34" x14ac:dyDescent="0.25">
      <c r="B76" s="100" t="s">
        <v>175</v>
      </c>
      <c r="C76" s="106">
        <v>2775365</v>
      </c>
      <c r="D76" s="106">
        <v>3040000</v>
      </c>
      <c r="E76" s="90">
        <v>0</v>
      </c>
      <c r="F76" s="90">
        <v>0</v>
      </c>
      <c r="G76" s="90"/>
      <c r="H76" s="90">
        <v>0</v>
      </c>
      <c r="I76" s="90">
        <v>0</v>
      </c>
      <c r="J76" s="90">
        <v>0</v>
      </c>
      <c r="K76" s="90">
        <v>0</v>
      </c>
      <c r="L76" s="90">
        <v>0</v>
      </c>
      <c r="M76" s="90">
        <v>0</v>
      </c>
      <c r="N76" s="90">
        <v>38000</v>
      </c>
      <c r="O76" s="134">
        <v>0</v>
      </c>
      <c r="P76" s="73">
        <v>700</v>
      </c>
      <c r="Q76" s="90">
        <f t="shared" si="19"/>
        <v>38700</v>
      </c>
      <c r="R76" s="32"/>
      <c r="S76" s="28"/>
      <c r="T76" s="32"/>
      <c r="U76" s="32"/>
      <c r="V76" s="32"/>
      <c r="W76" s="32"/>
      <c r="X76" s="27"/>
      <c r="Y76" s="27"/>
      <c r="Z76" s="27"/>
      <c r="AA76" s="27"/>
      <c r="AB76" s="27"/>
      <c r="AC76" s="27"/>
      <c r="AD76" s="27"/>
      <c r="AE76" s="33"/>
      <c r="AF76" s="33"/>
      <c r="AG76" s="33"/>
      <c r="AH76" s="33"/>
    </row>
    <row r="77" spans="1:34" x14ac:dyDescent="0.25">
      <c r="B77" s="62" t="s">
        <v>56</v>
      </c>
      <c r="C77" s="108">
        <v>1742947577</v>
      </c>
      <c r="D77" s="108">
        <v>1921386655</v>
      </c>
      <c r="E77" s="96">
        <f>E78+E80</f>
        <v>290791.02</v>
      </c>
      <c r="F77" s="96">
        <f t="shared" ref="F77:L77" si="23">F78+F80</f>
        <v>792061.81</v>
      </c>
      <c r="G77" s="96">
        <f t="shared" si="23"/>
        <v>764614.23</v>
      </c>
      <c r="H77" s="96">
        <f t="shared" si="23"/>
        <v>467194.69</v>
      </c>
      <c r="I77" s="96">
        <f t="shared" si="23"/>
        <v>640614.68000000005</v>
      </c>
      <c r="J77" s="96">
        <f t="shared" si="23"/>
        <v>40754774.5</v>
      </c>
      <c r="K77" s="96">
        <f t="shared" si="23"/>
        <v>1240099.67</v>
      </c>
      <c r="L77" s="96">
        <f t="shared" si="23"/>
        <v>7486403.6399999997</v>
      </c>
      <c r="M77" s="96">
        <f>M78+M80</f>
        <v>7361348.79</v>
      </c>
      <c r="N77" s="96">
        <f>N78+N80</f>
        <v>2358689.9</v>
      </c>
      <c r="O77" s="96">
        <f>O78+O80</f>
        <v>65708672.740000002</v>
      </c>
      <c r="P77" s="96">
        <f>P78+P80</f>
        <v>71160230.989999995</v>
      </c>
      <c r="Q77" s="74">
        <f>SUM(E77:P77)</f>
        <v>199025496.66</v>
      </c>
      <c r="R77" s="32"/>
      <c r="S77" s="28"/>
      <c r="T77" s="32"/>
      <c r="U77" s="32"/>
      <c r="V77" s="32"/>
      <c r="W77" s="32"/>
      <c r="X77" s="27"/>
      <c r="Y77" s="27"/>
      <c r="Z77" s="27"/>
      <c r="AA77" s="27"/>
      <c r="AB77" s="27"/>
      <c r="AC77" s="27"/>
      <c r="AD77" s="27"/>
      <c r="AE77" s="33"/>
      <c r="AF77" s="33"/>
      <c r="AG77" s="33"/>
      <c r="AH77" s="33"/>
    </row>
    <row r="78" spans="1:34" x14ac:dyDescent="0.25">
      <c r="B78" s="62" t="s">
        <v>105</v>
      </c>
      <c r="C78" s="108">
        <v>0</v>
      </c>
      <c r="D78" s="108">
        <v>8389078</v>
      </c>
      <c r="E78" s="96">
        <f>E79</f>
        <v>0</v>
      </c>
      <c r="F78" s="96">
        <f t="shared" ref="F78:P78" si="24">F79</f>
        <v>0</v>
      </c>
      <c r="G78" s="96">
        <f t="shared" si="24"/>
        <v>0</v>
      </c>
      <c r="H78" s="96">
        <f t="shared" si="24"/>
        <v>0</v>
      </c>
      <c r="I78" s="96">
        <f t="shared" si="24"/>
        <v>0</v>
      </c>
      <c r="J78" s="96">
        <f t="shared" si="24"/>
        <v>0</v>
      </c>
      <c r="K78" s="96">
        <f t="shared" si="24"/>
        <v>0</v>
      </c>
      <c r="L78" s="96">
        <f t="shared" si="24"/>
        <v>0</v>
      </c>
      <c r="M78" s="96">
        <f t="shared" si="24"/>
        <v>6389077.29</v>
      </c>
      <c r="N78" s="96">
        <f t="shared" si="24"/>
        <v>0</v>
      </c>
      <c r="O78" s="96">
        <f t="shared" si="24"/>
        <v>0</v>
      </c>
      <c r="P78" s="96">
        <f t="shared" si="24"/>
        <v>2000000</v>
      </c>
      <c r="Q78" s="74">
        <f t="shared" ref="Q78:Q79" si="25">SUM(E78:P78)</f>
        <v>8389077.2899999991</v>
      </c>
      <c r="R78" s="37"/>
      <c r="S78" s="28"/>
      <c r="T78" s="32"/>
      <c r="U78" s="32"/>
      <c r="V78" s="32"/>
      <c r="W78" s="32"/>
      <c r="X78" s="27"/>
      <c r="Y78" s="27"/>
      <c r="Z78" s="27"/>
      <c r="AA78" s="27"/>
      <c r="AB78" s="27"/>
      <c r="AC78" s="27"/>
      <c r="AD78" s="27"/>
      <c r="AE78" s="33"/>
      <c r="AF78" s="33"/>
      <c r="AG78" s="33"/>
      <c r="AH78" s="33"/>
    </row>
    <row r="79" spans="1:34" x14ac:dyDescent="0.25">
      <c r="B79" s="20" t="s">
        <v>177</v>
      </c>
      <c r="C79" s="108">
        <v>0</v>
      </c>
      <c r="D79" s="108">
        <v>8389078</v>
      </c>
      <c r="E79" s="96">
        <v>0</v>
      </c>
      <c r="F79" s="96">
        <v>0</v>
      </c>
      <c r="G79" s="96">
        <v>0</v>
      </c>
      <c r="H79" s="96">
        <v>0</v>
      </c>
      <c r="I79" s="96">
        <v>0</v>
      </c>
      <c r="J79" s="96">
        <v>0</v>
      </c>
      <c r="K79" s="96">
        <v>0</v>
      </c>
      <c r="L79" s="96">
        <v>0</v>
      </c>
      <c r="M79" s="90">
        <v>6389077.29</v>
      </c>
      <c r="N79" s="90">
        <v>0</v>
      </c>
      <c r="O79" s="90">
        <v>0</v>
      </c>
      <c r="P79" s="76">
        <v>2000000</v>
      </c>
      <c r="Q79" s="76">
        <f t="shared" si="25"/>
        <v>8389077.2899999991</v>
      </c>
      <c r="R79" s="32"/>
      <c r="S79" s="28"/>
      <c r="T79" s="32"/>
      <c r="U79" s="32"/>
      <c r="V79" s="32"/>
      <c r="W79" s="32"/>
      <c r="X79" s="27"/>
      <c r="Y79" s="27"/>
      <c r="Z79" s="27"/>
      <c r="AA79" s="27"/>
      <c r="AB79" s="27"/>
      <c r="AC79" s="27"/>
      <c r="AD79" s="27"/>
      <c r="AE79" s="33"/>
      <c r="AF79" s="33"/>
      <c r="AG79" s="33"/>
      <c r="AH79" s="33"/>
    </row>
    <row r="80" spans="1:34" s="10" customFormat="1" x14ac:dyDescent="0.25">
      <c r="B80" s="97" t="s">
        <v>93</v>
      </c>
      <c r="C80" s="92">
        <v>1742947577</v>
      </c>
      <c r="D80" s="92">
        <v>1912997577</v>
      </c>
      <c r="E80" s="96">
        <f>E81+E84</f>
        <v>290791.02</v>
      </c>
      <c r="F80" s="96">
        <f t="shared" ref="F80:L80" si="26">F81+F84</f>
        <v>792061.81</v>
      </c>
      <c r="G80" s="96">
        <f t="shared" si="26"/>
        <v>764614.23</v>
      </c>
      <c r="H80" s="96">
        <f t="shared" si="26"/>
        <v>467194.69</v>
      </c>
      <c r="I80" s="96">
        <f t="shared" si="26"/>
        <v>640614.68000000005</v>
      </c>
      <c r="J80" s="96">
        <f t="shared" si="26"/>
        <v>40754774.5</v>
      </c>
      <c r="K80" s="96">
        <f t="shared" si="26"/>
        <v>1240099.67</v>
      </c>
      <c r="L80" s="96">
        <f t="shared" si="26"/>
        <v>7486403.6399999997</v>
      </c>
      <c r="M80" s="96">
        <f>M81+M84</f>
        <v>972271.5</v>
      </c>
      <c r="N80" s="96">
        <f>N81+N84</f>
        <v>2358689.9</v>
      </c>
      <c r="O80" s="96">
        <f>O81+O84</f>
        <v>65708672.740000002</v>
      </c>
      <c r="P80" s="96">
        <f>P81+P84</f>
        <v>69160230.989999995</v>
      </c>
      <c r="Q80" s="74">
        <f t="shared" si="9"/>
        <v>190636419.37</v>
      </c>
      <c r="R80" s="32"/>
      <c r="S80" s="28"/>
      <c r="T80" s="37"/>
      <c r="U80" s="37"/>
      <c r="V80" s="37"/>
      <c r="W80" s="37"/>
      <c r="X80" s="30"/>
      <c r="Y80" s="30"/>
      <c r="Z80" s="30"/>
      <c r="AA80" s="30"/>
      <c r="AB80" s="30"/>
      <c r="AC80" s="30"/>
      <c r="AD80" s="30"/>
      <c r="AE80" s="47"/>
      <c r="AF80" s="47"/>
      <c r="AG80" s="47"/>
      <c r="AH80" s="47"/>
    </row>
    <row r="81" spans="2:34" x14ac:dyDescent="0.25">
      <c r="B81" s="100" t="s">
        <v>178</v>
      </c>
      <c r="C81" s="106">
        <v>1742947577</v>
      </c>
      <c r="D81" s="106">
        <v>1742947577</v>
      </c>
      <c r="E81" s="90">
        <f>E82+E83</f>
        <v>290791.02</v>
      </c>
      <c r="F81" s="90">
        <f t="shared" ref="F81:P81" si="27">F82+F83</f>
        <v>792061.81</v>
      </c>
      <c r="G81" s="90">
        <f t="shared" si="27"/>
        <v>764614.23</v>
      </c>
      <c r="H81" s="90">
        <f t="shared" si="27"/>
        <v>467194.69</v>
      </c>
      <c r="I81" s="90">
        <f t="shared" si="27"/>
        <v>640614.68000000005</v>
      </c>
      <c r="J81" s="90">
        <f t="shared" si="27"/>
        <v>754774.5</v>
      </c>
      <c r="K81" s="90">
        <f t="shared" si="27"/>
        <v>1240099.67</v>
      </c>
      <c r="L81" s="90">
        <f t="shared" si="27"/>
        <v>7486403.6399999997</v>
      </c>
      <c r="M81" s="90">
        <f t="shared" si="27"/>
        <v>972271.5</v>
      </c>
      <c r="N81" s="90">
        <f t="shared" si="27"/>
        <v>2358689.9</v>
      </c>
      <c r="O81" s="90">
        <f t="shared" si="27"/>
        <v>5708672.7400000002</v>
      </c>
      <c r="P81" s="90">
        <f t="shared" si="27"/>
        <v>0</v>
      </c>
      <c r="Q81" s="76">
        <f t="shared" si="9"/>
        <v>21476188.379999999</v>
      </c>
      <c r="R81" s="32"/>
      <c r="S81" s="28"/>
      <c r="T81" s="32"/>
      <c r="U81" s="32"/>
      <c r="V81" s="32"/>
      <c r="W81" s="32"/>
      <c r="X81" s="27"/>
      <c r="Y81" s="27"/>
      <c r="Z81" s="27"/>
      <c r="AA81" s="27"/>
      <c r="AB81" s="27"/>
      <c r="AC81" s="27"/>
      <c r="AD81" s="27"/>
      <c r="AE81" s="33"/>
      <c r="AF81" s="33"/>
      <c r="AG81" s="33"/>
      <c r="AH81" s="33"/>
    </row>
    <row r="82" spans="2:34" x14ac:dyDescent="0.25">
      <c r="B82" s="101" t="s">
        <v>179</v>
      </c>
      <c r="C82" s="106">
        <v>1540000000</v>
      </c>
      <c r="D82" s="106">
        <v>1540000000</v>
      </c>
      <c r="E82" s="90">
        <v>0</v>
      </c>
      <c r="F82" s="90">
        <v>0</v>
      </c>
      <c r="G82" s="90">
        <v>0</v>
      </c>
      <c r="H82" s="90">
        <v>0</v>
      </c>
      <c r="I82" s="90">
        <v>0</v>
      </c>
      <c r="J82" s="90">
        <v>0</v>
      </c>
      <c r="K82" s="90">
        <v>0</v>
      </c>
      <c r="L82" s="90">
        <v>0</v>
      </c>
      <c r="M82" s="90">
        <v>0</v>
      </c>
      <c r="N82" s="90">
        <v>0</v>
      </c>
      <c r="O82" s="90">
        <v>0</v>
      </c>
      <c r="P82" s="76">
        <v>0</v>
      </c>
      <c r="Q82" s="76">
        <f t="shared" si="9"/>
        <v>0</v>
      </c>
      <c r="R82" s="32"/>
      <c r="S82" s="28"/>
      <c r="T82" s="32"/>
      <c r="U82" s="32"/>
      <c r="V82" s="32"/>
      <c r="W82" s="32"/>
      <c r="X82" s="27"/>
      <c r="Y82" s="27"/>
      <c r="Z82" s="27"/>
      <c r="AA82" s="27"/>
      <c r="AB82" s="27"/>
      <c r="AC82" s="27"/>
      <c r="AD82" s="27"/>
      <c r="AE82" s="33"/>
      <c r="AF82" s="33"/>
      <c r="AG82" s="33"/>
      <c r="AH82" s="33"/>
    </row>
    <row r="83" spans="2:34" x14ac:dyDescent="0.25">
      <c r="B83" s="101" t="s">
        <v>180</v>
      </c>
      <c r="C83" s="106">
        <v>202947577</v>
      </c>
      <c r="D83" s="106">
        <v>202947577</v>
      </c>
      <c r="E83" s="90">
        <v>290791.02</v>
      </c>
      <c r="F83" s="90">
        <v>792061.81</v>
      </c>
      <c r="G83" s="90">
        <v>764614.23</v>
      </c>
      <c r="H83" s="90">
        <v>467194.69</v>
      </c>
      <c r="I83" s="90">
        <v>640614.68000000005</v>
      </c>
      <c r="J83" s="90">
        <v>754774.5</v>
      </c>
      <c r="K83" s="90">
        <v>1240099.67</v>
      </c>
      <c r="L83" s="90">
        <v>7486403.6399999997</v>
      </c>
      <c r="M83" s="90">
        <v>972271.5</v>
      </c>
      <c r="N83" s="90">
        <v>2358689.9</v>
      </c>
      <c r="O83" s="90">
        <v>5708672.7400000002</v>
      </c>
      <c r="P83" s="76">
        <v>0</v>
      </c>
      <c r="Q83" s="76">
        <f t="shared" si="9"/>
        <v>21476188.379999999</v>
      </c>
      <c r="R83" s="32"/>
      <c r="S83" s="28"/>
      <c r="T83" s="32"/>
      <c r="U83" s="32"/>
      <c r="V83" s="32"/>
      <c r="W83" s="32"/>
      <c r="X83" s="27"/>
      <c r="Y83" s="27"/>
      <c r="Z83" s="27"/>
      <c r="AA83" s="27"/>
      <c r="AB83" s="27"/>
      <c r="AC83" s="27"/>
      <c r="AD83" s="27"/>
      <c r="AE83" s="33"/>
      <c r="AF83" s="33"/>
      <c r="AG83" s="33"/>
      <c r="AH83" s="33"/>
    </row>
    <row r="84" spans="2:34" x14ac:dyDescent="0.25">
      <c r="B84" s="101" t="s">
        <v>192</v>
      </c>
      <c r="C84" s="106"/>
      <c r="D84" s="106">
        <v>170050000</v>
      </c>
      <c r="E84" s="90">
        <v>0</v>
      </c>
      <c r="F84" s="90">
        <v>0</v>
      </c>
      <c r="G84" s="90">
        <v>0</v>
      </c>
      <c r="H84" s="90">
        <v>0</v>
      </c>
      <c r="I84" s="90">
        <v>0</v>
      </c>
      <c r="J84" s="90">
        <v>40000000</v>
      </c>
      <c r="K84" s="90">
        <v>0</v>
      </c>
      <c r="L84" s="90">
        <v>0</v>
      </c>
      <c r="M84" s="90">
        <v>0</v>
      </c>
      <c r="N84" s="90">
        <v>0</v>
      </c>
      <c r="O84" s="90">
        <v>60000000</v>
      </c>
      <c r="P84" s="76">
        <v>69160230.989999995</v>
      </c>
      <c r="Q84" s="76">
        <f t="shared" si="9"/>
        <v>169160230.99000001</v>
      </c>
      <c r="R84" s="37"/>
      <c r="S84" s="28"/>
      <c r="T84" s="32"/>
      <c r="U84" s="32"/>
      <c r="V84" s="32"/>
      <c r="W84" s="32"/>
      <c r="X84" s="27"/>
      <c r="Y84" s="27"/>
      <c r="Z84" s="27"/>
      <c r="AA84" s="27"/>
      <c r="AB84" s="27"/>
      <c r="AC84" s="27"/>
      <c r="AD84" s="27"/>
      <c r="AE84" s="33"/>
      <c r="AF84" s="33"/>
      <c r="AG84" s="33"/>
      <c r="AH84" s="33"/>
    </row>
    <row r="85" spans="2:34" x14ac:dyDescent="0.25">
      <c r="B85" s="62" t="s">
        <v>58</v>
      </c>
      <c r="C85" s="92">
        <v>147978</v>
      </c>
      <c r="D85" s="92">
        <v>147978</v>
      </c>
      <c r="E85" s="90">
        <v>0</v>
      </c>
      <c r="F85" s="96">
        <v>0</v>
      </c>
      <c r="G85" s="96">
        <v>0</v>
      </c>
      <c r="H85" s="96">
        <v>0</v>
      </c>
      <c r="I85" s="96">
        <v>0</v>
      </c>
      <c r="J85" s="96">
        <v>0</v>
      </c>
      <c r="K85" s="96">
        <v>0</v>
      </c>
      <c r="L85" s="96">
        <v>0</v>
      </c>
      <c r="M85" s="96">
        <v>0</v>
      </c>
      <c r="N85" s="96">
        <v>0</v>
      </c>
      <c r="O85" s="96">
        <v>0</v>
      </c>
      <c r="P85" s="74">
        <v>0</v>
      </c>
      <c r="Q85" s="76">
        <f t="shared" si="9"/>
        <v>0</v>
      </c>
      <c r="S85" s="28"/>
      <c r="T85" s="32"/>
      <c r="U85" s="32"/>
      <c r="V85" s="32"/>
      <c r="W85" s="32"/>
      <c r="X85" s="27"/>
      <c r="Y85" s="27"/>
      <c r="Z85" s="27"/>
      <c r="AA85" s="27"/>
      <c r="AB85" s="27"/>
      <c r="AC85" s="27"/>
      <c r="AD85" s="27"/>
      <c r="AE85" s="33"/>
      <c r="AF85" s="33"/>
      <c r="AG85" s="33"/>
      <c r="AH85" s="33"/>
    </row>
    <row r="86" spans="2:34" s="10" customFormat="1" x14ac:dyDescent="0.25">
      <c r="B86" s="97" t="s">
        <v>60</v>
      </c>
      <c r="C86" s="92">
        <v>147978</v>
      </c>
      <c r="D86" s="92">
        <v>147978</v>
      </c>
      <c r="E86" s="90">
        <v>0</v>
      </c>
      <c r="F86" s="96">
        <v>0</v>
      </c>
      <c r="G86" s="96">
        <v>0</v>
      </c>
      <c r="H86" s="96">
        <v>0</v>
      </c>
      <c r="I86" s="96">
        <v>0</v>
      </c>
      <c r="J86" s="96">
        <v>0</v>
      </c>
      <c r="K86" s="96">
        <v>0</v>
      </c>
      <c r="L86" s="96">
        <v>0</v>
      </c>
      <c r="M86" s="96">
        <v>0</v>
      </c>
      <c r="N86" s="96">
        <v>0</v>
      </c>
      <c r="O86" s="96">
        <v>0</v>
      </c>
      <c r="P86" s="74">
        <v>0</v>
      </c>
      <c r="Q86" s="76">
        <f t="shared" si="9"/>
        <v>0</v>
      </c>
      <c r="S86" s="28"/>
      <c r="T86" s="37"/>
      <c r="U86" s="37"/>
      <c r="V86" s="37"/>
      <c r="W86" s="37"/>
      <c r="X86" s="30"/>
      <c r="Y86" s="30"/>
      <c r="Z86" s="30"/>
      <c r="AA86" s="30"/>
      <c r="AB86" s="30"/>
      <c r="AC86" s="30"/>
      <c r="AD86" s="30"/>
      <c r="AE86" s="47"/>
      <c r="AF86" s="47"/>
      <c r="AG86" s="47"/>
      <c r="AH86" s="47"/>
    </row>
    <row r="87" spans="2:34" s="10" customFormat="1" x14ac:dyDescent="0.25">
      <c r="B87" s="100" t="s">
        <v>183</v>
      </c>
      <c r="C87" s="106">
        <v>147978</v>
      </c>
      <c r="D87" s="106">
        <v>147978</v>
      </c>
      <c r="E87" s="90">
        <v>0</v>
      </c>
      <c r="F87" s="134">
        <v>0</v>
      </c>
      <c r="G87" s="134">
        <v>0</v>
      </c>
      <c r="H87" s="134">
        <v>0</v>
      </c>
      <c r="I87" s="134">
        <v>0</v>
      </c>
      <c r="J87" s="134">
        <v>0</v>
      </c>
      <c r="K87" s="134">
        <v>0</v>
      </c>
      <c r="L87" s="134">
        <v>0</v>
      </c>
      <c r="M87" s="134">
        <v>0</v>
      </c>
      <c r="N87" s="134">
        <v>0</v>
      </c>
      <c r="O87" s="134">
        <v>0</v>
      </c>
      <c r="P87" s="73">
        <v>0</v>
      </c>
      <c r="Q87" s="76">
        <f t="shared" si="9"/>
        <v>0</v>
      </c>
      <c r="R87" s="37"/>
      <c r="S87" s="28"/>
      <c r="T87" s="37"/>
      <c r="U87" s="37"/>
      <c r="V87" s="37"/>
      <c r="W87" s="37"/>
      <c r="X87" s="30"/>
      <c r="Y87" s="30"/>
      <c r="Z87" s="30"/>
      <c r="AA87" s="30"/>
      <c r="AB87" s="30"/>
      <c r="AC87" s="30"/>
      <c r="AD87" s="30"/>
      <c r="AE87" s="47"/>
      <c r="AF87" s="47"/>
      <c r="AG87" s="47"/>
      <c r="AH87" s="47"/>
    </row>
    <row r="88" spans="2:34" x14ac:dyDescent="0.25">
      <c r="B88" s="99" t="s">
        <v>184</v>
      </c>
      <c r="C88" s="106">
        <v>147978</v>
      </c>
      <c r="D88" s="106">
        <v>147978</v>
      </c>
      <c r="E88" s="90">
        <v>0</v>
      </c>
      <c r="F88" s="134">
        <v>0</v>
      </c>
      <c r="G88" s="134">
        <v>0</v>
      </c>
      <c r="H88" s="134">
        <v>0</v>
      </c>
      <c r="I88" s="134">
        <v>0</v>
      </c>
      <c r="J88" s="134">
        <v>0</v>
      </c>
      <c r="K88" s="134">
        <v>0</v>
      </c>
      <c r="L88" s="134">
        <v>0</v>
      </c>
      <c r="M88" s="134">
        <v>0</v>
      </c>
      <c r="N88" s="134">
        <v>0</v>
      </c>
      <c r="O88" s="134">
        <v>0</v>
      </c>
      <c r="P88" s="73">
        <v>0</v>
      </c>
      <c r="Q88" s="76">
        <f t="shared" si="9"/>
        <v>0</v>
      </c>
      <c r="R88" s="32"/>
      <c r="S88" s="28"/>
      <c r="T88" s="32"/>
      <c r="U88" s="32"/>
      <c r="V88" s="32"/>
      <c r="W88" s="32"/>
      <c r="X88" s="27"/>
      <c r="Y88" s="27"/>
      <c r="Z88" s="27"/>
      <c r="AA88" s="27"/>
      <c r="AB88" s="27"/>
      <c r="AC88" s="27"/>
      <c r="AD88" s="27"/>
      <c r="AE88" s="33"/>
      <c r="AF88" s="33"/>
      <c r="AG88" s="33"/>
      <c r="AH88" s="33"/>
    </row>
    <row r="89" spans="2:34" x14ac:dyDescent="0.25">
      <c r="B89" s="103" t="s">
        <v>128</v>
      </c>
      <c r="C89" s="110">
        <f t="shared" ref="C89:O89" si="28">C10+C42</f>
        <v>142703367995</v>
      </c>
      <c r="D89" s="110">
        <v>162579634107.41995</v>
      </c>
      <c r="E89" s="77">
        <f>E10+E42</f>
        <v>5692803913.0799999</v>
      </c>
      <c r="F89" s="77">
        <f t="shared" si="28"/>
        <v>6891906945.4400005</v>
      </c>
      <c r="G89" s="77">
        <f t="shared" si="28"/>
        <v>8576751256.21</v>
      </c>
      <c r="H89" s="77">
        <f t="shared" si="28"/>
        <v>7559733019.4899998</v>
      </c>
      <c r="I89" s="77">
        <f t="shared" si="28"/>
        <v>7962270426.1300001</v>
      </c>
      <c r="J89" s="77">
        <f t="shared" si="28"/>
        <v>8120496136.6499996</v>
      </c>
      <c r="K89" s="77">
        <f t="shared" si="28"/>
        <v>7700075924.5399981</v>
      </c>
      <c r="L89" s="77">
        <f t="shared" si="28"/>
        <v>8374818232.9699984</v>
      </c>
      <c r="M89" s="77">
        <f t="shared" si="28"/>
        <v>8128452756.1099997</v>
      </c>
      <c r="N89" s="77">
        <f t="shared" si="28"/>
        <v>9027016784.710001</v>
      </c>
      <c r="O89" s="93">
        <f t="shared" si="28"/>
        <v>13321344761.669998</v>
      </c>
      <c r="P89" s="93">
        <f>P10+P42</f>
        <v>12876933071.210001</v>
      </c>
      <c r="Q89" s="77">
        <f>Q10+Q42</f>
        <v>104232603228.20999</v>
      </c>
      <c r="S89" s="28"/>
      <c r="X89" s="27"/>
      <c r="Y89" s="27"/>
      <c r="Z89" s="27"/>
      <c r="AA89" s="27"/>
      <c r="AB89" s="27"/>
      <c r="AC89" s="27"/>
      <c r="AD89" s="27"/>
      <c r="AE89" s="33"/>
      <c r="AF89" s="33"/>
      <c r="AG89" s="33"/>
      <c r="AH89" s="33"/>
    </row>
    <row r="90" spans="2:34" x14ac:dyDescent="0.25">
      <c r="B90" s="19"/>
      <c r="C90" s="22"/>
      <c r="D90" s="22"/>
      <c r="E90" s="22"/>
      <c r="F90" s="22"/>
      <c r="G90" s="22"/>
      <c r="H90" s="22"/>
      <c r="I90" s="22"/>
      <c r="J90" s="22"/>
      <c r="K90" s="22"/>
      <c r="L90" s="22"/>
      <c r="M90" s="22"/>
      <c r="N90" s="22"/>
      <c r="P90" s="22"/>
      <c r="Q90" s="22"/>
      <c r="X90" s="27"/>
      <c r="Y90" s="27"/>
      <c r="Z90" s="27"/>
      <c r="AA90" s="27"/>
      <c r="AB90" s="27"/>
      <c r="AC90" s="27"/>
      <c r="AD90" s="27"/>
    </row>
    <row r="91" spans="2:34" x14ac:dyDescent="0.25">
      <c r="B91" s="103"/>
      <c r="C91" s="18"/>
      <c r="D91" s="18"/>
      <c r="E91" s="13" t="str">
        <f t="shared" ref="E91:O91" si="29">+E9</f>
        <v>ENERO</v>
      </c>
      <c r="F91" s="13" t="str">
        <f t="shared" si="29"/>
        <v>FEBRERO</v>
      </c>
      <c r="G91" s="13" t="str">
        <f t="shared" si="29"/>
        <v>MARZO</v>
      </c>
      <c r="H91" s="13" t="str">
        <f t="shared" si="29"/>
        <v>ABRIL</v>
      </c>
      <c r="I91" s="13" t="str">
        <f t="shared" si="29"/>
        <v>MAYO</v>
      </c>
      <c r="J91" s="13" t="str">
        <f t="shared" si="29"/>
        <v>JUNIO</v>
      </c>
      <c r="K91" s="13" t="str">
        <f t="shared" si="29"/>
        <v>JULIO</v>
      </c>
      <c r="L91" s="13" t="str">
        <f t="shared" si="29"/>
        <v>AGOSTO</v>
      </c>
      <c r="M91" s="13" t="str">
        <f t="shared" si="29"/>
        <v>SEPTIEMBRE</v>
      </c>
      <c r="N91" s="13" t="str">
        <f t="shared" si="29"/>
        <v>OCTUBRE</v>
      </c>
      <c r="O91" s="13" t="str">
        <f t="shared" si="29"/>
        <v>NOVIEMBRE</v>
      </c>
      <c r="P91" s="13" t="s">
        <v>21</v>
      </c>
      <c r="Q91" s="45" t="s">
        <v>22</v>
      </c>
      <c r="R91" s="32"/>
      <c r="S91" s="32"/>
      <c r="T91" s="32"/>
      <c r="U91" s="32"/>
      <c r="V91" s="32"/>
      <c r="W91" s="32"/>
      <c r="Y91" s="27"/>
      <c r="Z91" s="27"/>
      <c r="AA91" s="27"/>
      <c r="AB91" s="27"/>
      <c r="AC91" s="27"/>
      <c r="AD91" s="27"/>
    </row>
    <row r="92" spans="2:34" x14ac:dyDescent="0.25">
      <c r="B92" s="21" t="s">
        <v>65</v>
      </c>
      <c r="C92" s="111">
        <v>2419127188</v>
      </c>
      <c r="D92" s="111">
        <v>3156627188.3699999</v>
      </c>
      <c r="E92" s="84">
        <f t="shared" ref="E92:P92" si="30">E93+E97+E109</f>
        <v>0</v>
      </c>
      <c r="F92" s="84">
        <f t="shared" si="30"/>
        <v>0</v>
      </c>
      <c r="G92" s="84">
        <f t="shared" si="30"/>
        <v>0</v>
      </c>
      <c r="H92" s="84">
        <f t="shared" si="30"/>
        <v>0</v>
      </c>
      <c r="I92" s="84">
        <f t="shared" si="30"/>
        <v>0</v>
      </c>
      <c r="J92" s="84">
        <f t="shared" si="30"/>
        <v>0</v>
      </c>
      <c r="K92" s="84">
        <f t="shared" si="30"/>
        <v>0</v>
      </c>
      <c r="L92" s="84">
        <f t="shared" si="30"/>
        <v>0</v>
      </c>
      <c r="M92" s="84">
        <f t="shared" si="30"/>
        <v>0</v>
      </c>
      <c r="N92" s="84">
        <f t="shared" si="30"/>
        <v>0</v>
      </c>
      <c r="O92" s="84">
        <f t="shared" si="30"/>
        <v>0</v>
      </c>
      <c r="P92" s="84">
        <f t="shared" si="30"/>
        <v>0</v>
      </c>
      <c r="Q92" s="84">
        <f>SUM(E92:P92)</f>
        <v>0</v>
      </c>
      <c r="R92" s="32"/>
      <c r="S92" s="32"/>
      <c r="T92" s="32"/>
      <c r="U92" s="32"/>
      <c r="V92" s="32"/>
      <c r="W92" s="32"/>
      <c r="X92" s="27"/>
      <c r="Y92" s="27"/>
      <c r="Z92" s="27"/>
      <c r="AA92" s="27"/>
      <c r="AB92" s="27"/>
      <c r="AC92" s="27"/>
      <c r="AD92" s="27"/>
      <c r="AE92" s="32"/>
      <c r="AF92" s="32"/>
      <c r="AG92" s="32"/>
      <c r="AH92" s="32"/>
    </row>
    <row r="93" spans="2:34" x14ac:dyDescent="0.25">
      <c r="B93" s="62" t="s">
        <v>66</v>
      </c>
      <c r="C93" s="92">
        <v>900000000</v>
      </c>
      <c r="D93" s="92">
        <v>637500000</v>
      </c>
      <c r="E93" s="83">
        <v>0</v>
      </c>
      <c r="F93" s="83">
        <v>0</v>
      </c>
      <c r="G93" s="83">
        <v>0</v>
      </c>
      <c r="H93" s="83">
        <v>0</v>
      </c>
      <c r="I93" s="83">
        <v>0</v>
      </c>
      <c r="J93" s="83">
        <v>0</v>
      </c>
      <c r="K93" s="83">
        <v>0</v>
      </c>
      <c r="L93" s="83">
        <v>0</v>
      </c>
      <c r="M93" s="83">
        <v>0</v>
      </c>
      <c r="N93" s="83">
        <v>0</v>
      </c>
      <c r="O93" s="83">
        <v>0</v>
      </c>
      <c r="P93" s="83">
        <v>0</v>
      </c>
      <c r="Q93" s="83">
        <f t="shared" ref="Q93:Q110" si="31">SUM(E93:P93)</f>
        <v>0</v>
      </c>
      <c r="R93" s="32"/>
      <c r="S93" s="32"/>
      <c r="T93" s="32"/>
      <c r="U93" s="32"/>
      <c r="V93" s="32"/>
      <c r="W93" s="32"/>
      <c r="X93" s="27"/>
      <c r="Y93" s="27"/>
      <c r="Z93" s="27"/>
      <c r="AA93" s="27"/>
      <c r="AB93" s="27"/>
      <c r="AC93" s="27"/>
      <c r="AD93" s="27"/>
      <c r="AE93" s="32"/>
      <c r="AF93" s="32"/>
      <c r="AG93" s="32"/>
      <c r="AH93" s="32"/>
    </row>
    <row r="94" spans="2:34" x14ac:dyDescent="0.25">
      <c r="B94" s="97" t="s">
        <v>70</v>
      </c>
      <c r="C94" s="94">
        <v>900000000</v>
      </c>
      <c r="D94" s="94">
        <v>637500000</v>
      </c>
      <c r="E94" s="83">
        <v>0</v>
      </c>
      <c r="F94" s="83">
        <v>0</v>
      </c>
      <c r="G94" s="83">
        <v>0</v>
      </c>
      <c r="H94" s="83">
        <v>0</v>
      </c>
      <c r="I94" s="83">
        <v>0</v>
      </c>
      <c r="J94" s="83">
        <v>0</v>
      </c>
      <c r="K94" s="83">
        <v>0</v>
      </c>
      <c r="L94" s="83">
        <v>0</v>
      </c>
      <c r="M94" s="83">
        <v>0</v>
      </c>
      <c r="N94" s="83">
        <v>0</v>
      </c>
      <c r="O94" s="83">
        <v>0</v>
      </c>
      <c r="P94" s="83">
        <v>0</v>
      </c>
      <c r="Q94" s="80">
        <f t="shared" si="31"/>
        <v>0</v>
      </c>
      <c r="R94" s="32"/>
      <c r="S94" s="32"/>
      <c r="T94" s="32"/>
      <c r="U94" s="32"/>
      <c r="V94" s="32"/>
      <c r="W94" s="32"/>
      <c r="X94" s="27"/>
      <c r="Y94" s="27"/>
      <c r="Z94" s="27"/>
      <c r="AA94" s="27"/>
      <c r="AB94" s="27"/>
      <c r="AC94" s="27"/>
      <c r="AD94" s="27"/>
      <c r="AE94" s="32"/>
      <c r="AF94" s="32"/>
      <c r="AG94" s="32"/>
      <c r="AH94" s="32"/>
    </row>
    <row r="95" spans="2:34" ht="17.25" customHeight="1" x14ac:dyDescent="0.25">
      <c r="B95" s="100" t="s">
        <v>86</v>
      </c>
      <c r="C95" s="82">
        <v>900000000</v>
      </c>
      <c r="D95" s="82">
        <v>637500000</v>
      </c>
      <c r="E95" s="80">
        <v>0</v>
      </c>
      <c r="F95" s="80">
        <v>0</v>
      </c>
      <c r="G95" s="80">
        <v>0</v>
      </c>
      <c r="H95" s="80">
        <v>0</v>
      </c>
      <c r="I95" s="80">
        <v>0</v>
      </c>
      <c r="J95" s="80">
        <v>0</v>
      </c>
      <c r="K95" s="80">
        <v>0</v>
      </c>
      <c r="L95" s="80">
        <v>0</v>
      </c>
      <c r="M95" s="80">
        <v>0</v>
      </c>
      <c r="N95" s="80">
        <v>0</v>
      </c>
      <c r="O95" s="80">
        <v>0</v>
      </c>
      <c r="P95" s="80">
        <v>0</v>
      </c>
      <c r="Q95" s="80">
        <f t="shared" si="31"/>
        <v>0</v>
      </c>
      <c r="R95" s="32"/>
      <c r="S95" s="32"/>
      <c r="T95" s="32"/>
      <c r="U95" s="32"/>
      <c r="V95" s="32"/>
      <c r="W95" s="32"/>
      <c r="X95" s="27"/>
      <c r="Y95" s="27"/>
      <c r="Z95" s="27"/>
      <c r="AA95" s="27"/>
      <c r="AB95" s="27"/>
      <c r="AC95" s="27"/>
      <c r="AD95" s="27"/>
      <c r="AE95" s="32"/>
      <c r="AF95" s="32"/>
      <c r="AG95" s="32"/>
      <c r="AH95" s="32"/>
    </row>
    <row r="96" spans="2:34" ht="30" x14ac:dyDescent="0.25">
      <c r="B96" s="99" t="s">
        <v>87</v>
      </c>
      <c r="C96" s="82">
        <v>900000000</v>
      </c>
      <c r="D96" s="82">
        <v>637500000</v>
      </c>
      <c r="E96" s="80">
        <v>0</v>
      </c>
      <c r="F96" s="80">
        <v>0</v>
      </c>
      <c r="G96" s="80">
        <v>0</v>
      </c>
      <c r="H96" s="80">
        <v>0</v>
      </c>
      <c r="I96" s="80">
        <v>0</v>
      </c>
      <c r="J96" s="80">
        <v>0</v>
      </c>
      <c r="K96" s="80">
        <v>0</v>
      </c>
      <c r="L96" s="80">
        <v>0</v>
      </c>
      <c r="M96" s="80">
        <v>0</v>
      </c>
      <c r="N96" s="80">
        <v>0</v>
      </c>
      <c r="O96" s="80">
        <v>0</v>
      </c>
      <c r="P96" s="80">
        <v>0</v>
      </c>
      <c r="Q96" s="73">
        <f t="shared" si="31"/>
        <v>0</v>
      </c>
      <c r="R96" s="32"/>
      <c r="S96" s="32"/>
      <c r="T96" s="32"/>
      <c r="U96" s="32"/>
      <c r="V96" s="32"/>
      <c r="W96" s="32"/>
      <c r="X96" s="27"/>
      <c r="Y96" s="27"/>
      <c r="Z96" s="27"/>
      <c r="AA96" s="27"/>
      <c r="AB96" s="27"/>
      <c r="AC96" s="27"/>
      <c r="AD96" s="27"/>
      <c r="AE96" s="32"/>
      <c r="AF96" s="32"/>
      <c r="AG96" s="32"/>
      <c r="AH96" s="32"/>
    </row>
    <row r="97" spans="2:35" x14ac:dyDescent="0.25">
      <c r="B97" s="62" t="s">
        <v>73</v>
      </c>
      <c r="C97" s="92">
        <v>1518627188</v>
      </c>
      <c r="D97" s="92">
        <v>2518627188.3699999</v>
      </c>
      <c r="E97" s="83">
        <v>0</v>
      </c>
      <c r="F97" s="83">
        <v>0</v>
      </c>
      <c r="G97" s="83">
        <v>0</v>
      </c>
      <c r="H97" s="83">
        <v>0</v>
      </c>
      <c r="I97" s="83">
        <v>0</v>
      </c>
      <c r="J97" s="83">
        <v>0</v>
      </c>
      <c r="K97" s="83">
        <v>0</v>
      </c>
      <c r="L97" s="83">
        <v>0</v>
      </c>
      <c r="M97" s="83">
        <v>0</v>
      </c>
      <c r="N97" s="83">
        <v>0</v>
      </c>
      <c r="O97" s="83">
        <v>0</v>
      </c>
      <c r="P97" s="83">
        <v>0</v>
      </c>
      <c r="Q97" s="74">
        <f t="shared" si="31"/>
        <v>0</v>
      </c>
      <c r="R97" s="32"/>
      <c r="S97" s="32"/>
      <c r="T97" s="32"/>
      <c r="U97" s="32"/>
      <c r="V97" s="32"/>
      <c r="W97" s="32"/>
      <c r="X97" s="27"/>
      <c r="Y97" s="27"/>
      <c r="Z97" s="27"/>
      <c r="AA97" s="27"/>
      <c r="AB97" s="27"/>
      <c r="AC97" s="27"/>
      <c r="AD97" s="27"/>
      <c r="AE97" s="32"/>
      <c r="AF97" s="32"/>
      <c r="AG97" s="32"/>
      <c r="AH97" s="32"/>
    </row>
    <row r="98" spans="2:35" x14ac:dyDescent="0.25">
      <c r="B98" s="62" t="s">
        <v>74</v>
      </c>
      <c r="C98" s="92">
        <v>1418317079</v>
      </c>
      <c r="D98" s="92">
        <v>2418317079.3699999</v>
      </c>
      <c r="E98" s="83">
        <v>0</v>
      </c>
      <c r="F98" s="83">
        <v>0</v>
      </c>
      <c r="G98" s="83">
        <v>0</v>
      </c>
      <c r="H98" s="83">
        <v>0</v>
      </c>
      <c r="I98" s="83">
        <v>0</v>
      </c>
      <c r="J98" s="83">
        <v>0</v>
      </c>
      <c r="K98" s="83">
        <v>0</v>
      </c>
      <c r="L98" s="83">
        <v>0</v>
      </c>
      <c r="M98" s="83">
        <v>0</v>
      </c>
      <c r="N98" s="83">
        <v>0</v>
      </c>
      <c r="O98" s="83">
        <v>0</v>
      </c>
      <c r="P98" s="83">
        <v>0</v>
      </c>
      <c r="Q98" s="74">
        <f t="shared" si="31"/>
        <v>0</v>
      </c>
      <c r="R98" s="32"/>
      <c r="S98" s="32"/>
      <c r="T98" s="32"/>
      <c r="U98" s="32"/>
      <c r="V98" s="32"/>
      <c r="W98" s="32"/>
      <c r="X98" s="27"/>
      <c r="Y98" s="27"/>
      <c r="Z98" s="27"/>
      <c r="AA98" s="27"/>
      <c r="AB98" s="27"/>
      <c r="AC98" s="27"/>
      <c r="AD98" s="27"/>
      <c r="AE98" s="32"/>
      <c r="AF98" s="32"/>
      <c r="AG98" s="32"/>
      <c r="AH98" s="32"/>
    </row>
    <row r="99" spans="2:35" s="10" customFormat="1" x14ac:dyDescent="0.25">
      <c r="B99" s="97" t="s">
        <v>75</v>
      </c>
      <c r="C99" s="94">
        <v>1329808604</v>
      </c>
      <c r="D99" s="94">
        <v>2329808604.3699999</v>
      </c>
      <c r="E99" s="83">
        <v>0</v>
      </c>
      <c r="F99" s="83">
        <v>0</v>
      </c>
      <c r="G99" s="83">
        <v>0</v>
      </c>
      <c r="H99" s="83">
        <v>0</v>
      </c>
      <c r="I99" s="83">
        <v>0</v>
      </c>
      <c r="J99" s="83">
        <v>0</v>
      </c>
      <c r="K99" s="83">
        <v>0</v>
      </c>
      <c r="L99" s="83">
        <v>0</v>
      </c>
      <c r="M99" s="83">
        <v>0</v>
      </c>
      <c r="N99" s="83">
        <v>0</v>
      </c>
      <c r="O99" s="83">
        <v>0</v>
      </c>
      <c r="P99" s="83">
        <v>0</v>
      </c>
      <c r="Q99" s="74">
        <f t="shared" si="31"/>
        <v>0</v>
      </c>
      <c r="R99" s="37"/>
      <c r="S99" s="37"/>
      <c r="T99" s="37"/>
      <c r="U99" s="37"/>
      <c r="V99" s="37"/>
      <c r="W99" s="37"/>
      <c r="X99" s="30"/>
      <c r="Y99" s="30"/>
      <c r="Z99" s="30"/>
      <c r="AA99" s="30"/>
      <c r="AB99" s="30"/>
      <c r="AC99" s="30"/>
      <c r="AD99" s="30"/>
      <c r="AE99" s="37"/>
      <c r="AF99" s="37"/>
      <c r="AG99" s="37"/>
      <c r="AH99" s="37"/>
    </row>
    <row r="100" spans="2:35" s="10" customFormat="1" x14ac:dyDescent="0.25">
      <c r="B100" s="100" t="s">
        <v>76</v>
      </c>
      <c r="C100" s="82">
        <v>1329808604</v>
      </c>
      <c r="D100" s="82">
        <v>2329808604.3699999</v>
      </c>
      <c r="E100" s="80">
        <v>0</v>
      </c>
      <c r="F100" s="80">
        <v>0</v>
      </c>
      <c r="G100" s="80">
        <v>0</v>
      </c>
      <c r="H100" s="80">
        <v>0</v>
      </c>
      <c r="I100" s="80">
        <v>0</v>
      </c>
      <c r="J100" s="80">
        <v>0</v>
      </c>
      <c r="K100" s="80">
        <v>0</v>
      </c>
      <c r="L100" s="80">
        <v>0</v>
      </c>
      <c r="M100" s="80">
        <v>0</v>
      </c>
      <c r="N100" s="80">
        <v>0</v>
      </c>
      <c r="O100" s="80">
        <v>0</v>
      </c>
      <c r="P100" s="80">
        <v>0</v>
      </c>
      <c r="Q100" s="73">
        <f t="shared" si="31"/>
        <v>0</v>
      </c>
      <c r="R100" s="32"/>
      <c r="S100" s="32"/>
      <c r="T100" s="32"/>
      <c r="U100" s="32"/>
      <c r="V100" s="32"/>
      <c r="W100" s="32"/>
      <c r="X100" s="27"/>
      <c r="Y100" s="27"/>
      <c r="Z100" s="27"/>
      <c r="AA100" s="27"/>
      <c r="AB100" s="27"/>
      <c r="AC100" s="27"/>
      <c r="AD100" s="27"/>
      <c r="AE100" s="32"/>
      <c r="AF100" s="32"/>
      <c r="AG100" s="32"/>
      <c r="AH100" s="32"/>
    </row>
    <row r="101" spans="2:35" s="10" customFormat="1" x14ac:dyDescent="0.25">
      <c r="B101" s="97" t="s">
        <v>79</v>
      </c>
      <c r="C101" s="94">
        <v>88508475</v>
      </c>
      <c r="D101" s="94">
        <v>88508475</v>
      </c>
      <c r="E101" s="83">
        <v>0</v>
      </c>
      <c r="F101" s="83">
        <v>0</v>
      </c>
      <c r="G101" s="83">
        <v>0</v>
      </c>
      <c r="H101" s="83">
        <v>0</v>
      </c>
      <c r="I101" s="83">
        <v>0</v>
      </c>
      <c r="J101" s="83">
        <v>0</v>
      </c>
      <c r="K101" s="83">
        <v>0</v>
      </c>
      <c r="L101" s="83">
        <v>0</v>
      </c>
      <c r="M101" s="83">
        <v>0</v>
      </c>
      <c r="N101" s="83">
        <v>0</v>
      </c>
      <c r="O101" s="83">
        <v>0</v>
      </c>
      <c r="P101" s="83">
        <v>0</v>
      </c>
      <c r="Q101" s="74">
        <f t="shared" si="31"/>
        <v>0</v>
      </c>
      <c r="X101" s="30"/>
      <c r="Y101" s="30"/>
      <c r="Z101" s="30"/>
      <c r="AA101" s="30"/>
      <c r="AB101" s="30"/>
      <c r="AC101" s="30"/>
      <c r="AD101" s="30"/>
      <c r="AE101" s="37"/>
      <c r="AF101" s="37"/>
      <c r="AG101" s="37"/>
      <c r="AH101" s="37"/>
    </row>
    <row r="102" spans="2:35" x14ac:dyDescent="0.25">
      <c r="B102" s="100" t="s">
        <v>80</v>
      </c>
      <c r="C102" s="112">
        <v>88508475</v>
      </c>
      <c r="D102" s="112">
        <v>88508475</v>
      </c>
      <c r="E102" s="80">
        <v>0</v>
      </c>
      <c r="F102" s="80">
        <v>0</v>
      </c>
      <c r="G102" s="80">
        <v>0</v>
      </c>
      <c r="H102" s="80">
        <v>0</v>
      </c>
      <c r="I102" s="80">
        <v>0</v>
      </c>
      <c r="J102" s="80">
        <v>0</v>
      </c>
      <c r="K102" s="80">
        <v>0</v>
      </c>
      <c r="L102" s="80">
        <v>0</v>
      </c>
      <c r="M102" s="80">
        <v>0</v>
      </c>
      <c r="N102" s="80">
        <v>0</v>
      </c>
      <c r="O102" s="80">
        <v>0</v>
      </c>
      <c r="P102" s="80">
        <v>0</v>
      </c>
      <c r="Q102" s="73">
        <f t="shared" si="31"/>
        <v>0</v>
      </c>
      <c r="R102" s="32"/>
      <c r="S102" s="32"/>
      <c r="T102" s="32"/>
      <c r="U102" s="32"/>
      <c r="V102" s="32"/>
      <c r="W102" s="32"/>
      <c r="X102" s="27"/>
      <c r="Y102" s="27"/>
      <c r="Z102" s="27"/>
      <c r="AA102" s="27"/>
      <c r="AB102" s="27"/>
      <c r="AC102" s="27"/>
      <c r="AD102" s="27"/>
      <c r="AE102" s="32"/>
      <c r="AF102" s="32"/>
      <c r="AG102" s="32"/>
      <c r="AH102" s="32"/>
    </row>
    <row r="103" spans="2:35" s="10" customFormat="1" x14ac:dyDescent="0.25">
      <c r="B103" s="62" t="s">
        <v>94</v>
      </c>
      <c r="C103" s="94">
        <v>100310109</v>
      </c>
      <c r="D103" s="94">
        <v>100310109</v>
      </c>
      <c r="E103" s="83">
        <v>0</v>
      </c>
      <c r="F103" s="83">
        <v>0</v>
      </c>
      <c r="G103" s="83">
        <v>0</v>
      </c>
      <c r="H103" s="83">
        <v>0</v>
      </c>
      <c r="I103" s="83">
        <v>0</v>
      </c>
      <c r="J103" s="83">
        <v>0</v>
      </c>
      <c r="K103" s="83">
        <v>0</v>
      </c>
      <c r="L103" s="83">
        <v>0</v>
      </c>
      <c r="M103" s="83">
        <v>0</v>
      </c>
      <c r="N103" s="83">
        <v>0</v>
      </c>
      <c r="O103" s="83">
        <v>0</v>
      </c>
      <c r="P103" s="83">
        <v>0</v>
      </c>
      <c r="Q103" s="74">
        <f t="shared" si="31"/>
        <v>0</v>
      </c>
      <c r="R103" s="37"/>
      <c r="S103" s="37"/>
      <c r="T103" s="37"/>
      <c r="U103" s="37"/>
      <c r="V103" s="37"/>
      <c r="W103" s="37"/>
      <c r="X103" s="30"/>
      <c r="Y103" s="30"/>
      <c r="Z103" s="30"/>
      <c r="AA103" s="30"/>
      <c r="AB103" s="30"/>
      <c r="AC103" s="30"/>
      <c r="AD103" s="30"/>
      <c r="AE103" s="37"/>
      <c r="AF103" s="37"/>
      <c r="AG103" s="37"/>
      <c r="AH103" s="37"/>
    </row>
    <row r="104" spans="2:35" s="10" customFormat="1" x14ac:dyDescent="0.25">
      <c r="B104" s="97" t="s">
        <v>95</v>
      </c>
      <c r="C104" s="94">
        <v>97700000</v>
      </c>
      <c r="D104" s="94">
        <v>97700000</v>
      </c>
      <c r="E104" s="83">
        <v>0</v>
      </c>
      <c r="F104" s="83">
        <v>0</v>
      </c>
      <c r="G104" s="83">
        <v>0</v>
      </c>
      <c r="H104" s="83">
        <v>0</v>
      </c>
      <c r="I104" s="83">
        <v>0</v>
      </c>
      <c r="J104" s="83">
        <v>0</v>
      </c>
      <c r="K104" s="83">
        <v>0</v>
      </c>
      <c r="L104" s="83">
        <v>0</v>
      </c>
      <c r="M104" s="83">
        <v>0</v>
      </c>
      <c r="N104" s="83">
        <v>0</v>
      </c>
      <c r="O104" s="83">
        <v>0</v>
      </c>
      <c r="P104" s="83">
        <v>0</v>
      </c>
      <c r="Q104" s="83">
        <f t="shared" si="31"/>
        <v>0</v>
      </c>
      <c r="R104" s="37"/>
      <c r="S104" s="37"/>
      <c r="T104" s="37"/>
      <c r="U104" s="37"/>
      <c r="V104" s="37"/>
      <c r="W104" s="37"/>
      <c r="X104" s="30"/>
      <c r="Y104" s="30"/>
      <c r="Z104" s="30"/>
      <c r="AA104" s="30"/>
      <c r="AB104" s="30"/>
      <c r="AC104" s="30"/>
      <c r="AD104" s="30"/>
      <c r="AE104" s="37"/>
      <c r="AF104" s="37"/>
      <c r="AG104" s="37"/>
      <c r="AH104" s="37"/>
    </row>
    <row r="105" spans="2:35" x14ac:dyDescent="0.25">
      <c r="B105" s="100" t="s">
        <v>108</v>
      </c>
      <c r="C105" s="82">
        <v>34700000</v>
      </c>
      <c r="D105" s="82">
        <v>34700000</v>
      </c>
      <c r="E105" s="80">
        <v>0</v>
      </c>
      <c r="F105" s="80">
        <v>0</v>
      </c>
      <c r="G105" s="80">
        <v>0</v>
      </c>
      <c r="H105" s="80">
        <v>0</v>
      </c>
      <c r="I105" s="80">
        <v>0</v>
      </c>
      <c r="J105" s="80">
        <v>0</v>
      </c>
      <c r="K105" s="80">
        <v>0</v>
      </c>
      <c r="L105" s="80">
        <v>0</v>
      </c>
      <c r="M105" s="80">
        <v>0</v>
      </c>
      <c r="N105" s="80">
        <v>0</v>
      </c>
      <c r="O105" s="80">
        <v>0</v>
      </c>
      <c r="P105" s="80">
        <v>0</v>
      </c>
      <c r="Q105" s="73">
        <f t="shared" si="31"/>
        <v>0</v>
      </c>
      <c r="R105" s="27"/>
      <c r="S105" s="32"/>
      <c r="T105" s="32"/>
      <c r="U105" s="32"/>
      <c r="V105" s="32"/>
      <c r="W105" s="32"/>
      <c r="X105" s="32"/>
      <c r="Y105" s="27"/>
      <c r="Z105" s="27"/>
      <c r="AA105" s="27"/>
      <c r="AB105" s="27"/>
      <c r="AC105" s="27"/>
      <c r="AD105" s="27"/>
      <c r="AE105" s="27"/>
      <c r="AF105" s="32"/>
      <c r="AG105" s="32"/>
      <c r="AH105" s="32"/>
      <c r="AI105" s="32"/>
    </row>
    <row r="106" spans="2:35" x14ac:dyDescent="0.25">
      <c r="B106" s="100" t="s">
        <v>96</v>
      </c>
      <c r="C106" s="112">
        <v>63000000</v>
      </c>
      <c r="D106" s="112">
        <v>63000000</v>
      </c>
      <c r="E106" s="80">
        <v>0</v>
      </c>
      <c r="F106" s="80">
        <v>0</v>
      </c>
      <c r="G106" s="80">
        <v>0</v>
      </c>
      <c r="H106" s="80">
        <v>0</v>
      </c>
      <c r="I106" s="80">
        <v>0</v>
      </c>
      <c r="J106" s="80">
        <v>0</v>
      </c>
      <c r="K106" s="80">
        <v>0</v>
      </c>
      <c r="L106" s="80">
        <v>0</v>
      </c>
      <c r="M106" s="80">
        <v>0</v>
      </c>
      <c r="N106" s="80">
        <v>0</v>
      </c>
      <c r="O106" s="80">
        <v>0</v>
      </c>
      <c r="P106" s="80">
        <v>0</v>
      </c>
      <c r="Q106" s="73">
        <f t="shared" si="31"/>
        <v>0</v>
      </c>
      <c r="R106" s="27"/>
      <c r="S106" s="32"/>
      <c r="T106" s="32"/>
      <c r="U106" s="32"/>
      <c r="V106" s="32"/>
      <c r="W106" s="32"/>
      <c r="X106" s="32"/>
      <c r="Y106" s="27"/>
      <c r="Z106" s="27"/>
      <c r="AA106" s="27"/>
      <c r="AB106" s="27"/>
      <c r="AC106" s="27"/>
      <c r="AD106" s="27"/>
      <c r="AE106" s="27"/>
      <c r="AF106" s="32"/>
      <c r="AG106" s="32"/>
      <c r="AH106" s="32"/>
      <c r="AI106" s="32"/>
    </row>
    <row r="107" spans="2:35" x14ac:dyDescent="0.25">
      <c r="B107" s="100" t="s">
        <v>109</v>
      </c>
      <c r="C107" s="112">
        <v>2610109</v>
      </c>
      <c r="D107" s="112">
        <v>2610109</v>
      </c>
      <c r="E107" s="80">
        <v>0</v>
      </c>
      <c r="F107" s="80">
        <v>0</v>
      </c>
      <c r="G107" s="80">
        <v>0</v>
      </c>
      <c r="H107" s="80">
        <v>0</v>
      </c>
      <c r="I107" s="80">
        <v>0</v>
      </c>
      <c r="J107" s="80">
        <v>0</v>
      </c>
      <c r="K107" s="80">
        <v>0</v>
      </c>
      <c r="L107" s="80">
        <v>0</v>
      </c>
      <c r="M107" s="80">
        <v>0</v>
      </c>
      <c r="N107" s="80">
        <v>0</v>
      </c>
      <c r="O107" s="80">
        <v>0</v>
      </c>
      <c r="P107" s="80">
        <v>0</v>
      </c>
      <c r="Q107" s="73">
        <v>0</v>
      </c>
      <c r="R107" s="27"/>
      <c r="S107" s="32"/>
      <c r="T107" s="32"/>
      <c r="U107" s="32"/>
      <c r="V107" s="32"/>
      <c r="W107" s="32"/>
      <c r="X107" s="32"/>
      <c r="Y107" s="27"/>
      <c r="Z107" s="27"/>
      <c r="AA107" s="27"/>
      <c r="AB107" s="27"/>
      <c r="AC107" s="27"/>
      <c r="AD107" s="27"/>
      <c r="AE107" s="27"/>
      <c r="AF107" s="32"/>
      <c r="AG107" s="32"/>
      <c r="AH107" s="32"/>
      <c r="AI107" s="32"/>
    </row>
    <row r="108" spans="2:35" x14ac:dyDescent="0.25">
      <c r="B108" s="100" t="s">
        <v>110</v>
      </c>
      <c r="C108" s="112">
        <v>2610109</v>
      </c>
      <c r="D108" s="112">
        <v>2610109</v>
      </c>
      <c r="E108" s="80">
        <v>0</v>
      </c>
      <c r="F108" s="80">
        <v>0</v>
      </c>
      <c r="G108" s="80">
        <v>0</v>
      </c>
      <c r="H108" s="80">
        <v>0</v>
      </c>
      <c r="I108" s="80">
        <v>0</v>
      </c>
      <c r="J108" s="80">
        <v>0</v>
      </c>
      <c r="K108" s="80">
        <v>0</v>
      </c>
      <c r="L108" s="80">
        <v>0</v>
      </c>
      <c r="M108" s="80">
        <v>0</v>
      </c>
      <c r="N108" s="80">
        <v>0</v>
      </c>
      <c r="O108" s="80">
        <v>0</v>
      </c>
      <c r="P108" s="80">
        <v>0</v>
      </c>
      <c r="Q108" s="73">
        <v>0</v>
      </c>
      <c r="R108" s="27"/>
      <c r="S108" s="32"/>
      <c r="T108" s="32"/>
      <c r="U108" s="32"/>
      <c r="V108" s="32"/>
      <c r="W108" s="32"/>
      <c r="X108" s="32"/>
      <c r="Y108" s="27"/>
      <c r="Z108" s="27"/>
      <c r="AA108" s="27"/>
      <c r="AB108" s="27"/>
      <c r="AC108" s="27"/>
      <c r="AD108" s="27"/>
      <c r="AE108" s="27"/>
      <c r="AF108" s="32"/>
      <c r="AG108" s="32"/>
      <c r="AH108" s="32"/>
      <c r="AI108" s="32"/>
    </row>
    <row r="109" spans="2:35" x14ac:dyDescent="0.25">
      <c r="B109" s="62" t="s">
        <v>97</v>
      </c>
      <c r="C109" s="94">
        <v>500000</v>
      </c>
      <c r="D109" s="94">
        <v>500000</v>
      </c>
      <c r="E109" s="83">
        <v>0</v>
      </c>
      <c r="F109" s="83">
        <v>0</v>
      </c>
      <c r="G109" s="83">
        <v>0</v>
      </c>
      <c r="H109" s="83">
        <v>0</v>
      </c>
      <c r="I109" s="83">
        <v>0</v>
      </c>
      <c r="J109" s="83">
        <v>0</v>
      </c>
      <c r="K109" s="83">
        <v>0</v>
      </c>
      <c r="L109" s="83">
        <v>0</v>
      </c>
      <c r="M109" s="83">
        <v>0</v>
      </c>
      <c r="N109" s="83">
        <v>0</v>
      </c>
      <c r="O109" s="83">
        <v>0</v>
      </c>
      <c r="P109" s="83">
        <v>0</v>
      </c>
      <c r="Q109" s="94">
        <f t="shared" si="31"/>
        <v>0</v>
      </c>
      <c r="R109" s="27"/>
      <c r="S109" s="32"/>
      <c r="T109" s="32"/>
      <c r="U109" s="32"/>
      <c r="V109" s="32"/>
      <c r="W109" s="32"/>
      <c r="X109" s="32"/>
      <c r="Y109" s="27"/>
      <c r="Z109" s="27"/>
      <c r="AA109" s="27"/>
      <c r="AB109" s="27"/>
      <c r="AC109" s="27"/>
      <c r="AD109" s="27"/>
      <c r="AE109" s="27"/>
      <c r="AF109" s="32"/>
      <c r="AG109" s="32"/>
      <c r="AH109" s="32"/>
      <c r="AI109" s="32"/>
    </row>
    <row r="110" spans="2:35" x14ac:dyDescent="0.25">
      <c r="B110" s="103" t="s">
        <v>129</v>
      </c>
      <c r="C110" s="110">
        <f>C92</f>
        <v>2419127188</v>
      </c>
      <c r="D110" s="110">
        <v>3156627188.3699999</v>
      </c>
      <c r="E110" s="77">
        <f t="shared" ref="E110:P110" si="32">E92</f>
        <v>0</v>
      </c>
      <c r="F110" s="77">
        <f t="shared" si="32"/>
        <v>0</v>
      </c>
      <c r="G110" s="77">
        <f t="shared" si="32"/>
        <v>0</v>
      </c>
      <c r="H110" s="77">
        <f t="shared" si="32"/>
        <v>0</v>
      </c>
      <c r="I110" s="77">
        <f t="shared" si="32"/>
        <v>0</v>
      </c>
      <c r="J110" s="77">
        <f t="shared" si="32"/>
        <v>0</v>
      </c>
      <c r="K110" s="77">
        <f t="shared" si="32"/>
        <v>0</v>
      </c>
      <c r="L110" s="77">
        <f t="shared" si="32"/>
        <v>0</v>
      </c>
      <c r="M110" s="77">
        <f t="shared" si="32"/>
        <v>0</v>
      </c>
      <c r="N110" s="77">
        <f t="shared" si="32"/>
        <v>0</v>
      </c>
      <c r="O110" s="77">
        <f t="shared" si="32"/>
        <v>0</v>
      </c>
      <c r="P110" s="77">
        <f t="shared" si="32"/>
        <v>0</v>
      </c>
      <c r="Q110" s="77">
        <f t="shared" si="31"/>
        <v>0</v>
      </c>
      <c r="R110" s="32"/>
      <c r="S110" s="32"/>
      <c r="T110" s="32"/>
      <c r="U110" s="32"/>
      <c r="V110" s="32"/>
      <c r="W110" s="32"/>
      <c r="X110" s="27"/>
      <c r="Y110" s="27"/>
      <c r="Z110" s="27"/>
      <c r="AA110" s="27"/>
      <c r="AB110" s="27"/>
      <c r="AC110" s="27"/>
      <c r="AD110" s="27"/>
    </row>
    <row r="111" spans="2:35" x14ac:dyDescent="0.25">
      <c r="B111" s="19"/>
      <c r="C111" s="17"/>
      <c r="D111" s="17"/>
      <c r="E111" s="95"/>
      <c r="F111" s="95"/>
      <c r="G111" s="95"/>
      <c r="H111" s="95"/>
      <c r="I111" s="95"/>
      <c r="J111" s="95"/>
      <c r="K111" s="95"/>
      <c r="L111" s="95"/>
      <c r="M111" s="95"/>
      <c r="N111" s="95"/>
      <c r="O111" s="95"/>
      <c r="P111" s="95"/>
      <c r="Q111" s="95"/>
      <c r="R111" s="32"/>
      <c r="S111" s="32"/>
      <c r="T111" s="32"/>
      <c r="U111" s="32"/>
      <c r="V111" s="32"/>
      <c r="W111" s="27"/>
      <c r="X111" s="27"/>
      <c r="Y111" s="27"/>
      <c r="Z111" s="27"/>
      <c r="AA111" s="27"/>
      <c r="AB111" s="27"/>
      <c r="AC111" s="27"/>
    </row>
    <row r="112" spans="2:35" x14ac:dyDescent="0.25">
      <c r="B112" s="103" t="s">
        <v>130</v>
      </c>
      <c r="C112" s="110">
        <f>C89+C110</f>
        <v>145122495183</v>
      </c>
      <c r="D112" s="110">
        <v>165736261295.78998</v>
      </c>
      <c r="E112" s="77">
        <f t="shared" ref="E112:Q112" si="33">E89+E110</f>
        <v>5692803913.0799999</v>
      </c>
      <c r="F112" s="77">
        <f t="shared" si="33"/>
        <v>6891906945.4400005</v>
      </c>
      <c r="G112" s="77">
        <f t="shared" si="33"/>
        <v>8576751256.21</v>
      </c>
      <c r="H112" s="77">
        <f t="shared" si="33"/>
        <v>7559733019.4899998</v>
      </c>
      <c r="I112" s="77">
        <f t="shared" si="33"/>
        <v>7962270426.1300001</v>
      </c>
      <c r="J112" s="77">
        <f t="shared" si="33"/>
        <v>8120496136.6499996</v>
      </c>
      <c r="K112" s="77">
        <f t="shared" si="33"/>
        <v>7700075924.5399981</v>
      </c>
      <c r="L112" s="77">
        <f t="shared" si="33"/>
        <v>8374818232.9699984</v>
      </c>
      <c r="M112" s="77">
        <f t="shared" si="33"/>
        <v>8128452756.1099997</v>
      </c>
      <c r="N112" s="77">
        <f t="shared" si="33"/>
        <v>9027016784.710001</v>
      </c>
      <c r="O112" s="77">
        <f t="shared" si="33"/>
        <v>13321344761.669998</v>
      </c>
      <c r="P112" s="77">
        <f t="shared" si="33"/>
        <v>12876933071.210001</v>
      </c>
      <c r="Q112" s="77">
        <f t="shared" si="33"/>
        <v>104232603228.20999</v>
      </c>
      <c r="S112" s="105"/>
      <c r="W112" s="27"/>
      <c r="X112" s="27"/>
      <c r="Y112" s="27"/>
      <c r="Z112" s="27"/>
      <c r="AA112" s="27"/>
      <c r="AB112" s="27"/>
      <c r="AC112" s="27"/>
    </row>
    <row r="113" spans="2:30" x14ac:dyDescent="0.25">
      <c r="B113" s="116" t="s">
        <v>185</v>
      </c>
      <c r="C113" s="113"/>
      <c r="D113" s="136"/>
      <c r="E113" s="39"/>
      <c r="F113" s="39"/>
      <c r="G113" s="12"/>
      <c r="H113" s="12"/>
      <c r="I113" s="12"/>
      <c r="J113" s="12"/>
      <c r="K113" s="12"/>
      <c r="L113" s="12"/>
      <c r="M113" s="12"/>
      <c r="N113" s="12"/>
      <c r="O113" s="12"/>
      <c r="P113" s="12"/>
      <c r="Q113" s="15"/>
      <c r="R113" s="36"/>
      <c r="S113" s="36"/>
      <c r="T113" s="36"/>
      <c r="U113" s="36"/>
      <c r="V113" s="36"/>
      <c r="W113" s="36"/>
      <c r="X113" s="27"/>
      <c r="Y113" s="27"/>
      <c r="Z113" s="27"/>
      <c r="AA113" s="27"/>
      <c r="AB113" s="27"/>
      <c r="AC113" s="27"/>
    </row>
    <row r="114" spans="2:30" x14ac:dyDescent="0.25">
      <c r="B114" s="12" t="s">
        <v>193</v>
      </c>
      <c r="C114" s="114"/>
      <c r="D114" s="114"/>
      <c r="E114" s="44"/>
      <c r="F114" s="44"/>
      <c r="G114" s="34"/>
      <c r="H114" s="34"/>
      <c r="I114" s="34"/>
      <c r="J114" s="34"/>
      <c r="K114" s="34"/>
      <c r="L114" s="34"/>
      <c r="M114" s="34"/>
      <c r="N114" s="34"/>
      <c r="O114" s="34"/>
      <c r="P114" s="34"/>
      <c r="Q114" s="34"/>
      <c r="Y114" s="27"/>
      <c r="Z114" s="27"/>
      <c r="AA114" s="27"/>
      <c r="AB114" s="27"/>
      <c r="AC114" s="27"/>
      <c r="AD114" s="27"/>
    </row>
    <row r="115" spans="2:30" x14ac:dyDescent="0.25">
      <c r="B115" s="12" t="s">
        <v>194</v>
      </c>
      <c r="C115" s="115"/>
      <c r="D115" s="115"/>
      <c r="E115" s="6"/>
      <c r="F115" s="6"/>
      <c r="G115" s="6"/>
      <c r="H115" s="6"/>
      <c r="I115" s="6"/>
      <c r="J115" s="6"/>
      <c r="K115" s="6"/>
      <c r="L115" s="6"/>
      <c r="M115" s="6"/>
      <c r="N115" s="6"/>
      <c r="O115" s="6"/>
      <c r="P115" s="6"/>
      <c r="Q115" s="6"/>
    </row>
    <row r="116" spans="2:30" x14ac:dyDescent="0.25">
      <c r="B116" s="117" t="s">
        <v>195</v>
      </c>
    </row>
  </sheetData>
  <mergeCells count="9">
    <mergeCell ref="B8:B9"/>
    <mergeCell ref="C8:C9"/>
    <mergeCell ref="D8:D9"/>
    <mergeCell ref="E8:Q8"/>
    <mergeCell ref="B2:Q2"/>
    <mergeCell ref="B3:Q3"/>
    <mergeCell ref="B4:Q4"/>
    <mergeCell ref="B5:Q5"/>
    <mergeCell ref="B6:Q6"/>
  </mergeCells>
  <pageMargins left="0.7" right="0.7" top="0.75" bottom="0.75" header="0.3" footer="0.3"/>
  <pageSetup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FAEE7A-CD75-461A-90B2-9D75BEC81BDB}">
  <ds:schemaRefs>
    <ds:schemaRef ds:uri="http://schemas.microsoft.com/office/2006/metadata/properties"/>
    <ds:schemaRef ds:uri="http://purl.org/dc/term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infopath/2007/PartnerControls"/>
    <ds:schemaRef ds:uri="09100588-ee89-45b2-81d6-a67d223ce91b"/>
    <ds:schemaRef ds:uri="f7c7372e-77c9-4c4a-9e9a-3e04be05905d"/>
    <ds:schemaRef ds:uri="http://www.w3.org/XML/1998/namespace"/>
  </ds:schemaRefs>
</ds:datastoreItem>
</file>

<file path=customXml/itemProps2.xml><?xml version="1.0" encoding="utf-8"?>
<ds:datastoreItem xmlns:ds="http://schemas.openxmlformats.org/officeDocument/2006/customXml" ds:itemID="{03FBF067-3605-427F-B785-EF935E749BB6}">
  <ds:schemaRefs>
    <ds:schemaRef ds:uri="http://schemas.microsoft.com/sharepoint/v3/contenttype/forms"/>
  </ds:schemaRefs>
</ds:datastoreItem>
</file>

<file path=customXml/itemProps3.xml><?xml version="1.0" encoding="utf-8"?>
<ds:datastoreItem xmlns:ds="http://schemas.openxmlformats.org/officeDocument/2006/customXml" ds:itemID="{EACDA288-FF8A-4769-894D-45A2C6B33A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2014</vt:lpstr>
      <vt:lpstr>2015</vt:lpstr>
      <vt:lpstr>2016</vt:lpstr>
      <vt:lpstr>2017</vt:lpstr>
      <vt:lpstr>2018</vt:lpstr>
      <vt:lpstr>2019</vt:lpstr>
      <vt:lpstr>2020</vt:lpstr>
      <vt:lpstr>2021</vt:lpstr>
      <vt:lpstr>2022</vt:lpstr>
      <vt:lpstr>2023</vt:lpstr>
      <vt:lpstr>2024</vt:lpstr>
      <vt:lpstr>2025</vt:lpstr>
      <vt:lpstr>2026</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M. Peguero Fermín</dc:creator>
  <cp:keywords/>
  <dc:description/>
  <cp:lastModifiedBy>Yan Li Suarez</cp:lastModifiedBy>
  <cp:revision/>
  <dcterms:created xsi:type="dcterms:W3CDTF">2016-09-20T19:38:26Z</dcterms:created>
  <dcterms:modified xsi:type="dcterms:W3CDTF">2026-07-24T14:03:33Z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MediaServiceImageTags">
    <vt:lpwstr/>
  </property>
</Properties>
</file>