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Administración Central/"/>
    </mc:Choice>
  </mc:AlternateContent>
  <xr:revisionPtr revIDLastSave="835" documentId="13_ncr:1_{E6C08EEA-2006-4417-A1A1-414966859134}" xr6:coauthVersionLast="47" xr6:coauthVersionMax="47" xr10:uidLastSave="{A8A7F0A5-C23B-44CA-8BE0-8CABC9A8E8DD}"/>
  <bookViews>
    <workbookView xWindow="-120" yWindow="-120" windowWidth="29040" windowHeight="15720" firstSheet="8" activeTab="9" xr2:uid="{00000000-000D-0000-FFFF-FFFF00000000}"/>
  </bookViews>
  <sheets>
    <sheet name="2017" sheetId="4" r:id="rId1"/>
    <sheet name="2018" sheetId="3" r:id="rId2"/>
    <sheet name="2019" sheetId="6" r:id="rId3"/>
    <sheet name="2020 " sheetId="15" r:id="rId4"/>
    <sheet name="2021" sheetId="12" r:id="rId5"/>
    <sheet name="2022" sheetId="14" r:id="rId6"/>
    <sheet name="2023" sheetId="17" r:id="rId7"/>
    <sheet name="2024" sheetId="16" r:id="rId8"/>
    <sheet name="2025" sheetId="18" r:id="rId9"/>
    <sheet name="2026" sheetId="19" r:id="rId10"/>
  </sheets>
  <definedNames>
    <definedName name="_xlnm._FilterDatabase" localSheetId="4" hidden="1">'2021'!$B$7:$Q$135</definedName>
    <definedName name="_xlnm._FilterDatabase" localSheetId="5" hidden="1">'2022'!$B$7:$Q$130</definedName>
    <definedName name="_xlnm._FilterDatabase" localSheetId="6" hidden="1">'2023'!$B$7:$Q$143</definedName>
    <definedName name="_xlnm._FilterDatabase" localSheetId="7" hidden="1">'2024'!$B$7:$Q$186</definedName>
    <definedName name="_xlnm._FilterDatabase" localSheetId="8" hidden="1">'2025'!$B$7:$Q$165</definedName>
    <definedName name="_xlnm._FilterDatabase" localSheetId="9" hidden="1">'2026'!$B$7:$Q$145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4" i="19" l="1"/>
  <c r="Q115" i="19"/>
  <c r="Q116" i="19"/>
  <c r="Q117" i="19"/>
  <c r="Q118" i="19"/>
  <c r="Q119" i="19"/>
  <c r="Q120" i="19"/>
  <c r="Q121" i="19"/>
  <c r="Q122" i="19"/>
  <c r="Q123" i="19"/>
  <c r="Q124" i="19"/>
  <c r="Q125" i="19"/>
  <c r="Q126" i="19"/>
  <c r="Q127" i="19"/>
  <c r="Q128" i="19"/>
  <c r="Q89" i="19"/>
  <c r="Q90" i="19"/>
  <c r="Q136" i="19" l="1"/>
  <c r="Q93" i="19"/>
  <c r="C205" i="18"/>
  <c r="Q156" i="19"/>
  <c r="Q154" i="19"/>
  <c r="Q153" i="19"/>
  <c r="Q152" i="19"/>
  <c r="Q151" i="19"/>
  <c r="Q150" i="19"/>
  <c r="Q149" i="19"/>
  <c r="Q148" i="19"/>
  <c r="Q147" i="19"/>
  <c r="Q146" i="19"/>
  <c r="Q145" i="19"/>
  <c r="Q144" i="19"/>
  <c r="Q142" i="19"/>
  <c r="Q141" i="19"/>
  <c r="Q140" i="19"/>
  <c r="Q139" i="19"/>
  <c r="Q138" i="19"/>
  <c r="Q134" i="19"/>
  <c r="Q133" i="19"/>
  <c r="Q132" i="19"/>
  <c r="Q131" i="19"/>
  <c r="Q130" i="19"/>
  <c r="Q129" i="19"/>
  <c r="Q113" i="19"/>
  <c r="Q112" i="19"/>
  <c r="Q110" i="19"/>
  <c r="Q109" i="19"/>
  <c r="Q108" i="19"/>
  <c r="Q107" i="19"/>
  <c r="Q106" i="19"/>
  <c r="Q105" i="19"/>
  <c r="Q104" i="19"/>
  <c r="Q103" i="19"/>
  <c r="Q102" i="19"/>
  <c r="Q101" i="19"/>
  <c r="Q100" i="19"/>
  <c r="Q99" i="19"/>
  <c r="Q98" i="19"/>
  <c r="Q97" i="19"/>
  <c r="Q96" i="19"/>
  <c r="Q95" i="19"/>
  <c r="Q94" i="19"/>
  <c r="Q92" i="19"/>
  <c r="Q91"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204" i="18"/>
  <c r="Q203" i="18"/>
  <c r="Q202" i="18"/>
  <c r="Q201" i="18"/>
  <c r="Q200" i="18"/>
  <c r="Q199" i="18"/>
  <c r="Q198" i="18"/>
  <c r="Q197" i="18"/>
  <c r="Q196" i="18"/>
  <c r="Q195" i="18"/>
  <c r="Q194" i="18"/>
  <c r="Q193" i="18"/>
  <c r="Q192" i="18"/>
  <c r="Q191" i="18"/>
  <c r="Q190" i="18"/>
  <c r="Q189" i="18"/>
  <c r="Q188" i="18"/>
  <c r="Q187" i="18"/>
  <c r="Q186" i="18"/>
  <c r="Q185" i="18"/>
  <c r="Q184" i="18"/>
  <c r="Q183" i="18"/>
  <c r="Q182" i="18"/>
  <c r="Q181" i="18"/>
  <c r="Q180" i="18"/>
  <c r="Q179" i="18"/>
  <c r="Q178" i="18"/>
  <c r="Q177" i="18"/>
  <c r="Q176" i="18"/>
  <c r="Q175" i="18"/>
  <c r="Q174" i="18"/>
  <c r="Q173" i="18"/>
  <c r="Q172" i="18"/>
  <c r="Q171" i="18"/>
  <c r="Q170" i="18"/>
  <c r="Q169" i="18"/>
  <c r="Q168" i="18"/>
  <c r="Q167" i="18"/>
  <c r="Q166" i="18"/>
  <c r="Q165" i="18"/>
  <c r="Q164" i="18"/>
  <c r="Q163" i="18"/>
  <c r="Q162" i="18"/>
  <c r="Q161" i="18"/>
  <c r="Q160" i="18"/>
  <c r="Q159" i="18"/>
  <c r="Q158" i="18"/>
  <c r="Q157" i="18"/>
  <c r="Q156" i="18"/>
  <c r="Q155" i="18"/>
  <c r="Q154" i="18"/>
  <c r="Q153" i="18"/>
  <c r="Q152" i="18"/>
  <c r="Q151" i="18"/>
  <c r="Q150" i="18"/>
  <c r="Q149" i="18"/>
  <c r="Q148" i="18"/>
  <c r="Q147" i="18"/>
  <c r="Q146" i="18"/>
  <c r="Q145" i="18"/>
  <c r="Q144" i="18"/>
  <c r="Q143" i="18"/>
  <c r="Q142" i="18"/>
  <c r="Q141" i="18"/>
  <c r="Q140" i="18"/>
  <c r="Q139" i="18"/>
  <c r="Q138" i="18"/>
  <c r="Q137" i="18"/>
  <c r="Q136" i="18"/>
  <c r="Q135" i="18"/>
  <c r="Q134" i="18"/>
  <c r="Q133" i="18"/>
  <c r="Q132" i="18"/>
  <c r="Q131" i="18"/>
  <c r="Q130" i="18"/>
  <c r="Q129" i="18"/>
  <c r="Q128" i="18"/>
  <c r="Q127" i="18"/>
  <c r="Q126" i="18"/>
  <c r="Q125" i="18"/>
  <c r="Q124" i="18"/>
  <c r="Q123" i="18"/>
  <c r="Q122" i="18"/>
  <c r="Q121" i="18"/>
  <c r="Q120" i="18"/>
  <c r="Q119" i="18"/>
  <c r="Q118" i="18"/>
  <c r="Q117" i="18"/>
  <c r="Q116" i="18"/>
  <c r="Q115" i="18"/>
  <c r="Q114" i="18"/>
  <c r="Q113" i="18"/>
  <c r="Q112" i="18"/>
  <c r="Q111" i="18"/>
  <c r="Q110" i="18"/>
  <c r="Q109" i="18"/>
  <c r="Q108" i="18"/>
  <c r="Q107" i="18"/>
  <c r="Q106" i="18"/>
  <c r="Q105" i="18"/>
  <c r="Q104" i="18"/>
  <c r="Q103" i="18"/>
  <c r="Q102" i="18"/>
  <c r="Q101" i="18"/>
  <c r="Q100" i="18"/>
  <c r="Q99" i="18"/>
  <c r="Q98" i="18"/>
  <c r="Q97" i="18"/>
  <c r="Q96" i="18"/>
  <c r="Q95" i="18"/>
  <c r="Q94" i="18"/>
  <c r="Q93" i="18"/>
  <c r="Q92" i="18"/>
  <c r="Q91" i="18"/>
  <c r="Q90" i="18"/>
  <c r="Q89" i="18"/>
  <c r="Q88" i="18"/>
  <c r="Q87" i="18"/>
  <c r="Q86" i="18"/>
  <c r="Q85" i="18"/>
  <c r="Q84" i="18"/>
  <c r="Q83" i="18"/>
  <c r="Q82" i="18"/>
  <c r="Q81" i="18"/>
  <c r="Q80" i="18"/>
  <c r="Q79" i="18"/>
  <c r="Q78" i="18"/>
  <c r="Q77" i="18"/>
  <c r="Q76" i="18"/>
  <c r="Q75" i="18"/>
  <c r="Q74" i="18"/>
  <c r="Q73" i="18"/>
  <c r="Q72" i="18"/>
  <c r="Q71" i="18"/>
  <c r="Q70" i="18"/>
  <c r="Q69" i="18"/>
  <c r="Q68" i="18"/>
  <c r="Q67" i="18"/>
  <c r="Q66" i="18"/>
  <c r="Q65"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P205" i="18"/>
  <c r="C168" i="19"/>
  <c r="P168" i="19"/>
  <c r="O168" i="19"/>
  <c r="N168" i="19"/>
  <c r="M168" i="19"/>
  <c r="L168" i="19"/>
  <c r="K168" i="19"/>
  <c r="J168" i="19"/>
  <c r="I168" i="19"/>
  <c r="H168" i="19"/>
  <c r="G168" i="19"/>
  <c r="F168" i="19"/>
  <c r="E168" i="19"/>
  <c r="O158" i="19"/>
  <c r="N158" i="19"/>
  <c r="M158" i="19"/>
  <c r="L158" i="19"/>
  <c r="K158" i="19"/>
  <c r="J158" i="19"/>
  <c r="I158" i="19"/>
  <c r="H158" i="19"/>
  <c r="G158" i="19"/>
  <c r="F158" i="19"/>
  <c r="E158" i="19"/>
  <c r="D168" i="19"/>
  <c r="Q167" i="19"/>
  <c r="Q166" i="19"/>
  <c r="Q165" i="19"/>
  <c r="Q164" i="19"/>
  <c r="Q163" i="19"/>
  <c r="Q162" i="19"/>
  <c r="Q161" i="19"/>
  <c r="N160" i="19"/>
  <c r="M160" i="19"/>
  <c r="L160" i="19"/>
  <c r="K160" i="19"/>
  <c r="J160" i="19"/>
  <c r="I160" i="19"/>
  <c r="H160" i="19"/>
  <c r="G160" i="19"/>
  <c r="F160" i="19"/>
  <c r="E160" i="19"/>
  <c r="P158" i="19"/>
  <c r="D158" i="19"/>
  <c r="C158" i="19"/>
  <c r="O218" i="18"/>
  <c r="N218" i="18"/>
  <c r="M218" i="18"/>
  <c r="L218" i="18"/>
  <c r="K218" i="18"/>
  <c r="J218" i="18"/>
  <c r="I218" i="18"/>
  <c r="H218" i="18"/>
  <c r="G218" i="18"/>
  <c r="F218" i="18"/>
  <c r="Q214" i="18"/>
  <c r="O205" i="18"/>
  <c r="N205" i="18"/>
  <c r="M205" i="18"/>
  <c r="L205" i="18"/>
  <c r="K205" i="18"/>
  <c r="J205" i="18"/>
  <c r="I205" i="18"/>
  <c r="H205" i="18"/>
  <c r="G205" i="18"/>
  <c r="F205" i="18"/>
  <c r="E205" i="18"/>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81" i="17"/>
  <c r="Q80" i="17"/>
  <c r="Q79" i="17"/>
  <c r="Q78" i="17"/>
  <c r="Q77" i="17"/>
  <c r="Q76" i="17"/>
  <c r="Q75" i="17"/>
  <c r="Q73" i="17"/>
  <c r="Q67" i="17"/>
  <c r="Q66" i="17"/>
  <c r="Q65" i="17"/>
  <c r="Q64" i="17"/>
  <c r="Q63" i="17"/>
  <c r="Q62" i="17"/>
  <c r="Q160" i="17"/>
  <c r="Q159" i="17"/>
  <c r="Q158" i="17"/>
  <c r="Q157" i="17"/>
  <c r="Q156" i="17"/>
  <c r="Q155" i="17"/>
  <c r="Q154" i="17"/>
  <c r="Q153" i="17"/>
  <c r="Q152"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24" i="17"/>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0" i="6"/>
  <c r="Q91" i="6"/>
  <c r="Q71" i="6"/>
  <c r="Q75" i="3"/>
  <c r="Q69" i="3"/>
  <c r="D205" i="18"/>
  <c r="E207" i="18"/>
  <c r="F207" i="18"/>
  <c r="G207" i="18"/>
  <c r="H207" i="18"/>
  <c r="I207" i="18"/>
  <c r="J207" i="18"/>
  <c r="K207" i="18"/>
  <c r="L207" i="18"/>
  <c r="M207" i="18"/>
  <c r="N207" i="18"/>
  <c r="Q209" i="18"/>
  <c r="Q210" i="18"/>
  <c r="Q211" i="18"/>
  <c r="Q212" i="18"/>
  <c r="Q213" i="18"/>
  <c r="Q215" i="18"/>
  <c r="Q216" i="18"/>
  <c r="Q217" i="18"/>
  <c r="C218" i="18"/>
  <c r="D218" i="18"/>
  <c r="P218" i="18"/>
  <c r="P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D204" i="16"/>
  <c r="E204" i="16"/>
  <c r="F204" i="16"/>
  <c r="G204" i="16"/>
  <c r="H204" i="16"/>
  <c r="I204" i="16"/>
  <c r="J204" i="16"/>
  <c r="K204" i="16"/>
  <c r="L204" i="16"/>
  <c r="M204" i="16"/>
  <c r="N204" i="16"/>
  <c r="O204" i="16"/>
  <c r="G216" i="16"/>
  <c r="H216" i="16"/>
  <c r="I216" i="16"/>
  <c r="J216" i="16"/>
  <c r="K216" i="16"/>
  <c r="L216" i="16"/>
  <c r="M216" i="16"/>
  <c r="N216" i="16"/>
  <c r="O216" i="16"/>
  <c r="D216" i="16"/>
  <c r="Q172" i="17"/>
  <c r="Q171" i="17"/>
  <c r="P170" i="17"/>
  <c r="O170" i="17"/>
  <c r="N170" i="17"/>
  <c r="M170" i="17"/>
  <c r="L170" i="17"/>
  <c r="K170" i="17"/>
  <c r="J170" i="17"/>
  <c r="I170" i="17"/>
  <c r="H170" i="17"/>
  <c r="G170" i="17"/>
  <c r="F170" i="17"/>
  <c r="E170" i="17"/>
  <c r="Q170" i="17" s="1"/>
  <c r="D170" i="17"/>
  <c r="C170" i="17"/>
  <c r="Q169" i="17"/>
  <c r="P168" i="17"/>
  <c r="O168" i="17"/>
  <c r="N168" i="17"/>
  <c r="M168" i="17"/>
  <c r="L168" i="17"/>
  <c r="K168" i="17"/>
  <c r="J168" i="17"/>
  <c r="I168" i="17"/>
  <c r="H168" i="17"/>
  <c r="G168" i="17"/>
  <c r="F168" i="17"/>
  <c r="E168" i="17"/>
  <c r="Q168" i="17" s="1"/>
  <c r="D168" i="17"/>
  <c r="C168" i="17"/>
  <c r="Q167" i="17"/>
  <c r="F166" i="17"/>
  <c r="E166" i="17"/>
  <c r="Q166" i="17" s="1"/>
  <c r="D166" i="17"/>
  <c r="C166" i="17"/>
  <c r="Q165" i="17"/>
  <c r="P164" i="17"/>
  <c r="P173" i="17" s="1"/>
  <c r="O164" i="17"/>
  <c r="O173" i="17" s="1"/>
  <c r="N164" i="17"/>
  <c r="N173" i="17" s="1"/>
  <c r="M164" i="17"/>
  <c r="M173" i="17" s="1"/>
  <c r="L164" i="17"/>
  <c r="K164" i="17"/>
  <c r="K173" i="17" s="1"/>
  <c r="J164" i="17"/>
  <c r="J173" i="17" s="1"/>
  <c r="I164" i="17"/>
  <c r="I173" i="17" s="1"/>
  <c r="H164" i="17"/>
  <c r="H173" i="17" s="1"/>
  <c r="G164" i="17"/>
  <c r="G173" i="17" s="1"/>
  <c r="F164" i="17"/>
  <c r="F173" i="17" s="1"/>
  <c r="E164" i="17"/>
  <c r="E173" i="17" s="1"/>
  <c r="D164" i="17"/>
  <c r="C164" i="17"/>
  <c r="C173" i="17" s="1"/>
  <c r="N163" i="17"/>
  <c r="M163" i="17"/>
  <c r="L163" i="17"/>
  <c r="K163" i="17"/>
  <c r="J163" i="17"/>
  <c r="I163" i="17"/>
  <c r="H163" i="17"/>
  <c r="G163" i="17"/>
  <c r="F163" i="17"/>
  <c r="E163" i="17"/>
  <c r="Q114" i="17"/>
  <c r="P113" i="17"/>
  <c r="O113" i="17"/>
  <c r="N113" i="17"/>
  <c r="M113" i="17"/>
  <c r="L113" i="17"/>
  <c r="K113" i="17"/>
  <c r="J113" i="17"/>
  <c r="I113" i="17"/>
  <c r="H113" i="17"/>
  <c r="G113" i="17"/>
  <c r="F113" i="17"/>
  <c r="E113" i="17"/>
  <c r="Q113" i="17" s="1"/>
  <c r="D113" i="17"/>
  <c r="C113" i="17"/>
  <c r="P74" i="17"/>
  <c r="O74" i="17"/>
  <c r="N74" i="17"/>
  <c r="M74" i="17"/>
  <c r="L74" i="17"/>
  <c r="K74" i="17"/>
  <c r="J74" i="17"/>
  <c r="I74" i="17"/>
  <c r="H74" i="17"/>
  <c r="G74" i="17"/>
  <c r="F74" i="17"/>
  <c r="E74" i="17"/>
  <c r="Q74" i="17" s="1"/>
  <c r="D74" i="17"/>
  <c r="C74" i="17"/>
  <c r="Q72" i="17"/>
  <c r="P71" i="17"/>
  <c r="O71" i="17"/>
  <c r="N71" i="17"/>
  <c r="M71" i="17"/>
  <c r="L71" i="17"/>
  <c r="K71" i="17"/>
  <c r="J71" i="17"/>
  <c r="I71" i="17"/>
  <c r="H71" i="17"/>
  <c r="G71" i="17"/>
  <c r="F71" i="17"/>
  <c r="E71" i="17"/>
  <c r="Q71" i="17" s="1"/>
  <c r="D71" i="17"/>
  <c r="C71" i="17"/>
  <c r="Q70" i="17"/>
  <c r="Q69" i="17"/>
  <c r="Q68"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3" i="17"/>
  <c r="Q22" i="17"/>
  <c r="Q21" i="17"/>
  <c r="Q20" i="17"/>
  <c r="Q19" i="17"/>
  <c r="Q18" i="17"/>
  <c r="Q17" i="17"/>
  <c r="Q16" i="17"/>
  <c r="Q15" i="17"/>
  <c r="Q14" i="17"/>
  <c r="Q13" i="17"/>
  <c r="P12" i="17"/>
  <c r="O12" i="17"/>
  <c r="N12" i="17"/>
  <c r="M12" i="17"/>
  <c r="L12" i="17"/>
  <c r="K12" i="17"/>
  <c r="J12" i="17"/>
  <c r="I12" i="17"/>
  <c r="H12" i="17"/>
  <c r="G12" i="17"/>
  <c r="F12" i="17"/>
  <c r="E12" i="17"/>
  <c r="Q12" i="17" s="1"/>
  <c r="D12" i="17"/>
  <c r="C12" i="17"/>
  <c r="Q11" i="17"/>
  <c r="P10" i="17"/>
  <c r="P161" i="17" s="1"/>
  <c r="P175" i="17" s="1"/>
  <c r="O10" i="17"/>
  <c r="O161" i="17" s="1"/>
  <c r="O175" i="17" s="1"/>
  <c r="N10" i="17"/>
  <c r="N161" i="17" s="1"/>
  <c r="N175" i="17" s="1"/>
  <c r="M10" i="17"/>
  <c r="M161" i="17" s="1"/>
  <c r="M175" i="17" s="1"/>
  <c r="L10" i="17"/>
  <c r="L161" i="17" s="1"/>
  <c r="K10" i="17"/>
  <c r="K161" i="17" s="1"/>
  <c r="K175" i="17" s="1"/>
  <c r="J10" i="17"/>
  <c r="J161" i="17" s="1"/>
  <c r="J175" i="17" s="1"/>
  <c r="I10" i="17"/>
  <c r="I161" i="17" s="1"/>
  <c r="I175" i="17" s="1"/>
  <c r="H10" i="17"/>
  <c r="H161" i="17" s="1"/>
  <c r="H175" i="17" s="1"/>
  <c r="G10" i="17"/>
  <c r="G161" i="17" s="1"/>
  <c r="G175" i="17" s="1"/>
  <c r="F10" i="17"/>
  <c r="F161" i="17" s="1"/>
  <c r="F175" i="17" s="1"/>
  <c r="E10" i="17"/>
  <c r="Q10" i="17" s="1"/>
  <c r="D10" i="17"/>
  <c r="D161" i="17" s="1"/>
  <c r="C10" i="17"/>
  <c r="C161" i="17" s="1"/>
  <c r="C175" i="17" s="1"/>
  <c r="Q168" i="19" l="1"/>
  <c r="Q158" i="19"/>
  <c r="Q205" i="18"/>
  <c r="F170" i="19"/>
  <c r="N170" i="19"/>
  <c r="E170" i="19"/>
  <c r="M170" i="19"/>
  <c r="H170" i="19"/>
  <c r="P170" i="19"/>
  <c r="I170" i="19"/>
  <c r="G170" i="19"/>
  <c r="O170" i="19"/>
  <c r="J170" i="19"/>
  <c r="C170" i="19"/>
  <c r="K170" i="19"/>
  <c r="D170" i="19"/>
  <c r="L170" i="19"/>
  <c r="Q208" i="18"/>
  <c r="E218" i="18"/>
  <c r="E220" i="18" s="1"/>
  <c r="P220" i="18"/>
  <c r="H220" i="18"/>
  <c r="J220" i="18"/>
  <c r="M220" i="18"/>
  <c r="F220" i="18"/>
  <c r="N220" i="18"/>
  <c r="O220" i="18"/>
  <c r="G220" i="18"/>
  <c r="L220" i="18"/>
  <c r="D220" i="18"/>
  <c r="K220" i="18"/>
  <c r="C220" i="18"/>
  <c r="I220" i="18"/>
  <c r="O218" i="16"/>
  <c r="D218" i="16"/>
  <c r="D173" i="17"/>
  <c r="D175" i="17" s="1"/>
  <c r="L173" i="17"/>
  <c r="L175" i="17" s="1"/>
  <c r="Q161" i="17"/>
  <c r="Q173" i="17"/>
  <c r="Q164" i="17"/>
  <c r="E161" i="17"/>
  <c r="E175" i="17" s="1"/>
  <c r="Q218" i="18" l="1"/>
  <c r="Q220" i="18" s="1"/>
  <c r="Q170" i="19"/>
  <c r="Q175" i="17"/>
  <c r="F216" i="16" l="1"/>
  <c r="Q215" i="16"/>
  <c r="Q214" i="16"/>
  <c r="P216" i="16"/>
  <c r="C213" i="16"/>
  <c r="Q212" i="16"/>
  <c r="C211" i="16"/>
  <c r="Q210" i="16"/>
  <c r="C209" i="16"/>
  <c r="Q208" i="16"/>
  <c r="C207" i="16"/>
  <c r="N206" i="16"/>
  <c r="M206" i="16"/>
  <c r="L206" i="16"/>
  <c r="K206" i="16"/>
  <c r="J206" i="16"/>
  <c r="I206" i="16"/>
  <c r="H206" i="16"/>
  <c r="G206" i="16"/>
  <c r="F206" i="16"/>
  <c r="E206" i="16"/>
  <c r="Q10" i="16"/>
  <c r="Q204" i="16" s="1"/>
  <c r="K162" i="15"/>
  <c r="I162" i="15"/>
  <c r="Q161" i="15"/>
  <c r="Q160" i="15"/>
  <c r="P159" i="15"/>
  <c r="O159" i="15"/>
  <c r="N159" i="15"/>
  <c r="M159" i="15"/>
  <c r="L159" i="15"/>
  <c r="K159" i="15"/>
  <c r="J159" i="15"/>
  <c r="I159" i="15"/>
  <c r="H159" i="15"/>
  <c r="G159" i="15"/>
  <c r="F159" i="15"/>
  <c r="E159" i="15"/>
  <c r="Q159" i="15" s="1"/>
  <c r="D159" i="15"/>
  <c r="C159" i="15"/>
  <c r="Q158" i="15"/>
  <c r="P157" i="15"/>
  <c r="O157" i="15"/>
  <c r="N157" i="15"/>
  <c r="M157" i="15"/>
  <c r="L157" i="15"/>
  <c r="K157" i="15"/>
  <c r="J157" i="15"/>
  <c r="I157" i="15"/>
  <c r="H157" i="15"/>
  <c r="G157" i="15"/>
  <c r="F157" i="15"/>
  <c r="E157" i="15"/>
  <c r="Q157" i="15" s="1"/>
  <c r="D157" i="15"/>
  <c r="C157" i="15"/>
  <c r="Q156" i="15"/>
  <c r="P155" i="15"/>
  <c r="O155" i="15"/>
  <c r="N155" i="15"/>
  <c r="M155" i="15"/>
  <c r="L155" i="15"/>
  <c r="K155" i="15"/>
  <c r="J155" i="15"/>
  <c r="I155" i="15"/>
  <c r="H155" i="15"/>
  <c r="G155" i="15"/>
  <c r="F155" i="15"/>
  <c r="E155" i="15"/>
  <c r="Q155" i="15" s="1"/>
  <c r="D155" i="15"/>
  <c r="C155" i="15"/>
  <c r="Q154" i="15"/>
  <c r="P153" i="15"/>
  <c r="P162" i="15" s="1"/>
  <c r="O153" i="15"/>
  <c r="O162" i="15" s="1"/>
  <c r="N153" i="15"/>
  <c r="N162" i="15" s="1"/>
  <c r="M153" i="15"/>
  <c r="M162" i="15" s="1"/>
  <c r="L153" i="15"/>
  <c r="L162" i="15" s="1"/>
  <c r="K153" i="15"/>
  <c r="J153" i="15"/>
  <c r="J162" i="15" s="1"/>
  <c r="I153" i="15"/>
  <c r="H153" i="15"/>
  <c r="H162" i="15" s="1"/>
  <c r="G153" i="15"/>
  <c r="G162" i="15" s="1"/>
  <c r="F153" i="15"/>
  <c r="F162" i="15" s="1"/>
  <c r="E153" i="15"/>
  <c r="Q153" i="15" s="1"/>
  <c r="D153" i="15"/>
  <c r="D162" i="15" s="1"/>
  <c r="C153" i="15"/>
  <c r="Q152" i="15"/>
  <c r="P152" i="15"/>
  <c r="O152" i="15"/>
  <c r="N152" i="15"/>
  <c r="M152" i="15"/>
  <c r="L152" i="15"/>
  <c r="K152" i="15"/>
  <c r="J152" i="15"/>
  <c r="I152" i="15"/>
  <c r="H152" i="15"/>
  <c r="G152" i="15"/>
  <c r="F152" i="15"/>
  <c r="E152" i="15"/>
  <c r="P94" i="15"/>
  <c r="O94" i="15"/>
  <c r="N94" i="15"/>
  <c r="M94" i="15"/>
  <c r="L94" i="15"/>
  <c r="K94" i="15"/>
  <c r="J94" i="15"/>
  <c r="I94" i="15"/>
  <c r="H94" i="15"/>
  <c r="G94" i="15"/>
  <c r="F94" i="15"/>
  <c r="E94" i="15"/>
  <c r="D94" i="15"/>
  <c r="C94" i="15"/>
  <c r="P70" i="15"/>
  <c r="O70" i="15"/>
  <c r="N70" i="15"/>
  <c r="M70" i="15"/>
  <c r="L70" i="15"/>
  <c r="K70" i="15"/>
  <c r="J70" i="15"/>
  <c r="I70" i="15"/>
  <c r="H70" i="15"/>
  <c r="G70" i="15"/>
  <c r="F70" i="15"/>
  <c r="E70" i="15"/>
  <c r="D70" i="15"/>
  <c r="C70" i="15"/>
  <c r="P67" i="15"/>
  <c r="O67" i="15"/>
  <c r="N67" i="15"/>
  <c r="M67" i="15"/>
  <c r="L67" i="15"/>
  <c r="K67" i="15"/>
  <c r="J67" i="15"/>
  <c r="I67" i="15"/>
  <c r="H67" i="15"/>
  <c r="G67" i="15"/>
  <c r="F67" i="15"/>
  <c r="E67" i="15"/>
  <c r="D67" i="15"/>
  <c r="C67" i="15"/>
  <c r="P65" i="15"/>
  <c r="O65" i="15"/>
  <c r="N65" i="15"/>
  <c r="M65" i="15"/>
  <c r="L65" i="15"/>
  <c r="K65" i="15"/>
  <c r="J65" i="15"/>
  <c r="I65" i="15"/>
  <c r="H65" i="15"/>
  <c r="G65" i="15"/>
  <c r="F65" i="15"/>
  <c r="E65" i="15"/>
  <c r="D65" i="15"/>
  <c r="C65" i="15"/>
  <c r="P12" i="15"/>
  <c r="O12" i="15"/>
  <c r="N12" i="15"/>
  <c r="M12" i="15"/>
  <c r="L12" i="15"/>
  <c r="K12" i="15"/>
  <c r="J12" i="15"/>
  <c r="I12" i="15"/>
  <c r="H12" i="15"/>
  <c r="G12" i="15"/>
  <c r="F12" i="15"/>
  <c r="E12" i="15"/>
  <c r="D12" i="15"/>
  <c r="C12" i="15"/>
  <c r="P10" i="15"/>
  <c r="P150" i="15" s="1"/>
  <c r="P164" i="15" s="1"/>
  <c r="O10" i="15"/>
  <c r="O150" i="15" s="1"/>
  <c r="N10" i="15"/>
  <c r="N150" i="15" s="1"/>
  <c r="N164" i="15" s="1"/>
  <c r="M10" i="15"/>
  <c r="M150" i="15" s="1"/>
  <c r="L10" i="15"/>
  <c r="L150" i="15" s="1"/>
  <c r="L164" i="15" s="1"/>
  <c r="K10" i="15"/>
  <c r="K150" i="15" s="1"/>
  <c r="K164" i="15" s="1"/>
  <c r="J10" i="15"/>
  <c r="J150" i="15" s="1"/>
  <c r="I10" i="15"/>
  <c r="I150" i="15" s="1"/>
  <c r="I164" i="15" s="1"/>
  <c r="H10" i="15"/>
  <c r="H150" i="15" s="1"/>
  <c r="H164" i="15" s="1"/>
  <c r="G10" i="15"/>
  <c r="G150" i="15" s="1"/>
  <c r="F10" i="15"/>
  <c r="F150" i="15" s="1"/>
  <c r="F164" i="15" s="1"/>
  <c r="E10" i="15"/>
  <c r="E150" i="15" s="1"/>
  <c r="D10" i="15"/>
  <c r="D150" i="15" s="1"/>
  <c r="D164" i="15" s="1"/>
  <c r="C10" i="15"/>
  <c r="C162" i="15" l="1"/>
  <c r="C150" i="15"/>
  <c r="C204" i="16"/>
  <c r="Q207" i="16"/>
  <c r="Q211" i="16"/>
  <c r="Q213" i="16"/>
  <c r="F218" i="16"/>
  <c r="Q209" i="16"/>
  <c r="I218" i="16"/>
  <c r="N218" i="16"/>
  <c r="J218" i="16"/>
  <c r="M218" i="16"/>
  <c r="C216" i="16"/>
  <c r="P218" i="16"/>
  <c r="K218" i="16"/>
  <c r="L218" i="16"/>
  <c r="G218" i="16"/>
  <c r="H218" i="16"/>
  <c r="E216" i="16"/>
  <c r="J164" i="15"/>
  <c r="Q150" i="15"/>
  <c r="M164" i="15"/>
  <c r="O164" i="15"/>
  <c r="G164" i="15"/>
  <c r="Q10" i="15"/>
  <c r="E162" i="15"/>
  <c r="Q162" i="15" s="1"/>
  <c r="C164" i="15" l="1"/>
  <c r="Q216" i="16"/>
  <c r="Q218" i="16" s="1"/>
  <c r="C218" i="16"/>
  <c r="E218" i="16"/>
  <c r="E164" i="15"/>
  <c r="Q164" i="15" s="1"/>
  <c r="Q145" i="14" l="1"/>
  <c r="Q144" i="14"/>
  <c r="Q143" i="14"/>
  <c r="P142" i="14"/>
  <c r="O142" i="14"/>
  <c r="N142" i="14"/>
  <c r="M142" i="14"/>
  <c r="L142" i="14"/>
  <c r="K142" i="14"/>
  <c r="J142" i="14"/>
  <c r="I142" i="14"/>
  <c r="H142" i="14"/>
  <c r="G142" i="14"/>
  <c r="F142" i="14"/>
  <c r="E142" i="14"/>
  <c r="D142" i="14"/>
  <c r="C142" i="14"/>
  <c r="Q141" i="14"/>
  <c r="Q140" i="14"/>
  <c r="P139" i="14"/>
  <c r="O139" i="14"/>
  <c r="N139" i="14"/>
  <c r="M139" i="14"/>
  <c r="L139" i="14"/>
  <c r="K139" i="14"/>
  <c r="J139" i="14"/>
  <c r="I139" i="14"/>
  <c r="H139" i="14"/>
  <c r="G139" i="14"/>
  <c r="F139" i="14"/>
  <c r="E139" i="14"/>
  <c r="D139" i="14"/>
  <c r="C139" i="14"/>
  <c r="Q138" i="14"/>
  <c r="P137" i="14"/>
  <c r="O137" i="14"/>
  <c r="N137" i="14"/>
  <c r="M137" i="14"/>
  <c r="L137" i="14"/>
  <c r="K137" i="14"/>
  <c r="J137" i="14"/>
  <c r="I137" i="14"/>
  <c r="H137" i="14"/>
  <c r="G137" i="14"/>
  <c r="F137" i="14"/>
  <c r="E137" i="14"/>
  <c r="D137" i="14"/>
  <c r="C137" i="14"/>
  <c r="Q136" i="14"/>
  <c r="P135" i="14"/>
  <c r="P146" i="14" s="1"/>
  <c r="O135" i="14"/>
  <c r="O146" i="14" s="1"/>
  <c r="N135" i="14"/>
  <c r="N146" i="14" s="1"/>
  <c r="M135" i="14"/>
  <c r="M146" i="14" s="1"/>
  <c r="L135" i="14"/>
  <c r="L146" i="14" s="1"/>
  <c r="K135" i="14"/>
  <c r="J135" i="14"/>
  <c r="J146" i="14" s="1"/>
  <c r="I135" i="14"/>
  <c r="I146" i="14" s="1"/>
  <c r="H135" i="14"/>
  <c r="G135" i="14"/>
  <c r="F135" i="14"/>
  <c r="E135" i="14"/>
  <c r="E146" i="14" s="1"/>
  <c r="D135" i="14"/>
  <c r="D146" i="14" s="1"/>
  <c r="C135" i="14"/>
  <c r="L134" i="14"/>
  <c r="K134" i="14"/>
  <c r="J134" i="14"/>
  <c r="I134" i="14"/>
  <c r="H134" i="14"/>
  <c r="G134" i="14"/>
  <c r="F134" i="14"/>
  <c r="E134" i="14"/>
  <c r="Q91" i="14"/>
  <c r="Q90" i="14"/>
  <c r="Q89" i="14"/>
  <c r="Q88" i="14"/>
  <c r="Q87" i="14"/>
  <c r="Q86" i="14"/>
  <c r="Q85" i="14"/>
  <c r="Q79" i="14"/>
  <c r="Q78" i="14"/>
  <c r="Q77" i="14"/>
  <c r="Q76" i="14"/>
  <c r="Q75" i="14"/>
  <c r="Q74" i="14"/>
  <c r="Q73" i="14"/>
  <c r="Q72" i="14"/>
  <c r="Q71" i="14"/>
  <c r="Q70" i="14"/>
  <c r="Q69" i="14"/>
  <c r="Q68" i="14"/>
  <c r="Q67" i="14"/>
  <c r="Q66" i="14"/>
  <c r="Q65" i="14"/>
  <c r="Q64" i="14"/>
  <c r="Q63" i="14"/>
  <c r="Q62" i="14"/>
  <c r="Q61" i="14"/>
  <c r="Q60" i="14"/>
  <c r="M132" i="14"/>
  <c r="K132" i="14"/>
  <c r="Q59" i="14"/>
  <c r="C132"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P132" i="14"/>
  <c r="P148" i="14" s="1"/>
  <c r="O132" i="14"/>
  <c r="O148" i="14" s="1"/>
  <c r="N132" i="14"/>
  <c r="N148" i="14" s="1"/>
  <c r="L132" i="14"/>
  <c r="L148" i="14" s="1"/>
  <c r="J132" i="14"/>
  <c r="J148" i="14" s="1"/>
  <c r="I132" i="14"/>
  <c r="I148" i="14" s="1"/>
  <c r="H132" i="14"/>
  <c r="G132" i="14"/>
  <c r="F132" i="14"/>
  <c r="Q10" i="14"/>
  <c r="D132" i="14"/>
  <c r="D148" i="14" s="1"/>
  <c r="C146" i="14" l="1"/>
  <c r="C148" i="14" s="1"/>
  <c r="K146" i="14"/>
  <c r="K148" i="14" s="1"/>
  <c r="H146" i="14"/>
  <c r="H148" i="14" s="1"/>
  <c r="Q139" i="14"/>
  <c r="Q137" i="14"/>
  <c r="G146" i="14"/>
  <c r="G148" i="14" s="1"/>
  <c r="F146" i="14"/>
  <c r="Q142" i="14"/>
  <c r="Q132" i="14"/>
  <c r="M148" i="14"/>
  <c r="Q135" i="14"/>
  <c r="E132" i="14"/>
  <c r="E148" i="14" s="1"/>
  <c r="Q146" i="14" l="1"/>
  <c r="F148" i="14"/>
  <c r="Q148" i="14"/>
  <c r="N157" i="12" l="1"/>
  <c r="M157" i="12"/>
  <c r="J157" i="12"/>
  <c r="I157" i="12"/>
  <c r="F157" i="12"/>
  <c r="E157" i="12"/>
  <c r="Q156" i="12"/>
  <c r="Q155" i="12"/>
  <c r="Q154" i="12"/>
  <c r="Q153" i="12"/>
  <c r="Q152" i="12"/>
  <c r="Q151" i="12"/>
  <c r="Q150" i="12"/>
  <c r="Q149" i="12"/>
  <c r="P148" i="12"/>
  <c r="O148" i="12"/>
  <c r="N148" i="12"/>
  <c r="M148" i="12"/>
  <c r="L148" i="12"/>
  <c r="K148" i="12"/>
  <c r="J148" i="12"/>
  <c r="I148" i="12"/>
  <c r="H148" i="12"/>
  <c r="G148" i="12"/>
  <c r="F148" i="12"/>
  <c r="E148" i="12"/>
  <c r="Q148" i="12" s="1"/>
  <c r="D148" i="12"/>
  <c r="C148" i="12"/>
  <c r="Q147" i="12"/>
  <c r="P146" i="12"/>
  <c r="O146" i="12"/>
  <c r="N146" i="12"/>
  <c r="M146" i="12"/>
  <c r="L146" i="12"/>
  <c r="K146" i="12"/>
  <c r="J146" i="12"/>
  <c r="I146" i="12"/>
  <c r="H146" i="12"/>
  <c r="G146" i="12"/>
  <c r="F146" i="12"/>
  <c r="E146" i="12"/>
  <c r="Q146" i="12" s="1"/>
  <c r="D146" i="12"/>
  <c r="C146" i="12"/>
  <c r="Q145" i="12"/>
  <c r="P144" i="12"/>
  <c r="O144" i="12"/>
  <c r="N144" i="12"/>
  <c r="M144" i="12"/>
  <c r="L144" i="12"/>
  <c r="K144" i="12"/>
  <c r="J144" i="12"/>
  <c r="I144" i="12"/>
  <c r="H144" i="12"/>
  <c r="G144" i="12"/>
  <c r="F144" i="12"/>
  <c r="E144" i="12"/>
  <c r="Q144" i="12" s="1"/>
  <c r="D144" i="12"/>
  <c r="Q143" i="12"/>
  <c r="P142" i="12"/>
  <c r="P157" i="12" s="1"/>
  <c r="O142" i="12"/>
  <c r="O157" i="12" s="1"/>
  <c r="N142" i="12"/>
  <c r="M142" i="12"/>
  <c r="L142" i="12"/>
  <c r="L157" i="12" s="1"/>
  <c r="K142" i="12"/>
  <c r="K157" i="12" s="1"/>
  <c r="J142" i="12"/>
  <c r="I142" i="12"/>
  <c r="H142" i="12"/>
  <c r="H157" i="12" s="1"/>
  <c r="G142" i="12"/>
  <c r="G157" i="12" s="1"/>
  <c r="F142" i="12"/>
  <c r="E142" i="12"/>
  <c r="Q142" i="12" s="1"/>
  <c r="D142" i="12"/>
  <c r="D157" i="12" s="1"/>
  <c r="C142" i="12"/>
  <c r="L141" i="12"/>
  <c r="K141" i="12"/>
  <c r="J141" i="12"/>
  <c r="I141" i="12"/>
  <c r="H141" i="12"/>
  <c r="G141" i="12"/>
  <c r="F141" i="12"/>
  <c r="E141"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P91" i="12"/>
  <c r="O91" i="12"/>
  <c r="N91" i="12"/>
  <c r="M91" i="12"/>
  <c r="L91" i="12"/>
  <c r="K91" i="12"/>
  <c r="J91" i="12"/>
  <c r="I91" i="12"/>
  <c r="H91" i="12"/>
  <c r="G91" i="12"/>
  <c r="F91" i="12"/>
  <c r="E91" i="12"/>
  <c r="Q91" i="12" s="1"/>
  <c r="D91" i="12"/>
  <c r="C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P64" i="12"/>
  <c r="O64" i="12"/>
  <c r="N64" i="12"/>
  <c r="M64" i="12"/>
  <c r="L64" i="12"/>
  <c r="K64" i="12"/>
  <c r="J64" i="12"/>
  <c r="I64" i="12"/>
  <c r="H64" i="12"/>
  <c r="G64" i="12"/>
  <c r="F64" i="12"/>
  <c r="E64" i="12"/>
  <c r="Q64" i="12" s="1"/>
  <c r="D64" i="12"/>
  <c r="C64" i="12"/>
  <c r="Q63" i="12"/>
  <c r="P62" i="12"/>
  <c r="O62" i="12"/>
  <c r="N62" i="12"/>
  <c r="M62" i="12"/>
  <c r="L62" i="12"/>
  <c r="K62" i="12"/>
  <c r="J62" i="12"/>
  <c r="I62" i="12"/>
  <c r="H62" i="12"/>
  <c r="G62" i="12"/>
  <c r="F62" i="12"/>
  <c r="E62" i="12"/>
  <c r="Q62" i="12" s="1"/>
  <c r="D62" i="12"/>
  <c r="C62" i="12"/>
  <c r="Q61" i="12"/>
  <c r="Q60" i="12"/>
  <c r="D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P12" i="12"/>
  <c r="O12" i="12"/>
  <c r="N12" i="12"/>
  <c r="M12" i="12"/>
  <c r="L12" i="12"/>
  <c r="K12" i="12"/>
  <c r="J12" i="12"/>
  <c r="I12" i="12"/>
  <c r="H12" i="12"/>
  <c r="G12" i="12"/>
  <c r="F12" i="12"/>
  <c r="E12" i="12"/>
  <c r="Q12" i="12" s="1"/>
  <c r="D12" i="12"/>
  <c r="C12" i="12"/>
  <c r="Q11" i="12"/>
  <c r="P10" i="12"/>
  <c r="P139" i="12" s="1"/>
  <c r="O10" i="12"/>
  <c r="O139" i="12" s="1"/>
  <c r="N10" i="12"/>
  <c r="N139" i="12" s="1"/>
  <c r="N159" i="12" s="1"/>
  <c r="M10" i="12"/>
  <c r="M139" i="12" s="1"/>
  <c r="M159" i="12" s="1"/>
  <c r="L10" i="12"/>
  <c r="L139" i="12" s="1"/>
  <c r="K10" i="12"/>
  <c r="K139" i="12" s="1"/>
  <c r="J10" i="12"/>
  <c r="J139" i="12" s="1"/>
  <c r="J159" i="12" s="1"/>
  <c r="I10" i="12"/>
  <c r="I139" i="12" s="1"/>
  <c r="I159" i="12" s="1"/>
  <c r="H10" i="12"/>
  <c r="H139" i="12" s="1"/>
  <c r="G10" i="12"/>
  <c r="G139" i="12" s="1"/>
  <c r="F10" i="12"/>
  <c r="F139" i="12" s="1"/>
  <c r="F159" i="12" s="1"/>
  <c r="E10" i="12"/>
  <c r="E139" i="12" s="1"/>
  <c r="D10" i="12"/>
  <c r="D139" i="12" s="1"/>
  <c r="C10" i="12"/>
  <c r="C157" i="12" l="1"/>
  <c r="C139" i="12"/>
  <c r="G159" i="12"/>
  <c r="K159" i="12"/>
  <c r="O159" i="12"/>
  <c r="D159" i="12"/>
  <c r="H159" i="12"/>
  <c r="L159" i="12"/>
  <c r="P159" i="12"/>
  <c r="Q157" i="12"/>
  <c r="E159" i="12"/>
  <c r="Q139" i="12"/>
  <c r="Q159" i="12" s="1"/>
  <c r="Q10" i="12"/>
  <c r="C159" i="12" l="1"/>
  <c r="Q189" i="6"/>
  <c r="Q188" i="6"/>
  <c r="Q187" i="6"/>
  <c r="Q186" i="6"/>
  <c r="Q185" i="6"/>
  <c r="Q184" i="6"/>
  <c r="Q183" i="6"/>
  <c r="Q182" i="6"/>
  <c r="P181" i="6"/>
  <c r="O181" i="6"/>
  <c r="N181" i="6"/>
  <c r="M181" i="6"/>
  <c r="L181" i="6"/>
  <c r="K181" i="6"/>
  <c r="J181" i="6"/>
  <c r="I181" i="6"/>
  <c r="H181" i="6"/>
  <c r="G181" i="6"/>
  <c r="F181" i="6"/>
  <c r="E181" i="6"/>
  <c r="D181" i="6"/>
  <c r="C181" i="6"/>
  <c r="Q180" i="6"/>
  <c r="Q179" i="6"/>
  <c r="P178" i="6"/>
  <c r="O178" i="6"/>
  <c r="N178" i="6"/>
  <c r="M178" i="6"/>
  <c r="L178" i="6"/>
  <c r="K178" i="6"/>
  <c r="J178" i="6"/>
  <c r="I178" i="6"/>
  <c r="H178" i="6"/>
  <c r="G178" i="6"/>
  <c r="F178" i="6"/>
  <c r="E178" i="6"/>
  <c r="D178" i="6"/>
  <c r="C178" i="6"/>
  <c r="Q177" i="6"/>
  <c r="Q176" i="6"/>
  <c r="Q175" i="6"/>
  <c r="Q174" i="6"/>
  <c r="P173" i="6"/>
  <c r="O173" i="6"/>
  <c r="N173" i="6"/>
  <c r="M173" i="6"/>
  <c r="L173" i="6"/>
  <c r="K173" i="6"/>
  <c r="J173" i="6"/>
  <c r="I173" i="6"/>
  <c r="H173" i="6"/>
  <c r="G173" i="6"/>
  <c r="F173" i="6"/>
  <c r="E173" i="6"/>
  <c r="D173" i="6"/>
  <c r="C173" i="6"/>
  <c r="Q172" i="6"/>
  <c r="P171" i="6"/>
  <c r="O171" i="6"/>
  <c r="N171" i="6"/>
  <c r="M171" i="6"/>
  <c r="L171" i="6"/>
  <c r="K171" i="6"/>
  <c r="K190" i="6" s="1"/>
  <c r="J171" i="6"/>
  <c r="I171" i="6"/>
  <c r="H171" i="6"/>
  <c r="G171" i="6"/>
  <c r="F171" i="6"/>
  <c r="E171" i="6"/>
  <c r="D171" i="6"/>
  <c r="C171" i="6"/>
  <c r="Q170" i="6"/>
  <c r="P170" i="6"/>
  <c r="O170" i="6"/>
  <c r="N170" i="6"/>
  <c r="M170" i="6"/>
  <c r="L170" i="6"/>
  <c r="K170" i="6"/>
  <c r="J170" i="6"/>
  <c r="I170" i="6"/>
  <c r="H170" i="6"/>
  <c r="G170" i="6"/>
  <c r="F170" i="6"/>
  <c r="E170"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P104" i="6"/>
  <c r="O104" i="6"/>
  <c r="N104" i="6"/>
  <c r="M104" i="6"/>
  <c r="L104" i="6"/>
  <c r="K104" i="6"/>
  <c r="J104" i="6"/>
  <c r="I104" i="6"/>
  <c r="H104" i="6"/>
  <c r="G104" i="6"/>
  <c r="F104" i="6"/>
  <c r="E104" i="6"/>
  <c r="D104" i="6"/>
  <c r="C104" i="6"/>
  <c r="Q103" i="6"/>
  <c r="Q102" i="6"/>
  <c r="Q101" i="6"/>
  <c r="Q99" i="6"/>
  <c r="Q98" i="6"/>
  <c r="Q97" i="6"/>
  <c r="Q96" i="6"/>
  <c r="Q95" i="6"/>
  <c r="Q94" i="6"/>
  <c r="Q93" i="6"/>
  <c r="Q90" i="6"/>
  <c r="Q89" i="6"/>
  <c r="Q88" i="6"/>
  <c r="Q87" i="6"/>
  <c r="Q86" i="6"/>
  <c r="Q85" i="6"/>
  <c r="Q84" i="6"/>
  <c r="Q83" i="6"/>
  <c r="Q82" i="6"/>
  <c r="Q81" i="6"/>
  <c r="Q80" i="6"/>
  <c r="Q79" i="6"/>
  <c r="Q78" i="6"/>
  <c r="Q77" i="6"/>
  <c r="Q76" i="6"/>
  <c r="Q75" i="6"/>
  <c r="Q74" i="6"/>
  <c r="Q73" i="6"/>
  <c r="Q72" i="6"/>
  <c r="Q70" i="6"/>
  <c r="Q69" i="6"/>
  <c r="Q68" i="6"/>
  <c r="Q67" i="6"/>
  <c r="P66" i="6"/>
  <c r="O66" i="6"/>
  <c r="N66" i="6"/>
  <c r="M66" i="6"/>
  <c r="L66" i="6"/>
  <c r="K66" i="6"/>
  <c r="J66" i="6"/>
  <c r="I66" i="6"/>
  <c r="H66" i="6"/>
  <c r="G66" i="6"/>
  <c r="F66" i="6"/>
  <c r="E66" i="6"/>
  <c r="D66" i="6"/>
  <c r="C66" i="6"/>
  <c r="Q65" i="6"/>
  <c r="Q64" i="6"/>
  <c r="P63" i="6"/>
  <c r="O63" i="6"/>
  <c r="N63" i="6"/>
  <c r="M63" i="6"/>
  <c r="L63" i="6"/>
  <c r="K63" i="6"/>
  <c r="J63" i="6"/>
  <c r="I63" i="6"/>
  <c r="H63" i="6"/>
  <c r="G63" i="6"/>
  <c r="F63" i="6"/>
  <c r="E63" i="6"/>
  <c r="D63" i="6"/>
  <c r="C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P12" i="6"/>
  <c r="O12" i="6"/>
  <c r="N12" i="6"/>
  <c r="M12" i="6"/>
  <c r="L12" i="6"/>
  <c r="K12" i="6"/>
  <c r="J12" i="6"/>
  <c r="I12" i="6"/>
  <c r="H12" i="6"/>
  <c r="G12" i="6"/>
  <c r="F12" i="6"/>
  <c r="E12" i="6"/>
  <c r="D12" i="6"/>
  <c r="C12" i="6"/>
  <c r="Q11" i="6"/>
  <c r="P10" i="6"/>
  <c r="O10" i="6"/>
  <c r="N10" i="6"/>
  <c r="M10" i="6"/>
  <c r="L10" i="6"/>
  <c r="K10" i="6"/>
  <c r="J10" i="6"/>
  <c r="I10" i="6"/>
  <c r="H10" i="6"/>
  <c r="G10" i="6"/>
  <c r="F10" i="6"/>
  <c r="E10" i="6"/>
  <c r="D10" i="6"/>
  <c r="C10" i="6"/>
  <c r="I190" i="6" l="1"/>
  <c r="G190" i="6"/>
  <c r="C190" i="6"/>
  <c r="E190" i="6"/>
  <c r="N167" i="6"/>
  <c r="L167" i="6"/>
  <c r="J167" i="6"/>
  <c r="F167" i="6"/>
  <c r="D167" i="6"/>
  <c r="H167" i="6"/>
  <c r="P167" i="6"/>
  <c r="O190" i="6"/>
  <c r="C167" i="6"/>
  <c r="C192" i="6" s="1"/>
  <c r="G167" i="6"/>
  <c r="G192" i="6" s="1"/>
  <c r="K167" i="6"/>
  <c r="K192" i="6" s="1"/>
  <c r="O167" i="6"/>
  <c r="Q104" i="6"/>
  <c r="D190" i="6"/>
  <c r="H190" i="6"/>
  <c r="L190" i="6"/>
  <c r="P190" i="6"/>
  <c r="Q173" i="6"/>
  <c r="Q171" i="6"/>
  <c r="Q12" i="6"/>
  <c r="Q63" i="6"/>
  <c r="Q66" i="6"/>
  <c r="Q10" i="6"/>
  <c r="I167" i="6"/>
  <c r="I192" i="6" s="1"/>
  <c r="M167" i="6"/>
  <c r="F190" i="6"/>
  <c r="J190" i="6"/>
  <c r="N190" i="6"/>
  <c r="M190" i="6"/>
  <c r="Q181" i="6"/>
  <c r="E167" i="6"/>
  <c r="Q178" i="6"/>
  <c r="F192" i="6" l="1"/>
  <c r="L192" i="6"/>
  <c r="N192" i="6"/>
  <c r="J192" i="6"/>
  <c r="D192" i="6"/>
  <c r="H192" i="6"/>
  <c r="Q190" i="6"/>
  <c r="O192" i="6"/>
  <c r="P192" i="6"/>
  <c r="M192" i="6"/>
  <c r="E192" i="6"/>
  <c r="Q167" i="6"/>
  <c r="Q192" i="6" l="1"/>
  <c r="E145" i="4"/>
  <c r="F145" i="4"/>
  <c r="G145" i="4"/>
  <c r="H145" i="4"/>
  <c r="I145" i="4"/>
  <c r="J145" i="4"/>
  <c r="K145" i="4"/>
  <c r="L145" i="4"/>
  <c r="M145" i="4"/>
  <c r="N145" i="4"/>
  <c r="O145" i="4"/>
  <c r="P145" i="4"/>
  <c r="E181" i="4"/>
  <c r="F181" i="4"/>
  <c r="G181" i="4"/>
  <c r="H181" i="4"/>
  <c r="I181" i="4"/>
  <c r="J181" i="4"/>
  <c r="K181" i="4"/>
  <c r="L181" i="4"/>
  <c r="M181" i="4"/>
  <c r="N181" i="4"/>
  <c r="O181" i="4"/>
  <c r="P181" i="4"/>
  <c r="Q181" i="4"/>
  <c r="D183" i="4"/>
  <c r="J183" i="4" l="1"/>
  <c r="F183" i="4"/>
  <c r="O183" i="4"/>
  <c r="N183" i="4"/>
  <c r="K183" i="4"/>
  <c r="G183" i="4"/>
  <c r="Q145" i="4"/>
  <c r="Q183" i="4" s="1"/>
  <c r="M183" i="4"/>
  <c r="I183" i="4"/>
  <c r="E183" i="4"/>
  <c r="P183" i="4"/>
  <c r="L183" i="4"/>
  <c r="H183" i="4"/>
  <c r="C10" i="3"/>
  <c r="D10" i="3"/>
  <c r="E10" i="3"/>
  <c r="F10" i="3"/>
  <c r="G10" i="3"/>
  <c r="H10" i="3"/>
  <c r="I10" i="3"/>
  <c r="J10" i="3"/>
  <c r="K10" i="3"/>
  <c r="L10" i="3"/>
  <c r="M10" i="3"/>
  <c r="N10" i="3"/>
  <c r="O10" i="3"/>
  <c r="P10" i="3"/>
  <c r="Q11" i="3"/>
  <c r="C12" i="3"/>
  <c r="D12" i="3"/>
  <c r="E12" i="3"/>
  <c r="F12" i="3"/>
  <c r="G12" i="3"/>
  <c r="H12" i="3"/>
  <c r="I12" i="3"/>
  <c r="J12" i="3"/>
  <c r="K12" i="3"/>
  <c r="L12" i="3"/>
  <c r="M12" i="3"/>
  <c r="N12" i="3"/>
  <c r="O12" i="3"/>
  <c r="P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C63" i="3"/>
  <c r="D63" i="3"/>
  <c r="E63" i="3"/>
  <c r="F63" i="3"/>
  <c r="G63" i="3"/>
  <c r="H63" i="3"/>
  <c r="I63" i="3"/>
  <c r="J63" i="3"/>
  <c r="K63" i="3"/>
  <c r="L63" i="3"/>
  <c r="M63" i="3"/>
  <c r="N63" i="3"/>
  <c r="O63" i="3"/>
  <c r="P63" i="3"/>
  <c r="Q64" i="3"/>
  <c r="Q65" i="3"/>
  <c r="C66" i="3"/>
  <c r="D66" i="3"/>
  <c r="E66" i="3"/>
  <c r="F66" i="3"/>
  <c r="G66" i="3"/>
  <c r="H66" i="3"/>
  <c r="I66" i="3"/>
  <c r="J66" i="3"/>
  <c r="K66" i="3"/>
  <c r="L66" i="3"/>
  <c r="M66" i="3"/>
  <c r="N66" i="3"/>
  <c r="O66" i="3"/>
  <c r="P66" i="3"/>
  <c r="Q67" i="3"/>
  <c r="Q68" i="3"/>
  <c r="Q70" i="3"/>
  <c r="Q71" i="3"/>
  <c r="Q72" i="3"/>
  <c r="Q73" i="3"/>
  <c r="Q74" i="3"/>
  <c r="Q76" i="3"/>
  <c r="Q77" i="3"/>
  <c r="Q78" i="3"/>
  <c r="Q79" i="3"/>
  <c r="Q80" i="3"/>
  <c r="Q81" i="3"/>
  <c r="Q82" i="3"/>
  <c r="Q83" i="3"/>
  <c r="Q84" i="3"/>
  <c r="Q85" i="3"/>
  <c r="Q86" i="3"/>
  <c r="Q87" i="3"/>
  <c r="Q88" i="3"/>
  <c r="Q89" i="3"/>
  <c r="Q90" i="3"/>
  <c r="Q91" i="3"/>
  <c r="Q92" i="3"/>
  <c r="Q93" i="3"/>
  <c r="Q94" i="3"/>
  <c r="Q95" i="3"/>
  <c r="Q96" i="3"/>
  <c r="Q97" i="3"/>
  <c r="Q98" i="3"/>
  <c r="Q99" i="3"/>
  <c r="C100" i="3"/>
  <c r="D100" i="3"/>
  <c r="E100" i="3"/>
  <c r="F100" i="3"/>
  <c r="G100" i="3"/>
  <c r="H100" i="3"/>
  <c r="I100" i="3"/>
  <c r="J100" i="3"/>
  <c r="K100" i="3"/>
  <c r="L100" i="3"/>
  <c r="M100" i="3"/>
  <c r="N100" i="3"/>
  <c r="O100" i="3"/>
  <c r="P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E151" i="3"/>
  <c r="F151" i="3"/>
  <c r="G151" i="3"/>
  <c r="H151" i="3"/>
  <c r="I151" i="3"/>
  <c r="J151" i="3"/>
  <c r="K151" i="3"/>
  <c r="L151" i="3"/>
  <c r="M151" i="3"/>
  <c r="N151" i="3"/>
  <c r="O151" i="3"/>
  <c r="P151" i="3"/>
  <c r="Q151" i="3"/>
  <c r="C152" i="3"/>
  <c r="D152" i="3"/>
  <c r="E152" i="3"/>
  <c r="F152" i="3"/>
  <c r="G152" i="3"/>
  <c r="H152" i="3"/>
  <c r="I152" i="3"/>
  <c r="J152" i="3"/>
  <c r="K152" i="3"/>
  <c r="L152" i="3"/>
  <c r="M152" i="3"/>
  <c r="N152" i="3"/>
  <c r="O152" i="3"/>
  <c r="P152" i="3"/>
  <c r="Q153" i="3"/>
  <c r="C154" i="3"/>
  <c r="D154" i="3"/>
  <c r="E154" i="3"/>
  <c r="F154" i="3"/>
  <c r="G154" i="3"/>
  <c r="H154" i="3"/>
  <c r="I154" i="3"/>
  <c r="J154" i="3"/>
  <c r="K154" i="3"/>
  <c r="L154" i="3"/>
  <c r="M154" i="3"/>
  <c r="N154" i="3"/>
  <c r="O154" i="3"/>
  <c r="P154" i="3"/>
  <c r="Q155" i="3"/>
  <c r="Q156" i="3"/>
  <c r="Q157" i="3"/>
  <c r="Q158" i="3"/>
  <c r="C159" i="3"/>
  <c r="D159" i="3"/>
  <c r="E159" i="3"/>
  <c r="F159" i="3"/>
  <c r="G159" i="3"/>
  <c r="H159" i="3"/>
  <c r="I159" i="3"/>
  <c r="J159" i="3"/>
  <c r="K159" i="3"/>
  <c r="L159" i="3"/>
  <c r="M159" i="3"/>
  <c r="N159" i="3"/>
  <c r="O159" i="3"/>
  <c r="P159" i="3"/>
  <c r="Q160" i="3"/>
  <c r="C161" i="3"/>
  <c r="D161" i="3"/>
  <c r="E161" i="3"/>
  <c r="F161" i="3"/>
  <c r="G161" i="3"/>
  <c r="H161" i="3"/>
  <c r="I161" i="3"/>
  <c r="J161" i="3"/>
  <c r="K161" i="3"/>
  <c r="L161" i="3"/>
  <c r="M161" i="3"/>
  <c r="N161" i="3"/>
  <c r="O161" i="3"/>
  <c r="P161" i="3"/>
  <c r="Q162" i="3"/>
  <c r="Q163" i="3"/>
  <c r="Q164" i="3"/>
  <c r="E165" i="3"/>
  <c r="F165" i="3"/>
  <c r="G165" i="3"/>
  <c r="H165" i="3"/>
  <c r="I165" i="3"/>
  <c r="J165" i="3"/>
  <c r="K165" i="3"/>
  <c r="L165" i="3"/>
  <c r="M165" i="3"/>
  <c r="N165" i="3"/>
  <c r="O165" i="3"/>
  <c r="P165" i="3"/>
  <c r="Q166" i="3"/>
  <c r="Q167" i="3"/>
  <c r="Q168" i="3"/>
  <c r="Q169" i="3"/>
  <c r="Q63" i="3" l="1"/>
  <c r="D148" i="3"/>
  <c r="P148" i="3"/>
  <c r="L148" i="3"/>
  <c r="D170" i="3"/>
  <c r="L170" i="3"/>
  <c r="K148" i="3"/>
  <c r="M148" i="3"/>
  <c r="E148" i="3"/>
  <c r="O170" i="3"/>
  <c r="G170" i="3"/>
  <c r="G148" i="3"/>
  <c r="Q152" i="3"/>
  <c r="I148" i="3"/>
  <c r="K170" i="3"/>
  <c r="C170" i="3"/>
  <c r="O148" i="3"/>
  <c r="P170" i="3"/>
  <c r="H170" i="3"/>
  <c r="Q154" i="3"/>
  <c r="N170" i="3"/>
  <c r="J170" i="3"/>
  <c r="Q159" i="3"/>
  <c r="M170" i="3"/>
  <c r="I170" i="3"/>
  <c r="E170" i="3"/>
  <c r="N148" i="3"/>
  <c r="J148" i="3"/>
  <c r="F148" i="3"/>
  <c r="Q165" i="3"/>
  <c r="Q66" i="3"/>
  <c r="Q100" i="3"/>
  <c r="Q161" i="3"/>
  <c r="Q12" i="3"/>
  <c r="F170" i="3"/>
  <c r="H148" i="3"/>
  <c r="Q10" i="3"/>
  <c r="L172" i="3" l="1"/>
  <c r="D172" i="3"/>
  <c r="P172" i="3"/>
  <c r="K172" i="3"/>
  <c r="M172" i="3"/>
  <c r="I172" i="3"/>
  <c r="Q148" i="3"/>
  <c r="G172" i="3"/>
  <c r="F172" i="3"/>
  <c r="N172" i="3"/>
  <c r="O172" i="3"/>
  <c r="H172" i="3"/>
  <c r="E172" i="3"/>
  <c r="J172" i="3"/>
  <c r="Q170" i="3"/>
  <c r="Q172" i="3" l="1"/>
</calcChain>
</file>

<file path=xl/sharedStrings.xml><?xml version="1.0" encoding="utf-8"?>
<sst xmlns="http://schemas.openxmlformats.org/spreadsheetml/2006/main" count="1997" uniqueCount="527">
  <si>
    <t>MINISTERIO DE HACIENDA</t>
  </si>
  <si>
    <t>DIRECCIÓN GENERAL DE PRESUPUESTO</t>
  </si>
  <si>
    <t>EJECUCIÓN PRESUPUESTARIA DEL GOBIERNO CENTRAL</t>
  </si>
  <si>
    <t>CLASIFICACIÓN POR FUENTE DE FINANCIAMIENTO Y FUENTE ESPECIFICA</t>
  </si>
  <si>
    <t>ENERO-DICIEMBRE 2017</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</si>
  <si>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</si>
  <si>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</si>
  <si>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</si>
  <si>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</si>
  <si>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</si>
  <si>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</si>
  <si>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</si>
  <si>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</si>
  <si>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</si>
  <si>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</si>
  <si>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</si>
  <si>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</si>
  <si>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</si>
  <si>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</si>
  <si>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</si>
  <si>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</si>
  <si>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</si>
  <si>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</si>
  <si>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</si>
  <si>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</si>
  <si>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</si>
  <si>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1954 - PAGO DE LA DEUDA EXTERNA</t>
  </si>
  <si>
    <t>1955 - 10% DEL FONDO GENERAL, LIGA MUNICIPAL DOM.</t>
  </si>
  <si>
    <t>1956 - 0.25% Y 0.50%   PARA EL FINAC. PARTIDOS POLITICOS</t>
  </si>
  <si>
    <t>1963 - FONDO DEL 40% REC. BANCAS DE APUESTAS</t>
  </si>
  <si>
    <t>1970 - FONDO DE PROM DE REP. DOM. EN EL EXTERIOR</t>
  </si>
  <si>
    <t>1972 - INSTITUTO DEL TABACO DE LA REP. DOM.</t>
  </si>
  <si>
    <t>1973 - FOMENTO DE LA INDUSTRIA LECHERA</t>
  </si>
  <si>
    <t>1974 - FOM. DE PROG. DE ENERG. ALT. Y AHOR. DE ENERG.</t>
  </si>
  <si>
    <t>2043 - FONDO ESPECIAL REEMBOLSOS TRIBUTARIOS</t>
  </si>
  <si>
    <t>2048 - FONDO DE RECAUDACION DE LAS OPERACIONES DE LAS MAQUINAS TRAGAMONEDAS.</t>
  </si>
  <si>
    <t>2049 - FONDO DE RECAUDACION DEL 20% DE LAS OPERACIONES DE LAS MAQUINAS TRAGAMONEDAS</t>
  </si>
  <si>
    <t>2050 - FONDO  PARA ALBERGAR A LAS VICTIMAS DE VIOLENCIA INTRAFAMILIAR Y DOMESTICA</t>
  </si>
  <si>
    <t>2073 - PROGRAMA DE RENOVACION VEHICULAR DEL TRANSPORTE PUBLICO, PASAJEROS Y CARGA</t>
  </si>
  <si>
    <t>2075 - PROGRAMA DESARROLLO VIAL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</si>
  <si>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</si>
  <si>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</si>
  <si>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</si>
  <si>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</si>
  <si>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</si>
  <si>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</si>
  <si>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</si>
  <si>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</si>
  <si>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</si>
  <si>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</si>
  <si>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</si>
  <si>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</si>
  <si>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</si>
  <si>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</si>
  <si>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</si>
  <si>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</si>
  <si>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</si>
  <si>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</si>
  <si>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2094 - FONDOS DE LA DIRECCIÓN DE TRANSITO TERRESTRE DEL MINISTERIO DE OBRAS PUBLICAS Y COMUNICACIONES LEY 241-67</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</si>
  <si>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</si>
  <si>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</si>
  <si>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</si>
  <si>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</si>
  <si>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</si>
  <si>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</si>
  <si>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2101 - RECURSOS DE CAPTACION DIRECTA DE LA OFICINA TECNICA DE TRANSPORTE TERRESTRE DECRETO 489-87</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</si>
  <si>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</si>
  <si>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</si>
  <si>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</si>
  <si>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2105 - RECURSOS DE CAPTACIÓN DIRECTA DEL FONDO DE DESARROLLO DEL TRANSPORTE (FONDET)</t>
  </si>
  <si>
    <t>2106 - RECURSOS DE CAPTACIÓN DIRECTA DEL INSTITUTO SALOME UREÑA</t>
  </si>
  <si>
    <t>2107 - RECURSOS DE CAPTACIÓN DIRECTA DEL INSTITUTO TECNOLÓGICO DE LAS AMÉRICAS (ITLA)</t>
  </si>
  <si>
    <t>2108 - RECURSOS DE CAPTACIÓN DIRECTA DEL MINISTERIO DE OBRAS PÚBLICAS Y COMUNICACIONES</t>
  </si>
  <si>
    <t>2110-TASAS PARA EL DESARROLLO Y SOSTENIBILIDAD DEL SISTEMA 9-1-1. (LEY 184-17)</t>
  </si>
  <si>
    <t>50 - CRÉDITO INTERNO</t>
  </si>
  <si>
    <t>5010 - BONOS INTERNOS PARA APOYO PRESUPUESTARIO</t>
  </si>
  <si>
    <t>5011 - FONDO DE CALAMIDADES Y EMERGENCIAS PÚBLICAS</t>
  </si>
  <si>
    <t>60 - CREDITO EXTERNO</t>
  </si>
  <si>
    <t>0405 - BID 1397 OC/DR APOYO AGROALIMENTARIA</t>
  </si>
  <si>
    <t>0417 - ACUERDO DE COOPERACION  ENERGETICA DE CARACAS.</t>
  </si>
  <si>
    <t>0482 - PROG. MULTIFASE DE REHABILITACION Y MANT. DE INFRAEST. VIAL-F-1 PREST.No.1939</t>
  </si>
  <si>
    <t>0800 - FONDO PARA CREDITO EXTERNO</t>
  </si>
  <si>
    <t>0814-APOYO PRESUPUESTARIO (RECURSOS EXTERNOS)</t>
  </si>
  <si>
    <t>6002 - GASTOS DEL EJERCICIO ANTERIORPROY.DE RECUPER. DE EMERG.Y GESTION DEL RIESGO  POR DESASTRES NATURALES</t>
  </si>
  <si>
    <t>6011 - APOYO PRESUPUESTARIO</t>
  </si>
  <si>
    <t>6022 - PROGRAMA DE AGUA Y SANEAMIENTO PARA LAS ZONAS TURISTICAS, PREST. No. 7680-DO</t>
  </si>
  <si>
    <t>6025 - BONOS GLOBALES EXTERNOS</t>
  </si>
  <si>
    <t>6027 - PROGRAMA DE DESARROLLO DEL PLAN SIERRA 2-AFD (AMPLIACION)</t>
  </si>
  <si>
    <t>6062-PROGRAMA DE DESARROLLO URBANO Y HABITAT</t>
  </si>
  <si>
    <t>6063 - PROYECTO DE DESARROLLO PARA ORGANIZACIONES ECONOMICAS DE POBRES RURALES DE LA FRONTERA (PRORURAL OESTE) CONV. No. 780-DO</t>
  </si>
  <si>
    <t>6064 - PROYECTO DE DESARROLLO MUNICIPAL (PRODEM)</t>
  </si>
  <si>
    <t>6066-MEJORAMIENTO DEL DESARROLLO ECONOMICO RURAL EN EL CENTRO Y ESTE (PRORURAL CENTRO Y ESTE)</t>
  </si>
  <si>
    <t>6067-PROGRAMA DE MEJORAMIENTO DE APOYO A LA INNOVACION TECNOLOGICA AGROPECUARIA DE LA REPUBLICA DOMINICANA (PATCA II)</t>
  </si>
  <si>
    <t>6069 - PROG. DE REHABILITACION POR FASES MULTIPLES Y DE MANTENIMIENTO DE CARRETERAS  (FASE I) PRESTAMO No.1194P</t>
  </si>
  <si>
    <t>6070 - PROYECTO MULTIPLE MONTE GRANDE</t>
  </si>
  <si>
    <t>6075 - PROGRAMA DE INVERSIONES DE AGUA POTABLE Y SANEAMIENTO DE INAPA</t>
  </si>
  <si>
    <t>6080 - PROGRAMA DE APOYO AL SISTEMA NACIONAL DE EMPLEO</t>
  </si>
  <si>
    <t>6082 - PROGRAMA DE FOMENTO AL TURISMO DE LA CIUDAD COLONIAL DE SANTO DOMINGO</t>
  </si>
  <si>
    <t>6084 - PROYECTO DE SANEAMIENTO DE CINCO (5) CIUDADES</t>
  </si>
  <si>
    <t>6085 - PROGRAMA DE SANIDAD E INOCUIDAD AGROALIMENTARIA (PATCA III)</t>
  </si>
  <si>
    <t>6086 - APOYO AL PROGRAMA DE PROTECCION SOCIAL, TERCERA FASE (PRESTAMOS 2623 OC-DR)</t>
  </si>
  <si>
    <t>6088 - PROYECTO DE APOYO A LA CONSOLIDACION DEL SISTEMA DE PROTECCION SOCIAL (PREST. 2733/0C-DR)</t>
  </si>
  <si>
    <t>6095 - APOYO AL PROGRAMA 'PROGRESANDO CON SOLIDARIDAD'</t>
  </si>
  <si>
    <t>6097 - PROGRAMA DE FORTALECIMIENTO DE LA GESTION POR RESULTADOS DEL SECTOR SALUD EN REP. DOM.</t>
  </si>
  <si>
    <t>6098 - PROYECTO DE MEJORAS DE LA RED DE TRANSMISION ELECTRICA DE LA ZONA SUR-OESTE</t>
  </si>
  <si>
    <t>6099 - APOYO AL PLAN DECENAL DE EDUCACION SEGUNDO PROGRAMA</t>
  </si>
  <si>
    <t>6100-PROYECTO DE DESARROLLO AGRICOLA AZUA II-PUEBLO VIEJO</t>
  </si>
  <si>
    <t>6102 - PROGRAMA DE MEJORAMIENTO DEL SERVICIO DE AGUA POTABLE EN SANTIAGO (Préstamo No. 2845/OC-DR)</t>
  </si>
  <si>
    <t>6109 - PROGRAMA DE DESARROLLO PRODUCTIVO Y COMPETITIVIDAD DE LA PROVINCIA SAN JUAN (BID 3107/OC-DR)</t>
  </si>
  <si>
    <t>6110 - APOYO AL PROGRAMA DE MODERNIZACIÓN DE LA RED DE DISTRIBUCIÓN Y REDUCCIÓN DE PÉRDIDAS ELÉCTRICAS NO. 3182/OC-DR.</t>
  </si>
  <si>
    <t>6111 - PROGRAMA DE REDUCCIÓN DE PÉRDIDAS Y REHABILITACIÓN DE DISTRIBUCIÓN ELÉCTRICA NO. 1572P.</t>
  </si>
  <si>
    <t>6112-PROYECTO DE ESTABLECIMIENTO DEL SISTEMA DE INFORMACIÓN SOBRE INMIGRACIÓN, PRESTAMOS EDCF NO.DOM-2</t>
  </si>
  <si>
    <t>6113 - CONSTRUCCIÓN SISTEMAS DE ABASTECIMIENTO DE AGUA POTABLE AL D. M. DE LOS BOTADOS Y COMUNIDADES RURALES, YAMASA, PTO. PTA.</t>
  </si>
  <si>
    <t>6114 - PROYECTO DE DESARROLLO, CONST. Y EQUIPAMIENTO CENTROS DE FORMACIÓN HOTELERA, PASTELERÍA, GASTRONOMÍA, STO. DGO. E HIGUEY</t>
  </si>
  <si>
    <t>6116 - PROYECTO DE CONSTRUCCIÓN DE DOS PLANTAS DE GENERACIÓN A CARBÓN, EN PUNTA CATALINA, BANÍ</t>
  </si>
  <si>
    <t>6119-PROGRAMA DE APOYO AL FORTALECIMIENTO DE LA GESTIÓN POR RESULTADOS EN LA REGIÓN METROPOLITANA</t>
  </si>
  <si>
    <t>6121 - PROYECTO INTEGRADO DE PROMOCIÓN Y PROTECCIÓN SOCIAL NO. 8479-DO</t>
  </si>
  <si>
    <t>6125 - PROYECTO DE MODERNIZACION DE LA RED DE DISTRIBUCION Y REDUCCION DE PERDIDAS ELECTRICAS  BIRF 8563-DO</t>
  </si>
  <si>
    <t>6126 - PROY. LLAVE EN MANO PARA LA CONST., SUM. E INSTALACIÓN DE LA ESTACIÓN DEPURADORA DE AGUAS RESIDUALES DEL RIO OZAMA</t>
  </si>
  <si>
    <t>6128 - PROYECTO EXTENSIÓN DE LA LÍNEA II DEL METRO DE SANTO DOMINGO</t>
  </si>
  <si>
    <t>6129 - PROGRAMA DE APOYO A LA GESTIÓN DE PROCESOS DEL MINISTERIO DE HACIENDA</t>
  </si>
  <si>
    <t>70 - DONACION EXTERNA</t>
  </si>
  <si>
    <t>0684 - GFT DMR-202-G01-H-00 RESPUESTA NACIONAL AL SIDA</t>
  </si>
  <si>
    <t>0717 - SEMINARIO DE ESTUDIOS EUROPEOS/ FUNCIONARIOS GUBERNAMENTALE</t>
  </si>
  <si>
    <t>0737-PREV. DEL EMBARAZO EN ADOLECENTES Y FORTALEC DE LA ASIST. MEDICA PARA LAS MUJERES JOVENES EN R.D.</t>
  </si>
  <si>
    <t>0900 - FONDO PARA  DONACIONES EXTERNAS</t>
  </si>
  <si>
    <t>7110 - PROGRAMA DE MANEJO SOSTENIBLE DE LOS RECURSOS NATURALES EN LA ZONA FRONTERIZA (PROMAREN)</t>
  </si>
  <si>
    <t>7111 - FORTALECIMIENTO DE LA LUCHA CONTRA LA MALARIA EN RD</t>
  </si>
  <si>
    <t>7112 - CONTINUAR Y EXPANDIR LA RESPUESTA NAC. A LA TUBERCULOSIS EN LA R. D.</t>
  </si>
  <si>
    <t>7120 - FONDO DE ASISTENCIA  DEL GOBIERNO DE LA REPUBLICA CHINA (TAIWAN)</t>
  </si>
  <si>
    <t>7175 - PROYECTO AMPLIACION ACUEDUCTO ORIENTAL, SANTO DOMINGO ESTE</t>
  </si>
  <si>
    <t>7178 - PROGRAMA DE INVERSIONES DE AGUA POTABLE Y SANEAMIENTO DE INAPA (GRT/WS-12442-DR)</t>
  </si>
  <si>
    <t>7180 - FORTALECIMIENTO DE CAPACIDADES OPERADORES DE SEG. SISTEMA PENAL Y MEJORA DE EFICIENCIA DE INV. CRIMINAL EN RD</t>
  </si>
  <si>
    <t>7183 - PLAN NACIONAL DE USO DE SUELOS</t>
  </si>
  <si>
    <t>7193 - DIAGNOSTICO Y FORMULACION DE LA ESTRATEGIA NACIONAL DE SANEAMIENTO DE LA REP. DOM.</t>
  </si>
  <si>
    <t>7197 - PROYECTO DE GESTION FISCAL LOCAL</t>
  </si>
  <si>
    <t>7201 - PROYECTO INSTALACION DE UN SISTEMA INTEGRADO DE VIDEO VIGILANCIA AEROPORTUARIA EN REP. DOM.</t>
  </si>
  <si>
    <t>7213 - PROYECTO CONSTRUCCION DE CENTROS DE ATENCION INTEGRAL PARA LA DISCAPACIDAD (CAID)</t>
  </si>
  <si>
    <t>7214-PROYECTO INICIATIVAS INNOVADORAS PARA MEJORAR LA CALIDAD EDUCATIVA, ATN/OC-13493-DR</t>
  </si>
  <si>
    <t>7218 - PROGRAMA DE APOYO PRESUPUESTARIO A LA SOCIEDAD CIVIL Y AUTORIDADES LOCALES (PASCAL) FED/2013/022-430</t>
  </si>
  <si>
    <t>7221 - PROYECTO DE FORTALECIMIENTO INSTITUCIONAL DEL VICE-MINISTERIO DE COOPERACION INTERNACIONAL EN LA REP. DOM.</t>
  </si>
  <si>
    <t>7222-FORTALECIMIENTO DEL MINISTERIO DE ECONOMIA, PLANIFICACION Y DESARROLLO EN LOGISTICA DE CARGAS Y ECONOMIA DE TRANSPORTE</t>
  </si>
  <si>
    <t>7224 - APOYO AL DESARROLLO DE LA CAPACIDAD DEL SISTEMA NACIONAL DE INVERSION PUBLICA (SNIP) A NIVEL LOCAL Y CENTRAL</t>
  </si>
  <si>
    <t>7226-PROYECTO DE RACIONALIZACIÓN DEL GASTO DE LA FUNCIÓN PUBLICA</t>
  </si>
  <si>
    <t>7228 - FORTALECIMIENTO DE CAPACIDADES DEL VICEMINISTERIO DE COOP INTERNACIONAL P/CONST.DE ALIANZAS PUB.-PRIVADA  DE DESARROLLO</t>
  </si>
  <si>
    <t>7229 - PROGRAMA DE MODERNIZACION DE RED DE DISTRIBUCION Y REDUCCION DE PERDIDAS  ATN/OC-14499-DR Y ATN/FG-14500-DR</t>
  </si>
  <si>
    <t>7234-PROYECTO DE FORTALECIMIENTO DE LAS ESTADÍSTICAS DE GENERO DE LA REP. DOM.</t>
  </si>
  <si>
    <t>7238-PROYECTO DE VÍDEO VIGILANCIA DEL SISTEMA NACIONAL DE ATENCIÓN A EMERGENCIAS Y SEGURIDAD 9-1-1.</t>
  </si>
  <si>
    <t>7241 - PROYECTO APOYO A LA IMPLEMENTACIÓN DEL PLAN ESTRATÉGICO EN MATERIA DE IGUALDAD Y NO DISCRIMINACIÓN EN EL TRABAJO</t>
  </si>
  <si>
    <t>7247-PROYECTO APOYO A LA IMPLEMENTACIÓN Y SEGUIMIENTO DEL PLAN NACIONAL DE DERECHOS HUMANOS 2015-2020 (PNHD) EN LA REPÚBLICA</t>
  </si>
  <si>
    <t>7248-PROYECTO DESARROLLO DE CAPACIDADES DE ACTORES INVOLUCRADOS EN EL USO Y CAMBIO DE USO DE LA TIERRA EN LA REP. DOM.'</t>
  </si>
  <si>
    <t>7249 - IMPLEMENTACIÓN DEL CENTRO DE SERVICIOS DE APOYO INTEGRAL A LA PYMES (CENTRO PYMES)</t>
  </si>
  <si>
    <t>7250-HABILITACION DE LA INDUSTRIA DEL BAMBÚ EN LA REPÚBLICA DOMINICANA</t>
  </si>
  <si>
    <t>7253-PROYECTO PARA GESTIÓN DE SANIDAD DE LAS HORTALIZAS EN INVERNADEROS Y LA INSPECCIÓN DE SEGURIDAD DE LOS PRODUCTOS EN RD</t>
  </si>
  <si>
    <t>7254 - FORTALECIMIENTO INST. DE LAS ENTI. DE SEG. CIUDADANA, REP. POR EL MIN. DE INTERIOR Y POLICÍA Y EL MIN. PÚBLICO REP. DOM.</t>
  </si>
  <si>
    <t>7255-DESARROLLO DE UN MODELO INSTITUCIONAL DE GESTIÓN INTEGRADA DE LOS RECURSOS HÍDRICOS PARA LA CUENCA DEL YAQUE DEL SUR</t>
  </si>
  <si>
    <t>7256 - FORTALECIMIENTO DE LA CALIDAD PARA EL DESARROLLO DE LAS MIPYMES</t>
  </si>
  <si>
    <t>7257 - ASISTENCIA PARA EMERGENCIA POR INUNDACIONES EN REPÚBLICA DOMINICANA</t>
  </si>
  <si>
    <t>TOTAL GASTOS</t>
  </si>
  <si>
    <t>APLICACIONES FINANCIERAS</t>
  </si>
  <si>
    <t>0405-BID 1397 OC/DR APOYO AGROALIMENTARIA</t>
  </si>
  <si>
    <t>0800-FONDO PARA CREDITO EXTERNO</t>
  </si>
  <si>
    <t>6002-GASTOS DEL EJERCICIO ANTERIORPROY.DE RECUPER. DE EMERG.Y GESTION DEL RIESGO  POR DESASTRES NATURALES</t>
  </si>
  <si>
    <t>6022-PROGRAMA DE AGUA Y SANEAMIENTO PARA LAS ZONAS TURISTICAS, PREST. No. 7680-DO</t>
  </si>
  <si>
    <t>6025-BONOS GLOBALES EXTERNOS</t>
  </si>
  <si>
    <t>6064-PROYECTO DE DESARROLLO MUNICIPAL (PRODEM)</t>
  </si>
  <si>
    <t>6069-PROG. DE REHABILITACION POR FASES MULTIPLES Y DE MANTENIMIENTO DE CARRETERAS  (FASE I) PRESTAMO No.1194P</t>
  </si>
  <si>
    <t>6070-PROYECTO MULTIPLE MONTE GRANDE</t>
  </si>
  <si>
    <t>6084-PROYECTO DE SANEAMIENTO DE CINCO (5) CIUDADES</t>
  </si>
  <si>
    <t>6085-PROGRAMA DE SANIDAD E INOCUIDAD AGROALIMENTARIA (PATCA III)</t>
  </si>
  <si>
    <t>6086-APOYO AL PROGRAMA DE PROTECCION SOCIAL, TERCERA FASE (PRESTAMOS 2623 OC-DR)</t>
  </si>
  <si>
    <t>6088-PROYECTO DE APOYO A LA CONSOLIDACION DEL SISTEMA DE PROTECCION SOCIAL (PREST. 2733/0C-DR)</t>
  </si>
  <si>
    <t>6097-PROGRAMA DE FORTALECIMIENTO DE LA GESTION POR RESULTADOS DEL SECTOR SALUD EN REP. DOM.</t>
  </si>
  <si>
    <t>6098-PROYECTO DE MEJORAS DE LA RED DE TRANSMISION ELECTRICA DE LA ZONA SUR-OESTE</t>
  </si>
  <si>
    <t>6109-PROGRAMA DE DESARROLLO PRODUCTIVO Y COMPETITIVIDAD DE LA PROVINCIA SAN JUAN (BID 3107/OC-DR)</t>
  </si>
  <si>
    <t>6110-APOYO AL PROGRAMA DE MODERNIZACIÓN DE LA RED DE DISTRIBUCIÓN Y REDUCCIÓN DE PÉRDIDAS ELÉCTRICAS NO. 3182/OC-DR.</t>
  </si>
  <si>
    <t>6111-PROGRAMA DE REDUCCIÓN DE PÉRDIDAS Y REHABILITACIÓN DE DISTRIBUCIÓN ELÉCTRICA NO. 1572P.</t>
  </si>
  <si>
    <t>6116-PROYECTO DE CONSTRUCCIÓN DE DOS PLANTAS DE GENERACIÓN A CARBÓN, EN PUNTA CATALINA, BANÍ</t>
  </si>
  <si>
    <t>6121-PROYECTO INTEGRADO DE PROMOCIÓN Y PROTECCIÓN SOCIAL NO. 8479-DO</t>
  </si>
  <si>
    <t>6125-PROYECTO DE MODERNIZACION DE LA RED DE DISTRIBUCION Y REDUCCION DE PERDIDAS ELECTRICAS  BIRF 8563-DO</t>
  </si>
  <si>
    <t>6126-PROY. LLAVE EN MANO PARA LA CONST., SUM. E INSTALACIÓN DE LA ESTACIÓN DEPURADORA DE AGUAS RESIDUALES DEL RIO OZAMA</t>
  </si>
  <si>
    <t>6128-PROYECTO EXTENSIÓN DE LA LÍNEA II DEL METRO DE SANTO DOMINGO</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</si>
  <si>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</si>
  <si>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</si>
  <si>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</si>
  <si>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</si>
  <si>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</si>
  <si>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</si>
  <si>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</si>
  <si>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</si>
  <si>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</si>
  <si>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 xml:space="preserve"> PRESUPUESTO VIGENTE </t>
  </si>
  <si>
    <t>2109 - FONDO POR SUBASTAS PÚBLICAS DE IMPORTACIONES AGROPECUARIAS. (DECRETO 569-12)</t>
  </si>
  <si>
    <t>2110 - TASAS PARA EL DESARROLLO Y SOSTENIBILIDAD DEL SISTEMA 9-1-1. (LEY 184-17)</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</si>
  <si>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</si>
  <si>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</si>
  <si>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</si>
  <si>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</si>
  <si>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5009-APOYO PRESUPUESTARIO AL PRESUPUESTO GENERAL DEL ESTADO (CREDITO INTERNO)</t>
  </si>
  <si>
    <t>6066 - MEJORAMIENTO DEL DESARROLLO ECONOMICO RURAL EN EL CENTRO Y ESTE (PRORURAL CENTRO Y ESTE)</t>
  </si>
  <si>
    <t>6067 - PROGRAMA DE MEJORAMIENTO DE APOYO A LA INNOVACION TECNOLOGICA AGROPECUARIA DE LA REPUBLICA DOMINICANA (PATCA II)</t>
  </si>
  <si>
    <t>6099-APOYO AL PLAN DECENAL DE EDUCACION SEGUNDO PROGRAMA</t>
  </si>
  <si>
    <t>6119 - PROGRAMA DE APOYO AL FORTALECIMIENTO DE LA GESTIÓN POR RESULTADOS EN LA REGIÓN METROPOLITANA</t>
  </si>
  <si>
    <t>6132-PROYECTO MÚLTIPLE DE LA PRESA MONTEGRANDE, FASE III</t>
  </si>
  <si>
    <t>0684-GFT DMR-202-G01-H-00 RESPUESTA NACIONAL AL SIDA</t>
  </si>
  <si>
    <t>0712-REDUCCION DEL CONSUMO DE SUSTANCIA QUE AGOTAN LA CAPA DE OZONO</t>
  </si>
  <si>
    <t>0717-SEMINARIO DE ESTUDIOS EUROPEOS/ FUNCIONARIOS GUBERNAMENTALE</t>
  </si>
  <si>
    <t>0739-APOYO PRESUPUESTARIO, RECURSOS UNION EUROPEA</t>
  </si>
  <si>
    <t>0745-PROYECTO IWACAM</t>
  </si>
  <si>
    <t>0900-FONDO PARA  DONACIONES EXTERNAS</t>
  </si>
  <si>
    <t>7111-Fortalecimiento de la lucha contra la malaria en RD.</t>
  </si>
  <si>
    <t>7112-CONTINUAR Y EXPANDIR LA RESPUESTA NAC. A LA TUBERCULOSIS EN LA R. D.</t>
  </si>
  <si>
    <t>7120-FONDO DE ASISTENCIA  DEL GOBIERNO DE LA REPUBLICA CHINA (TAIWAN)</t>
  </si>
  <si>
    <t>7175-PROYECTO AMPLIACION ACUEDUCTO ORIENTAL, SANTO DOMINGO ESTE</t>
  </si>
  <si>
    <t>7178-PROGRAMA DE INVERSIONES DE AGUA POTABLE Y SANEAMIENTO DE INAPA (GRT/WS-12442-DR)</t>
  </si>
  <si>
    <t>7180-FORTALECIMIENTO DE CAPACIDADES OPERADORES DE SEG. SISTEMA PENAL Y MEJORA DE EFICIENCIA DE INV. CRIMINAL EN RD</t>
  </si>
  <si>
    <t>7197-PROYECTO DE GESTION FISCAL LOCAL</t>
  </si>
  <si>
    <t>7199-APOYO AL PROYECTO DE LOS CENTROS TECNOLOGICOS COMUNITARIOS</t>
  </si>
  <si>
    <t>7201-PROYECTO INSTALACION DE UN SISTEMA INTEGRADO DE VIDEO VIGILANCIA AEROPORTUARIA EN REP. DOM.</t>
  </si>
  <si>
    <t>7213-PROYECTO CONSTRUCCION DE CENTROS DE ATENCION INTEGRAL PARA LA DISCAPACIDAD (CAID)</t>
  </si>
  <si>
    <t>7215-DIAGNOSTICO DE LOS MERCADOS LABORALES DE LA REPUBLICA DOMINICANA</t>
  </si>
  <si>
    <t>7218-PROGRAMA DE APOYO PRESUPUESTARIO A LA SOCIEDAD CIVIL Y AUTORIDADES LOCALES (PASCAL) FED/2013/022-430</t>
  </si>
  <si>
    <t>7221-PROYECTO DE FORTALECIMIENTO INSTITUCIONAL DEL VICE-MINISTERIO DE COOPERACION INTERNACIONAL EN LA REP. DOM.</t>
  </si>
  <si>
    <t>7224-APOYO AL DESARROLLO DE LA CAPACIDAD DEL SISTEMA NACIONAL DE INVERSION PUBLICA (SNIP) A NIVEL LOCAL Y CENTRAL</t>
  </si>
  <si>
    <t>7227-APOYO AL CRECIMIENTO DEL TEJIDO PRODUCTIVO LOCAL EN LA REGION ENRIQUILLO</t>
  </si>
  <si>
    <t>7228-FORTALECIMIENTO DE CAPACIDADES DEL VICEMINISTERIO DE COOP INTERNACIONAL P/CONST.DE ALIANZAS PUB.-PRIVADA  DE DESARROLLO</t>
  </si>
  <si>
    <t>7229-PROGRAMA DE MODERNIZACION DE RED DE DISTRIBUCION Y REDUCCION DE PERDIDAS  ATN/OC-14499-DR Y ATN/FG-14500-DR</t>
  </si>
  <si>
    <t>7230-PROYECTO DE CONSTRUCCION DE CENTROS DE CAPACITACION Y PRODUCCION PROGRESANDO CON SOLIDARIDAD</t>
  </si>
  <si>
    <t>7241-PROYECTO APOYO A LA IMPLEMENTACIÓN DEL PLAN ESTRATÉGICO EN MATERIA DE IGUALDAD Y NO DISCRIMINACIÓN EN EL TRABAJO</t>
  </si>
  <si>
    <t>7243-PROYECTO NORMALIZACIÓN DEL SISTEMA DIGITAL DE DOCUMENTOS DEL MINISTERIO DE ECONOMÍA PLANIFICACIÓN Y DESARROLLO</t>
  </si>
  <si>
    <t>7249-IMPLEMENTACIÓN DEL CENTRO DE SERVICIOS DE APOYO INTEGRAL A LA PYMES (CENTRO PYMES)</t>
  </si>
  <si>
    <t>7254-PROGRAMA DE APOYO A LA REFORMA DE LA ADMINISTRACION PUBLICA Y LA CALIDAD DE LOS SERVICIOS PUBLICO PARA II</t>
  </si>
  <si>
    <t>7256-FORTALECIMIENTO DE LA CALIDAD PARA EL DESARROLLO DE LAS MIPYMES</t>
  </si>
  <si>
    <t>7260-PROYECTO FORTALECIMIENTO INSTITUCIONAL DEL MINISTERIO DE MEDIO AMBIENTE Y RECURSOS NATURALES EN LA REPÚBLICA DOMINICANA</t>
  </si>
  <si>
    <t>7261-PROYECTO DE COOPERACIÓN TÉCNICA PARA FORTALECIMIENTO INST. PARA  PROG. DE DESARROLLO AGROFORESTAL ATN/OC-16311-DR</t>
  </si>
  <si>
    <t>7262-PROGRAMA DE APOYO A LA EDUCACIÓN Y FORMACIÓN TÉCNICA Y PROFESIONAL EN LA REPÚBLICA DOMINICANA</t>
  </si>
  <si>
    <t>7263-FORTALECIMIENTO DEL PROCESO DE GESTIÓN DE INNOVACIÓN EN PEQUEÑAS Y MEDIANAS EMPRESAS</t>
  </si>
  <si>
    <t>7264-IMPLEMENTACIÓN DE PROCESOS DE PRODUCCIÓN MÁS LIMPIA EN PEQUEÑOS HOTELES DE PEDERNALES</t>
  </si>
  <si>
    <t>7265-IMPLEMENTACIÓN DEL PROGRAMA NACIONAL EMPRESARIALIDAD FEMENINA EN LA ZONA FRONTERIZA</t>
  </si>
  <si>
    <t>7268-RENOVACIÓN DE CATEGORÍAS MIGRATORIAS A PERSONAS ACOGIDAS EN EL PLAN NACIONAL DE REGULARIZACIÓN DE EXTRANJEROS</t>
  </si>
  <si>
    <t>7271-PROYECTO DE FORTALECIMIENTO A LA CAPACIDAD DE PRODUCIR Y USAR ESTADÍSTICAS EDUCATIVAS DE CALIDAD DEL MINERD</t>
  </si>
  <si>
    <t>7276-FORTALECIMIENTO INSTITUCIONAL PARA LA PREVENCIÓN DE LA VIOLENCIA CONTRA MUJERES Y NIÑAS EN REPÚBLICA DOMINICANA.</t>
  </si>
  <si>
    <t>7277-EL DISEÑO Y LEVANTAMIENTO DE UNA PRUEBA PILOTO DE LA ENCUESTA ESTANDARIZADA DE VIOLENCIA CONTRA LA MUJER</t>
  </si>
  <si>
    <t>PRESUPUESTO VIGENTE APROBADO</t>
  </si>
  <si>
    <t>1860 - SELLOS ESP. COL.DE ABOGADOS S/LEY 91</t>
  </si>
  <si>
    <t>0814 - APOYO PRESUPUESTARIO (RECURSOS EXTERNOS)</t>
  </si>
  <si>
    <t>90 - FONDOS DE TERCEROS</t>
  </si>
  <si>
    <t>1022 - FIANZAS JUDICIALES Y DEPOSITOS EN CONSIGNACION</t>
  </si>
  <si>
    <t>1781 - INSTITUTO DE FORMACION TECNICA Y PROFESIONAL (INFOTEP)</t>
  </si>
  <si>
    <t>1898 - TRABAJADORES AREAS HOTELERAS Y GASTRONOMICAS</t>
  </si>
  <si>
    <t>1915 - CONSEJO TECNICO DE LA CONSTRUCCION</t>
  </si>
  <si>
    <t>Fecha de Registro: 7 de febrero del 2019.</t>
  </si>
  <si>
    <t>ENERO-DICIEMBRE 2019</t>
  </si>
  <si>
    <t>5009 - APOYO PRESUPUESTARIO AL PRESUPUESTO GENERAL DEL ESTADO (CREDITO INTERNO)</t>
  </si>
  <si>
    <t>0890 - PROGRAMA DE INVERSION SECTORIAL SOCIAL 7481-DO</t>
  </si>
  <si>
    <t>6131 - FINANCIAMIENTO PARCIAL DEL PROYECTO DE REDUCCIÓN DE PÉRDIDAS ELÉCTRICAS</t>
  </si>
  <si>
    <t>6133-PROGRAMA DE MEJORA DE EFICIENCIA DE ADMINISTRACIÓN TRIBUTARIA Y GESTIÓN DEL GASTO PUBLICO</t>
  </si>
  <si>
    <t>6135-APOYO AL PROGRAMA DE DESARROLLO AGROFORESTAL SOSTENIBLE</t>
  </si>
  <si>
    <t>7233-FORTALECIMIENTO INSTITUCIONAL Y DESARROLLO DE CAPACIDADES DE LA DIRECCIÓN  GENERAL DE PRESUPUESTO, REP. DOM. (PROFIDEC)</t>
  </si>
  <si>
    <t xml:space="preserve"> </t>
  </si>
  <si>
    <t>7272 - FORTALECIMIENTO DE LA CAPACIDAD DE GESTIÓN DE LOS GOBIERNOS LOCALES CON PARTICIPACIÓN DE LA SOCIEDAD CIVIL EN PEDERNALES</t>
  </si>
  <si>
    <t>7273 - PROGRAMA DE REDUCCIÓN DE PÉRDIDAS EN LA DISTRIBUCIÓN DE ELECTRICIDAD CDEEE  EDF/2015/366/355</t>
  </si>
  <si>
    <t>7274-INVESTIGACIÓN SOBRE LA TRATA DE MUJERES DOMINICANAS EN EL EXTERIOR</t>
  </si>
  <si>
    <t>7275-APOYO PARA LA TRANSICIÓN ENERGÉTICA Y LA IMPLEMENTACIÓN DE LOS OBJETIVOS CLIMÁTICOS EN EL SECTOR ENERGÉTICO</t>
  </si>
  <si>
    <t>7278 - MEJORA DE LA CALIDAD DE LAS LABORES DE PREVENCIÓN E INVESTIGACIÓN DE LA POLICÍA NACIONAL</t>
  </si>
  <si>
    <t>7279 - APOYO PARA IMPLEMENTAR INICIATIVA DE COOPERACIÓN TRIANGULAR REP DOM COMO OREFERENTE EN SISTEMA DE COMPRAS EN CR Y SV</t>
  </si>
  <si>
    <t>7280-PROYECTO DE EVALUACIÓN DE LOS DEPÓSITOS DE ORO ALUVIAL EN MICHES, PROVINCIA EL SEIBO</t>
  </si>
  <si>
    <t>7281 - FORTALECIMIENTO CAPACID. EMPREDIMIENTO ECO. Y SOC. PARA POBLACIÓN FRONTERIZA DE LA RD</t>
  </si>
  <si>
    <t>7283-PERIODISMO Y MIGRACIÓN: RETOS Y PERSPECTIVAS EN LA SOCIEDAD DOMINICANA</t>
  </si>
  <si>
    <t>7288-DIPLOMADO EN DERECHO DE ASILO Y EL ESTATUTO DE PERSONA REFUGIADA</t>
  </si>
  <si>
    <t>7290 - FORTALECIMIENTO DE LA PRODUCCIÓN Y DIFUSIÓN DEL SISTEMA DE INDICADORES ECONÓMICOS PARA MONITOREO DE LA END</t>
  </si>
  <si>
    <t>7292 - PROYECTO CENSO PESQUERO DE LA REPÚBLICA DOMINICANA</t>
  </si>
  <si>
    <t>7294 - PROGRAMA DE APOYO A LA REFORMA DE LA ADMINISTRACIÓN Y FINANZAS PUBLICAS Y MOVILIZACIÓN DE INGRESOS INTERNOS</t>
  </si>
  <si>
    <t>7297 - PREVENCIÓN DE DESASTRES NATURALES PARA LA TEMPORADA CICLÓNICA</t>
  </si>
  <si>
    <t>Fecha de Registro: 10 de febrero del 2020.</t>
  </si>
  <si>
    <t>ENERO-DICIEMBRE 2020</t>
  </si>
  <si>
    <t>PRESUPUESTO INICIAL*</t>
  </si>
  <si>
    <t>PRESUPUESTO VIGENTE**</t>
  </si>
  <si>
    <t>2117 - RECURSOS DE CAPTACIÓN DIRECTA PARA EL FOMENTO Y DESARROLLO DEL GAS NATURAL EN EL PARQUE VEHICULAR</t>
  </si>
  <si>
    <t>2118 - FONDO PROTECCIÓN ECONÓMICA, SOCIAL, LABORAL Y SALUD DE LOS TRABAJORES DOMINICANOS</t>
  </si>
  <si>
    <t>40 - TRANSFERENCIAS</t>
  </si>
  <si>
    <t>4001 - DONACIONES PECUNARIAS PRIVADAS DE PERSONAS FISICAS Y JURIDICAS POR COVID-19</t>
  </si>
  <si>
    <t>6132 - PROYECTO MÚLTIPLE DE LA PRESA MONTEGRANDE, FASE III</t>
  </si>
  <si>
    <t>6133 - PROGRAMA DE MEJORA DE EFICIENCIA DE ADMINISTRACIÓN TRIBUTARIA Y GESTIÓN DEL GASTO PUBLICO</t>
  </si>
  <si>
    <t>6135 - APOYO AL PROGRAMA DE DESARROLLO AGROFORESTAL SOSTENIBLE</t>
  </si>
  <si>
    <t>6136 - CENTROS DE PRESTACIÓN DE SERVICIOS PARA MUJERES CIUDAD MUJER</t>
  </si>
  <si>
    <t>6138 - PROGRAMA INTEGRAL DE DESARROLLO TURISTICO Y URBANO DE LA CIUDAD COLONIAL DE SANTO DOMINGO</t>
  </si>
  <si>
    <t>6139 - PROYECTO DE AUMENTO DE CAPACIDAD DE TRANSPORTE DE LA LINEA 1 DEL METRO DE SANTO DOMINGO</t>
  </si>
  <si>
    <t>6140 - PRÉSTAMO PARA POLÍTICAS DE DESARROLLO EN GESTIÓN DEL RIESGO DE DESASTRES (CAT-DDO) N° 8787-DO</t>
  </si>
  <si>
    <t>6141 - PROGRAMA DE REDUCCIÓN DE PÉRDIDAS Y REHABILITACIÓN DE DISTRIBUCIÓN ELÉCTRICA, FASE III</t>
  </si>
  <si>
    <t>0712 - REDUCCION DEL CONSUMO DE SUSTANCIA QUE AGOTAN LA CAPA DE OZONO</t>
  </si>
  <si>
    <t>0737 - PREV. DEL EMBARAZO EN ADOLECENTES Y FORTALEC DE LA ASIST. MEDICA PARA LAS MUJERES JOVENES EN R.D.</t>
  </si>
  <si>
    <t>0900 - FONDO PARA DONACIONES EXTERNAS</t>
  </si>
  <si>
    <t>7111 - FORTALECIMIENTO DE LA LUCHA CONTRA LA MALARIA EN RD.</t>
  </si>
  <si>
    <t>7230 - PROYECTO DE CONSTRUCCION DE CENTROS DE CAPACITACION Y PRODUCCION PROGRESANDO CON SOLIDARIDAD</t>
  </si>
  <si>
    <t>7233 - FORTALECIMIENTO INSTITUCIONAL Y DESARROLLO DE CAPACIDADES DE LA DIRECCIÓN  GENERAL DE PRESUPUESTO, REP. DOM. (PROFIDEC)</t>
  </si>
  <si>
    <t>7243 - PROYECTO NORMALIZACIÓN DEL SISTEMA DIGITAL DE DOCUMENTOS DEL MINISTERIO DE ECONOMÍA PLANIFICACIÓN Y DESARROLLO</t>
  </si>
  <si>
    <t>7247 - PROYECTO APOYO A LA IMPLEMENTACIÓN Y SEGUIMIENTO DEL PLAN NACIONAL DE DERECHOS HUMANOS 2015-2020 (PNHD) EN LA REPÚBLICA</t>
  </si>
  <si>
    <t>7248 - PROYECTO DESARROLLO DE CAPACIDADES DE ACTORES INVOLUCRADOS EN EL USO Y CAMBIO DE USO DE LA TIERRA EN LA REP. DOM.'</t>
  </si>
  <si>
    <t>7253 - PROYECTO PARA GESTIÓN DE SANIDAD DE LAS HORTALIZAS EN INVERNADEROS Y LA INSPECCIÓN DE SEGURIDAD DE LOS PRODUCTOS EN RD</t>
  </si>
  <si>
    <t>7254 - PROGRAMA DE APOYO A LA REFORMA DE LA ADMINISTRACION PUBLICA Y LA CALIDAD DE LOS SERVICIOS PUBLICO PARA II</t>
  </si>
  <si>
    <t>7260 - PROYECTO FORTALECIMIENTO INSTITUCIONAL DEL MINISTERIO DE MEDIO AMBIENTE Y RECURSOS NATURALES EN LA REPÚBLICA DOMINICANA</t>
  </si>
  <si>
    <t>7261 - PROYECTO DE COOPERACIÓN TÉCNICA PARA FORTALECIMIENTO INST. PARA  PROG. DE DESARROLLO AGROFORESTAL ATN/OC-16311-DR</t>
  </si>
  <si>
    <t>7262 - PROGRAMA DE APOYO A LA EDUCACIÓN Y FORMACIÓN TÉCNICA Y PROFESIONAL EN LA REPÚBLICA DOMINICANA</t>
  </si>
  <si>
    <t>7264 - IMPLEMENTACIÓN DE PROCESOS DE PRODUCCIÓN MÁS LIMPIA EN PEQUEÑOS HOTELES DE PEDERNALES</t>
  </si>
  <si>
    <t>7265 - IMPLEMENTACIÓN DEL PROGRAMA NACIONAL EMPRESARIALIDAD FEMENINA EN LA ZONA FRONTERIZA</t>
  </si>
  <si>
    <t>7270 - FORTALECIMIENTO DE LA GESTIÓN DEL MINISTERIO DE EDUCACION (MINERD) DE LA REP. DOM.</t>
  </si>
  <si>
    <t>7271 - PROYECTO DE FORTALECIMIENTO A LA CAPACIDAD DE PRODUCIR Y USAR ESTADÍSTICAS EDUCATIVAS DE CALIDAD DEL MINERD</t>
  </si>
  <si>
    <t>7274 - INVESTIGACIÓN SOBRE LA TRATA DE MUJERES DOMINICANAS EN EL EXTERIOR</t>
  </si>
  <si>
    <t>7275 - APOYO PARA LA TRANSICIÓN ENERGÉTICA Y LA IMPLEMENTACIÓN DE LOS OBJETIVOS CLIMÁTICOS EN EL SECTOR ENERGÉTICO</t>
  </si>
  <si>
    <t>7276 - FORTALECIMIENTO INSTITUCIONAL PARA LA PREVENCIÓN DE LA VIOLENCIA CONTRA MUJERES Y NIÑAS EN REPÚBLICA DOMINICANA.</t>
  </si>
  <si>
    <t>7277 - EL DISEÑO Y LEVANTAMIENTO DE UNA PRUEBA PILOTO DE LA ENCUESTA ESTANDARIZADA DE VIOLENCIA CONTRA LA MUJER</t>
  </si>
  <si>
    <t>7283 - PERIODISMO Y MIGRACIÓN: RETOS Y PERSPECTIVAS EN LA SOCIEDAD DOMINICANA</t>
  </si>
  <si>
    <t>7285 - PROGRAMA DE EXPANSIÓN DE REDES Y REDUCCIÓN DE PÉRDIDAS TÉCNICAS ELÉCTRICAS EN DISTRIBUCIÓN NO. ATN/OC-17069</t>
  </si>
  <si>
    <t>7286 - CENTRO DE DESARROLLO DE CAPACIDADES PARA GRUPOS VULNERABLES EN LOS RÍOS</t>
  </si>
  <si>
    <t>7287- PROYECTO CONSTRUCCIÓN Y EQUIPAMIENTO DE CENTRO DE CAPACITACIÓN Y PRODUCCIÓN PROGRESANDO CON SOLIDARIDAD EN PEDERNALES</t>
  </si>
  <si>
    <t>7291 - FORTALECIMIENTO DE LA GOBERNANZA PARA DESARROLLO INCLUSIVO Y SOSTENIBLE DE TERRITORIOS RURALES EN PEDERNALES Y BARAHONA</t>
  </si>
  <si>
    <t>7293 - CENTRO DE CAPACITACIÓN Y PRODUCCIÓN EN EL MUNICIPIO DE LOS ALCARRIZOS</t>
  </si>
  <si>
    <t>7296 - INICIATIVA REGIONAL PARA LA ELIMINACIÓN DE LA MALARIA EN REPÚBLICA DOMINICANA (IREM)</t>
  </si>
  <si>
    <t>7298 - APOYO A LA EVALUACIÓN DE LOS PROYECTOS DE REDUCCIÓN DE PERDIDAS Y FORTALECIMIENTO DE LA GOBERNANZA DEL SECTOR ELÉCTRICO</t>
  </si>
  <si>
    <t>7299 - ELABORACIÓN PLAN NACIONAL APROVECHAMIENTO SOSTENIBLE DE LOS RECURSOS HIDRICOS EN LA REPÚBLICA DOMINICANA</t>
  </si>
  <si>
    <t>7300 - PROGRAMA DE INVESTIGACIÓN CIENTÍFICA GENÉTICA DE RASGO ESPECÍFICOS DE ARN PARA PERSONAS CON TEA</t>
  </si>
  <si>
    <t>7301 - FORTALECIMIENTO DE CAPACIDADES DEL CENTRO DE OPERACIONES DE EMERGENCIAS PARA EL COVID-19</t>
  </si>
  <si>
    <t>7302 - APOYO AL CENTRO DE OPERACIONES DE EMERGENCIA DE LA REP. DOM. EL COVID-19</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</si>
  <si>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</si>
  <si>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</si>
  <si>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</si>
  <si>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</si>
  <si>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</si>
  <si>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</si>
  <si>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2114-RECURSOS DE CAPTACIÓN DIRECTA DE LA DIRECCION GENERAL DE ESCUELAS VOCACIONALES</t>
  </si>
  <si>
    <t>6130 - FINANCIAMIENTO CONTINGENTE PARA EMERGENCIAS POR DESASTRES NATURALES (DR-X1003)</t>
  </si>
  <si>
    <t>6137 - PROYECTO DE INCLUSION PRODUCTIVA Y RESILIENCIA DE LAS FAMILIAS RURALES POBRES (PRORURAL INCLUSIVO Y RESILIENTE)</t>
  </si>
  <si>
    <t>6141-PROGRAMA DE REDUCCIÓN DE PÉRDIDAS Y REHABILITACIÓN DE DISTRIBUCIÓN ELÉCTRICA, FASE III</t>
  </si>
  <si>
    <t>6144 - PROGRAMA DE AGROFORESTERIA Y GESTION INTEGRAL DE LOS RECURSOS NATURALES (PLAN SIERRA)</t>
  </si>
  <si>
    <t>6145 - PROGRAMA DE EXPANSION DE REDES Y REDUCCION DE PERDIDAS TECNICAS ELECTRICAS EN DISTRIBUCION (4711/OC-DR)</t>
  </si>
  <si>
    <t>7248 - PROYECTO ?DESARROLLO DE CAPACIDADES DE ACTORES INVOLUCRADOS EN EL USO Y CAMBIO DE USO DE LA TIERRA EN LA REP. DOM.'</t>
  </si>
  <si>
    <t>7273 - PROGRAMA DE REDUCCIÓN DE PÉRDIDAS EN LA DISTRIBUCIÓN DE ELECTRICIDAD CDEEE ? EDF/2015/366/355</t>
  </si>
  <si>
    <t>7282 - PROYECTO DE COOPERACIÓN TÉCNICA PARA EL DISEÑO DEL PROGRAMA GESTIÓN INTEGRADA DE RESTAURACIÓN DE PLAYAS Y COSTAS</t>
  </si>
  <si>
    <t>7287 - PROYECTO CONSTRUCCIÓN Y EQUIPAMIENTO DE CENTRO DE CAPACITACIÓN Y PRODUCCIÓN PROGRESANDO CON SOLIDARIDAD EN PEDERNALES</t>
  </si>
  <si>
    <t>7288 - DIPLOMADO EN DERECHO DE ASILO Y EL ESTATUTO DE PERSONA REFUGIADA</t>
  </si>
  <si>
    <t>7305 - APOYO A LA CONST. DE POLÍTICAS DE DESARROLLO RURAL PARA LA INCLUSIÓN PRODUCTIVA Y RESILIENTE DE PEQUEÑOS PRODUCTORES</t>
  </si>
  <si>
    <t>7310 - COORDINACIÓN EN LA PREVENCIÓN DE LA VIOLENCIA DE GÉNERO EN LÍNEA CON LOS OBJETIVOS DE DESARROLLO SOSTENIBLE EN RD</t>
  </si>
  <si>
    <t>7318 - DONACIONES INTERNACIONALES PARA  ATENDER LA EMERGENCIA  DEL COVID-19</t>
  </si>
  <si>
    <t>8015 - FONDO DE CONTRIBUCION ESPECIAL PARA LA GESTION INTEGRAL DE RESIDUOS</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</si>
  <si>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</si>
  <si>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</si>
  <si>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</si>
  <si>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</si>
  <si>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Ley No. 345-21</t>
  </si>
  <si>
    <t>Presupuesto Vigente</t>
  </si>
  <si>
    <t>2119 - RECURSOS DE CAPTACION DIRECTA POR PRESTACION DE SERVICIOS (MIVHED) LEY-160-21</t>
  </si>
  <si>
    <t>2120 - RECURSOS DE CAPTACION DIRECTA POR COBROS DE DERECHOS COMISION HIPICA (DECRETO No.352-99)</t>
  </si>
  <si>
    <t>6136 - CENTROS DE PRESTACIÓN DE SERVICIOS PARA MUJERES  CIUDAD MUJER</t>
  </si>
  <si>
    <t>6142 - FORTALECIMIENTO DE POLÍTICA PÚBLICA Y GESTIÓN FISCAL PARA ATENCIÓN DE CRISIS SANITARIA Y ECONÓMICA COVID-19 (5062-5066)</t>
  </si>
  <si>
    <t>6146 - PROYECTO DE SANEAMIENTO PLUVIAL Y SANITARIO DE LA CAÑADA DE GUAJIMIA FASE II, ETAPA I</t>
  </si>
  <si>
    <t>6148 - PROGRAMA DE REHABILITACION Y AMPLIACION DEL PUERTO DE MANZANILLO, PRESTAMO BID-5282/OC-DR</t>
  </si>
  <si>
    <t>6150 - AGRICULTURA RESILIENTE Y GESTION INTEGRADA DE RECURSOS HIDRAULICOS (PRESTAMO 8912-DO)</t>
  </si>
  <si>
    <t>6151 - PROYECTO DE AMPLIACIÓN DEL ACUEDUCTO ORIENTAL, BARRERA DE SALINIDAD Y TRASVASE A LA ZONA NORTE, FASE II</t>
  </si>
  <si>
    <t>6153 - PROYECTO DE MEJORAMIENTO DEL ABASTECIMIENTO DE AGUA Y SERVICIOS DE AGUAS RESIDUALES</t>
  </si>
  <si>
    <t>7111 - Fortalecimiento de la lucha contra la malaria en RD.</t>
  </si>
  <si>
    <t>7248 - PROYECTO DESARROLLO DE CAPACIDADES DE ACTORES INVOLUCRADOS EN EL USO Y CAMBIO DE USO DE LA TIERRA EN LA REP. DOM.'</t>
  </si>
  <si>
    <t>7266 - PROYECTO FORTALECIMIENTO DE LA EFICIENCIA EN LA GESTIÓN DE AGUA Y SANEAMIENTO</t>
  </si>
  <si>
    <t>7304 - GENERACIÓN DE CAPACIDADES EN LA ADM. PUBL. PARA LA CONSTRUCCIÓN DE RESILIENCIA CLIMÁTICA EN LOS SECTORES Y SERV. CLAVES</t>
  </si>
  <si>
    <t>7309 - MEJORA DE LA CALIDAD DE  SERVICIOS DIRIGIDOS A LA ATENCION Y PREVENCION EFICAZ A VICTIMAS DE VIOLENCIA DE GENERO EN RD</t>
  </si>
  <si>
    <t>7311 - APOYO PARA LA IMPLEMENTACION DEL PLAN DE MOVILIDAD URBANA SOSTENIBLE</t>
  </si>
  <si>
    <t>7315 - MEJORA DE LA GENERACION DE ESTADISTICAS VITALES EN REP. DOM. PARA LA PROTECCION SOCIAL</t>
  </si>
  <si>
    <t>7322 - TRANSVERSALIZACION DE LA PERSPECTIVA DE GENERO EN LA PRODUCCION DE INDICADORES DE GENERO DE LA AGENDA 2030</t>
  </si>
  <si>
    <t>7328 - FORTALECIMIENTO DE LA RESPUESTA DEL SISTEMA N. DE SALUD A MUJERES, NINAS Y ADOLESCENTES VICTIMAS DE GENERO EN LA REP.D</t>
  </si>
  <si>
    <t>7330 - MODULO DE ACCESO, USO Y ADOPCION DE LAS TECNOLOGIAS DIGITALES EN LA POBLACION Y HOGARES DE RD (ENHOGAR-2022)</t>
  </si>
  <si>
    <t>Fecha de registro: 20 de Febrero del 2023.</t>
  </si>
  <si>
    <t>Diciembre 2023*</t>
  </si>
  <si>
    <t>PRESUPUESTO Ley No. 366-22</t>
  </si>
  <si>
    <t>2122 - RECURSOS DE CAPTACIÓN DIRECTA DE DIGEMAPS DEL MINISTERIO DE SALUD PÚBLICA   (DECRETO 82-15)</t>
  </si>
  <si>
    <t>2123 - RECURSOS DE CAPTACION DIRECTA DE GARANTIAS MOBILIARIAS, MINISTERIO DE INDUSTRIA Y COMERCIO Y MIPYMES ( LEY NO.170-21)</t>
  </si>
  <si>
    <t>2124 - FONDO DE ESTABILIZACIÓN Y COMPENSACIÓN DE LOS PRECIOS DE LOS COMBUSTIBLES (FECOPECO)</t>
  </si>
  <si>
    <t>2128 - RECURSOS DE CAPTACION DIRECTA DE LA OFICINA NACIONAL DE DERECHOS DE AUTOR (DECRETO 362-01)</t>
  </si>
  <si>
    <t>2129 - RECURSOS DE CAPTACIÓN DIRECTA DEL HOSGEDOPOL</t>
  </si>
  <si>
    <t>2130 - RECURSOS DE CAPTACIÓN DIRECTA DEL ITSC</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</si>
  <si>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</si>
  <si>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</si>
  <si>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</si>
  <si>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</si>
  <si>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2138 - RECURSOS DE CAPTACIÓN DIRECTA DEL CONSEJO NACIONAL DE DROGAS (LEYES NO.72-02 Y 196-11)</t>
  </si>
  <si>
    <t>0347 - PROYECTO METRO SANTO DOMINGO - OPRET</t>
  </si>
  <si>
    <t>6143 - PROGRAMA DE MEJORAMIENTO DE OBRAS PUBLICAS PARA REDUCIR EL RIESGO DE DESASTRES</t>
  </si>
  <si>
    <t>6149 - PROYECTO DE AUMENTO DE CAPACIDAD DE TRANSPORTE DE LA LINEA 1 DEL METRO DE SANTO DOMINGO</t>
  </si>
  <si>
    <t>6152 - PROGRAMA PARA MEJORAR LA CONENCTIVIDAD PARA LA TRANSFORMACIÓN DIGITAL EN REPÚBLICA DOMINICANA</t>
  </si>
  <si>
    <t>6154 - PROYECTO DE SANIDAD E INNOVACION AGROPECUARIA (PRESTAMO BID 4909/OC-DR)</t>
  </si>
  <si>
    <t>6156 - AMPLIACIÓN DE LA LÍNEA 1 DEL METRO DE SANTO DOMINGO</t>
  </si>
  <si>
    <t>6157 - PROGRAMA DE FORTALECIMIENTO DE LA GESTION DEL SERVICIO CIVIL DE LA REPUBLICA DOMINICANA</t>
  </si>
  <si>
    <t>6160 - POLÍTICAS DE DESARROLLO PARA LA REFORMA ELECTRICA PARA EL CRECIMIENTO SOSTENIBLE</t>
  </si>
  <si>
    <t>6161 - REHABILITACIÓN Y MANTENIMIENTO DE INFRAESTRUCTURA VIAL EN LA REPÚBLICA DOMINICANA</t>
  </si>
  <si>
    <t>6162 - PROGRAMA DE APOYO A LA  AGENDA DE TRANSPARENCIA E INTEGRIDAD EN LA REPUBLICA DOMINICANA</t>
  </si>
  <si>
    <t>6163 - PROGRAMA DE APOYO A LA CONSOLIDACIÓN DE UN SISTEMA DE PROTECCIÓN SOCIAL INCLUSIVO EN LA REPUBLICA DOMINICANA</t>
  </si>
  <si>
    <t>6164 - PLAN DE APOYO Y FINANCIAMIENTO AL PEQUEÑO Y MEDIANO PRODUCTOR EN LA REPÚBLICA DOMINICANA</t>
  </si>
  <si>
    <t>6169 - CONSTRUCCIÓN DE LAS OBRAS COMPLEMENTARIAS DE RIEGO Y SUMINISTRO DE AGUA DE LA PRESA MONTEGRANDE- REPUBLICA DOMINICANA</t>
  </si>
  <si>
    <t>6170 - CONSTRUCCIÓN DE LA LÍNEA 2C DEL METRO DE SANTO DOMINGO</t>
  </si>
  <si>
    <t>7295 - PROYECTO DE INCLUSIÓN PRODUCTIVA Y RESILIENCIA DE LAS FAMILIAS RURALES POBRES (PRORURAL INCLUSIVO Y RESILIENTE)</t>
  </si>
  <si>
    <t>7303 - APOYO A LA ELABORACIÓN DEL PLAN NACIONAL DE APROVECHAMIENTO SOSTENIBLE DE LOS RECURSOS HÍDRICOS EN LA REP. DOM., FASE I</t>
  </si>
  <si>
    <t>7313 - PROYECTO MEJORA DE CALIDAD DE LAS LABORES DE PREVENCION E INVESTIGACION DE LA REP. DOM. PN /AECID -FASE II</t>
  </si>
  <si>
    <t>7314 - FORTALECIMIENTO DE LAS ACCIONES PARA IMPLEMENTACION DE LA AGENDA 2030 EN REPUBLICA DOMINICANA</t>
  </si>
  <si>
    <t>7317 - APOYO A LA IMPLEMENTACION DEL PROGRAMA DE EFICIENCIA ENERGETICA DE LA REP. DOM</t>
  </si>
  <si>
    <t>7319 - PROYECTO ASDN-PLAN ESTRATEGICO DE DESARROLLO MUNICIPAL</t>
  </si>
  <si>
    <t>7320 - FORTALECIMIENTO DE CAPACIDADES DEL MINISTERIO DE SALUD PUBLICA PARA HACER FRENTE AL COVID-19</t>
  </si>
  <si>
    <t>7321 - MEJORA DE LA CAPACIDAD DE RESPUESTA DEL SISTEMA PENITENCIARIO DE LA REPUBLICA DOMINICANA</t>
  </si>
  <si>
    <t>7323 - APOYO PARA EL CONTROL Y CONTENCION DEL COVID-19 EN PACIENTES CON VIH/ SIDA.</t>
  </si>
  <si>
    <t>7324 - CONSTRUCCIÓN CUARTEL, TORRES DE VIGILANCIA Y VIVIENDAS PARA MILITARES DEL CESFRONT, EN EL MUNIC. PEDERNALES, PROV. PEDER</t>
  </si>
  <si>
    <t>7327 - AMPLIACION DE CAPACIDADES PARA EL FORTALECIMIENTO DE LAS MIPYMES DE LAS CADENAS DE VALOR DE MANGO Y AGUACATE</t>
  </si>
  <si>
    <t>7332 - APOYO AL DESARROLLO DE LAS ACCIONES ESTRATÉGICAS PARA LA IMPLEMENTACIÓN DE LA NUEVA AGENDA URBANA EN LA REP. DOM.</t>
  </si>
  <si>
    <t>7334 - MEJORA DE MEDIOS DE VIDA E INCLU. SOCIAL DE MUJERES Y JÓVENES MEDIANTE PRODUC. DE VEGS. Y HORTALIZAS PROV. PEDER. E INDE</t>
  </si>
  <si>
    <t>7345 - CONVENIO DE COLABORACIÓN ENTRE CNC Y DGCINE PARA TALLER PRÁCTICO PARA PRODUCTORES CINEMATOGRÁFICOS Y AUDIOVISUALES.</t>
  </si>
  <si>
    <t>7347 - TERCERA ENCUESTA NACIONAL DE INMIGRANTES (ENI III-2023)</t>
  </si>
  <si>
    <t>7349 - FORTALECIMIENTO DE LA CAPACIDAD ESTADÍSTICA E INSTITUCIONAL PARA UNA RESPUESTA MULTISECTORIAL A LA MOVILIDAD HUMANA</t>
  </si>
  <si>
    <t>Fecha de registro: 06 de febrero del 2024.</t>
  </si>
  <si>
    <t>Diciembre 2024</t>
  </si>
  <si>
    <t>PRESUPUESTO Ley No. 80-23</t>
  </si>
  <si>
    <t xml:space="preserve">PRESUPUESTO </t>
  </si>
  <si>
    <t xml:space="preserve">VIGENTE </t>
  </si>
  <si>
    <t>2121 - RECURSOS DE CAPTACION DIRECTA POR PRESTACION DE SERVICIOS DEL CAID (DECRETO NO.170-21)</t>
  </si>
  <si>
    <t>2126 - RECURSOS DE CAPTACIÓN DIRECTA POR COMISIÓN DE COMBUSTIBLE IMPORTADO MICM (RESOLUSIÓN NO. 244-2022)</t>
  </si>
  <si>
    <t>2127 - FONDO DE CONTRIBUCIÓN AL DESARROLLO DE LAS TELECOMUNICACIONES</t>
  </si>
  <si>
    <t>2135 - RECURSOS DE CAPTACIÓN DIRECTA DEL LABORATORIO VETERINARIO CENTRAL (DECRETOS NOS. 1560-83 Y 165-91)</t>
  </si>
  <si>
    <t>2137 - RECURSOS DE CAPTACION DIRECTA DE LA JUNTA DE AVIACION CIVIL (DECRETO NO.655-08)</t>
  </si>
  <si>
    <t>2139 - RECURSOS DE CAPTACION DIRECTA DEL MINISTERIO DE ENERGIA Y MINAS (LEYES NOS.125-01 Y 365-22)</t>
  </si>
  <si>
    <t>2140 - RECURSOS DE CAPTACION DIRECTA DE LA ORQUESTA SINFONICA NACIONAL (DECRETO NO.245-09)</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</si>
  <si>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</si>
  <si>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</si>
  <si>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</si>
  <si>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</si>
  <si>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</si>
  <si>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</si>
  <si>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</si>
  <si>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</si>
  <si>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</si>
  <si>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2152 - RECURSOS DE CAPTACIÓN DIRECTA DE LA DIRECCIÓN GENERAL DE BELLAS ARTES (RESOL. NÚM 07-2024)</t>
  </si>
  <si>
    <t>2153 - RECURSOS DE CAPTACION DIRECTA DEL INSTITUTO NACIONAL DE BIENESTAR MAGISTERIAL (LEYES NO.66-97 Y 451-08).</t>
  </si>
  <si>
    <t>4002 - TRANSFERENCIAS INTERNAS</t>
  </si>
  <si>
    <t>6147 - MEJORAMIENTO DE LA EDUCACION Y FORMACION TECNICO PROFESIONAL, CONTRATO DE PRESTAMO NO. 4692</t>
  </si>
  <si>
    <t>6165 - IMPLEMENTACIÓN DEL PROGRAMA DE EFICIENCIA ENERGÉTICA DE LA REPÚBLICA DOMINICANA</t>
  </si>
  <si>
    <t>6166 - PROGRAMA DE SANEAMIENTO UNIVERSAL DE CIUDADES TURÍSTICAS Y COSTERAS</t>
  </si>
  <si>
    <t>6171 - POLÍTICAS DE DESARROLLO EN APOYO A LA REFORMA DEL SECTOR ELÉCTRICO PARA UN CRECIMIENTO SOSTENIBLE (APOYO PRESUPUESTARIO)</t>
  </si>
  <si>
    <t>6172 - POLÍTICAS DE DESARROLLO DE GESTIÓN DE RIESGOS DE DESASTRES (APOYO PRESUPUESTARIO)</t>
  </si>
  <si>
    <t>6173 - APOYO AL SISTEMA FLEXIBLE DE EMPLEO RD-TRABAJA</t>
  </si>
  <si>
    <t>6174 - PROGRAMA DE MODERNIZACION PARA EL SECTOR AGUA POTABLE Y SANEAMIENTO</t>
  </si>
  <si>
    <t>6175 - PROYECTO INTEGRADO DE PROTECCION,SOCIAL,INCLUSION Y RESILIENCIA (INSPIRE)</t>
  </si>
  <si>
    <t>6177 - PROGRAMA DE APOYO AL FORTALECIMIENTO DEL SISTEMA NACIONAL DE SALUD</t>
  </si>
  <si>
    <t>6183 - PROYECTO DE RESPUESTA A EMERGENCIAS Y RESILIENCIA DE LA REPUBLICA DOMINICANA</t>
  </si>
  <si>
    <t>6185 - PROYECTO DE APOYO AL PROGRAMA NACIONAL DE VIVIENDA</t>
  </si>
  <si>
    <t>7325 - PROYECTO ATN/OC18843-DR 'MANEJO SOSTENIBLE Y ADAPTACION AL CAMBIO CLIMATICO DE RIEGO</t>
  </si>
  <si>
    <t>7338 - HACIA LA REPARACION INTEGRAL DE MUJERES VICTIMAS DE VIOLENCIA DE GENERO EN LA REPUBLICA DOMINICANA</t>
  </si>
  <si>
    <t>7340 - FORTALECIMIENTO DE LA PREVENCIÓN Y CONTROL DE INFECCIONES ASOCIADAS A LA ATENCIÓN</t>
  </si>
  <si>
    <t>7344 - PROYECTO REFORZAMIENTO DE LOS SISTEMAS DE SALUD Y PROTECCION SOCIAL EN LA REPUBLICA DOMINICANA</t>
  </si>
  <si>
    <t>7353 - MANEJO INTEGRADO DEL PAISAJE EN LAS CUENCAS HIDROGRÁFICAS DE REPÚBLICA DOMINICANA</t>
  </si>
  <si>
    <t>7354 - CARIBBEAN ENGAGEMENT  DOMINICAN REPUBLIC INTERVENTION</t>
  </si>
  <si>
    <t>7355 - CREACION DE CAPACIDADES PARA AVANZAR EN EL PROCESO DEL PLAN NACIONAL DE ADAPTACION AL CAMBIO CLIMATICO EN LA REP. DOM</t>
  </si>
  <si>
    <t>7356 - FORTALECIMIENTO DE LOS PROGRAMAS DE VIGILANCIA, MONITOREO Y CONTROL DE BUENAS PRÁCTICAS AGRÍCOLAS</t>
  </si>
  <si>
    <t>7357 - FORTALECIMIENTO DE LAS CAPACIDADES DE PERSECUCION DE LOS PRINCIPALES HECHOS PENALES</t>
  </si>
  <si>
    <t>7358 - FORTALECIMIENTO DEL SISTEMA DE SALUD Y LA CALIDAD DE ATENCION A LAS PERONAS CON DIABETES E HIPERTENSION</t>
  </si>
  <si>
    <t>7360 - PROGRAMA MULTISECTORIAL PARA LA REDUCCION DE UNIONES TEMPRANAS Y EMBARAZOS EN ADOLESCENTES</t>
  </si>
  <si>
    <t>7361 - DISEÑO Y CREACIÓN DEL MARCO NACIONAL DE TRANSPARENCIA CLIMATICA DE LA REPUBLICA DOMINICANA</t>
  </si>
  <si>
    <t>7363 - APOYO AL EMPRENDIMIENTO Y FORTALECIMIENTO DE MIPYMES DE ECONOMÍA VERDE LIDERADAS POR MUJERES VULNERABLES</t>
  </si>
  <si>
    <t>7367 - AYUDA DE EMERGENCIAS Y POR DESASTRES NATURALES  EXPLOSIÓN E INCENDIOS OCURRIDOS EN LA CIUDAD DE SAN CRISTOBAL</t>
  </si>
  <si>
    <t>7368 - SEMINARIO INTERNACIONAL Y FORMACIONES DE LA ESCUELA NACIONAL DE MIGRACIÓN DEL INM RD</t>
  </si>
  <si>
    <t>7369 - COOPERACIÓN FRANCO-DOMINICANA EN EL ÁMBITO AUDIOVISUAL</t>
  </si>
  <si>
    <t>7371 - AYUDA DE EMERGENCIAS Y POR DESASTRES NATURALES - ATENCION A LOS EFECTOS DEL DISTURBIO TROPICAL #22 EN REP. DOM.</t>
  </si>
  <si>
    <t>7374 - MEJORAMIENTO DE CAPACIDADES OPERATIVAS DE LA DEFENSA CIVIL EN LAS PROV DECLARADAS EN ESTADO DE EMERG POR HURACAN FIONA</t>
  </si>
  <si>
    <t>7377 - CONVENIO PARA ADQUISICIÓN DE AUTOBÚS PARA LA DIRECCIÓN GENERAL DE BELLAS ARTES</t>
  </si>
  <si>
    <t>7378 - FORTALECIMIENTO DE LAS CAPACIDADES PARA LA AUTONOMÍA ECONÓMICA DE LAS MUJERES EN LA ZONA FRONTERIZA</t>
  </si>
  <si>
    <t>7380 - AYUDA HUMANITARIA PARA MITIGAR LAS AFECTACIONES POR LAS INUNDACIONES EN LA REPUBLICA DOMINICANA</t>
  </si>
  <si>
    <t>7381 - APLICACIÓN DEL MARCO NORMATIVO, PARA LA FORMACIÓN DOCENTE, INTEGRAL, DE CALIDAD Y CON EQUIDAD (NORMATIVA 01-23)</t>
  </si>
  <si>
    <t>7387 - FORTALECIENDO CAPACIDADES: PROGRAMAS DE FORMACIÓN PARA EL PERSONAL DE MIGRACIÓN</t>
  </si>
  <si>
    <t>Fecha de registro: 07 de febrero del 2025.</t>
  </si>
  <si>
    <t>Diciembre 2025</t>
  </si>
  <si>
    <t>PRESUPUESTO Ley No. 80-24</t>
  </si>
  <si>
    <t>2087 - RECURSOS DE CAPTACION DIRECTA DE LA DIRECCION GENERAL DE PASAPORTES</t>
  </si>
  <si>
    <t>2092 - RECURSOS DE CAPTACION DIRECTA DEL PROGRAMA ESCENCIALES (PROMESE CAL)</t>
  </si>
  <si>
    <t>2125 - PATRIMONIO PUBLICO RECUPERADO (DECRETO 22-21)</t>
  </si>
  <si>
    <t>2153 - FONDO ESPECIAL POR PORCENTAJES DE LEY DEL INSTITUTO NACIONAL DE BIENESTAR MAGISTERIAL (LEYES NO.66-97 Y 451-08).</t>
  </si>
  <si>
    <t>2155 - RECURSOS DE CAPTACION DIRECTA DE LA DIRECCION GENERAL DE MUSEOS (RESOL.NO.07-2024)</t>
  </si>
  <si>
    <t>6168 - PROYECTO DE INCLUSIÓN PRODUCTIVA Y RESILENCIA DE LOS JÓVENES RURALES POBRES ( PRORURAL JOVEN)</t>
  </si>
  <si>
    <t>6176 - PROGRAMA DE GESTIÓN INTEGRAL Y SOSTENIBLE DE RESIDUOS SÓLIDOS EN EL GRAN SANTO DOMINGO</t>
  </si>
  <si>
    <t>6178 - PROGRAMA DE FINANCIACION DE INVERSIONES SOSTENIBLES Y MEJORA DE LA PRODUCTIVIDAD EN EL SECTOR AGRICOLA DE REP. DOM.</t>
  </si>
  <si>
    <t>6179 - PROYECTO DE APOYO A LA IMPLEMENTACIÓN DEL PLAN DE REFORMA Y MODERNIZACIÓN DEL ESTADO</t>
  </si>
  <si>
    <t>6181 - PROG. DE MEJORAMIENTO DE REDES DE MEDIA Y BAJA TENSION Y NORMALIZACION DE CLIENTES DE EMP DISTRIBUIDORAS DE ELECTRICIDAD</t>
  </si>
  <si>
    <t>6186 - POLÍTICAS DE DESARROLLO SOSTENIBLE (APOYO PRESUPUESTARIO)</t>
  </si>
  <si>
    <t>6187 - PROYECTO MONORRIEL DE SANTIAGO DE LOS CABALLEROS</t>
  </si>
  <si>
    <t>6188 - PROYECTO DE GESTIÓN COSTERA SOSTENIBLE</t>
  </si>
  <si>
    <t>6195 - PROYECTO DE MEJORAMIENTO DE LA GESTIÓN INTEGRAL DE RESIDUOS SÓLIDOS</t>
  </si>
  <si>
    <t>7326 - ASEGURAR EL DERECHO HUMANO AL AGUA REDUCIENDO LA VULNERABILIDAD EN EL D.M DE PEDRO GARCIA, PROVINCIA SANTIAGO.</t>
  </si>
  <si>
    <t>7341 - PROGRAMA INTEGRAL DE DESARROLLO TURÍSTICO Y URBANO DE LA CIUDAD COLONIAL DE SANTO DOMINGO</t>
  </si>
  <si>
    <t>7342 - PROGRAMA INTEGRAL DE GESTION AMBIENTAL Y RIESGOS SAN FRANCISCO-VICENTILLO VERDE</t>
  </si>
  <si>
    <t>7352 - PRESERVACION DE LA MEMORIA CINEMATOGRAFICA DOMINICANA.</t>
  </si>
  <si>
    <t>7359 - CAMBIANDO NORMAS DE GENERO PARA LA PREVENCION DE LA VIOLENCIA Y LAS UNIONES TEMPRANAS</t>
  </si>
  <si>
    <t>7362 - FORTALECIMIENTO DEL SISTEMA INST. PARA LA REDUCCIÓN DEL RIESGO DE DESASTRES DEL MIMARENA EN APOYO DEL PROGRAMA EUROCLIMA</t>
  </si>
  <si>
    <t>7364 - MEJORA DE LA GENERACION DE ESTADISTICAS VITALES EN REP. DOM. PARA LA PROTECCION SOCIAL FASE II</t>
  </si>
  <si>
    <t>7365 - APOYO A LOS SERVICIOS DE FORMACIÓN OCUPACIONAL DE LA ESCUELA TALLER DE SANTO DOMINGO PARA JÓVENES EN RIESGO DE EXCLUSIÓN</t>
  </si>
  <si>
    <t>7372 - TRANSICIÓN HACIA UNA ECONOMÍA MÁS VERDE E INCLUSIVA (PROTEVI)</t>
  </si>
  <si>
    <t>7376 - PROYECTO DE INSTALACIÓN DE CAMIONES COMPACTADORES DE BASURA PARA EL AYUNTAMIENTO DE SANTO DOMINGO NORTE</t>
  </si>
  <si>
    <t>7379 - APOYO A LA IMPLEMENTACIÓN DEL PROYECTO DE MANEJO COSTERO SOSTENIBLE</t>
  </si>
  <si>
    <t>7383 - REFORZADO EL SISTEMA INTEGRAL DE ATENCIÓN Y PROTECCIÓN DE VÍCTIMAS DE DELITOS</t>
  </si>
  <si>
    <t>7384 - FORTALECIMIENTO DEL SISTEMA PARA LA APLICACION DE MEDIDAS ALTERNAS A ADOLESCENTES EN CONFLICTO CON LA LEY PENAL EN RD</t>
  </si>
  <si>
    <t>7385 - FORTALECIMIENTO DE LAS CAPACIDADES DE LOS PEQUEÑOS Y MEDIANOS PRODUCTORES DE VEGETALES ORIENTALES, FRUTAS Y HORTALIZAS</t>
  </si>
  <si>
    <t>7388 - FORTALECIMIENTO DEL SISTEMA EDUCATIVO SUPERIOR DE LA REPÚBLICA DOMINICANA</t>
  </si>
  <si>
    <t>7390 - FORTALECIMIENTO DE LAS CAPACIDADES DE RESPUESTA  A DESASTRES Y A LA RESILENCIA EN LA REPUBLICA DOMINICANA</t>
  </si>
  <si>
    <t>7391 - PROYECTO DE FORTALECIMIENTO DE LA RED DE ATENCION ONCOLOGICA DE LA REPUBLICA DOMINICANA</t>
  </si>
  <si>
    <t>7395 - PROYECTO DATOS PARA UNA INCLUSION DE LA POBLACION VULNERABLE EN REPUBLICA DOMINICANA.</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</si>
  <si>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</si>
  <si>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</si>
  <si>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Ley Núm. 99-25</t>
  </si>
  <si>
    <t>2156 - FONDO ESPECIAL DE BIENES DECOMISADOS Y EXTINGUIDOS (FEBIDE) (LEY NO.60-23)</t>
  </si>
  <si>
    <t>2157 - RECURSOS DE CAPTACIÓN DIRECTA DEL HEMOCENTRO NACIONAL DEL MISPAS (DECRETO NO.216-20)</t>
  </si>
  <si>
    <t>2158 - RECURSOS DE CAPTACION DIRECTA DEL MINISTERIO DE AGRICULTURA (DECRETO NO.470-14 Y RESOL. NO.RES-MARD-2024-21)</t>
  </si>
  <si>
    <t>2159 - RECURSOS DE CAPTACION DIRECTA DEL MINISTERIO DE JUSTICIA (LEY NO.80-25)</t>
  </si>
  <si>
    <t>2160 - RECURSOS DE CAPTACION DIRECTA DE LA DIRECCION DE ASISTENCIA SOCIAL Y ALIMENTACION COMUNITARIA (DECRETO NO.219-25)</t>
  </si>
  <si>
    <t>6189 - FORTALECIMIENTO DEL SISTEMA DE SALUD PARA LA PREVENCIÓN Y GESTIÓN DE LAS ECNT: DIABETES Y ENFERMEDADES CARDIOVASCULARES.</t>
  </si>
  <si>
    <t>7333 - PROYECTO DE CONST.  DE CENTROS DE DESARROLLO DE CAPACIDADES TÉCNICAS EN PRODUCCIÓN EN EL MUNICIPIO DE COMENDADOR ELIAS P</t>
  </si>
  <si>
    <t>*Cifras Preliminares.</t>
  </si>
  <si>
    <t>Mayo 2026*</t>
  </si>
  <si>
    <t>Fecha de registro: 15 de junio del 2026.</t>
  </si>
  <si>
    <t>2161 - RECURSOS DE CAPTACION DIRECTA DEL INSTITUTO DE EDUCACION SUPERIOR (INESDYC) (LEY NO.630-10 Y RES. NO.03-2012).</t>
  </si>
  <si>
    <t>6180 - PROGRAMA DE MEJORAMIENTO DE LOS SISTEMAS NACIONALES DE DISTRIBUCIÓN</t>
  </si>
  <si>
    <t>6190 - PROGRAMA DE REHABILITACIÓN DE REDES DE DISTRIBUCIÓN Y REDUCCIÓN DE PÉRDIDAS</t>
  </si>
  <si>
    <t>6193 - PROGRAMA DE RESILIENCIA CLIMÁTICA DE LA INFRAESTRUCTURA DE PUENTES EN LA REPUBLICA DOMINICANA</t>
  </si>
  <si>
    <t>7343 - MEJORAMIENTO DE OBRAS PÚBLICAS PARA REDUCIR EL RIESGO DE DESASTRES (PRORESILENCIA)</t>
  </si>
  <si>
    <t>7394 - RESCATE OZAMA, PLATAFORMA MULTIACTOR PARA LA GESTIÓN INTEGRAL DE PLASTICOS Y RESIDUOS</t>
  </si>
  <si>
    <t>7400 - ENCUESTA EXPERIMENTAL PARA MEJORAR LA COBERTURA Y CALIDAD DE LAS ESTIMACIONES SOBRE POBLACIÓN MIGRANTE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</si>
</sst>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 _€_-;\-* #,##0.00\ _€_-;_-* &quot;-&quot;??\ _€_-;_-@_-"/>
    <numFmt numFmtId="166" formatCode="_(* #,##0.0_);_(* \(#,##0.0\);_(* &quot;-&quot;??_);_(@_)"/>
    <numFmt numFmtId="167" formatCode="_-* #,##0.0\ _€_-;\-* #,##0.0\ _€_-;_-* &quot;-&quot;??\ _€_-;_-@_-"/>
    <numFmt numFmtId="168" formatCode="_-* #,##0.0_-;\-* #,##0.0_-;_-* &quot;-&quot;?_-;_-@_-"/>
    <numFmt numFmtId="169" formatCode="_-* #,##0.0_-;\-* #,##0.0_-;_-* &quot;-&quot;??_-;_-@_-"/>
    <numFmt numFmtId="170" formatCode="0.0000000"/>
    <numFmt numFmtId="171" formatCode="_(* #,##0.0,,_);_(* \(#,##0.0,,\);_(* &quot;-&quot;??_);_(@_)"/>
    <numFmt numFmtId="172" formatCode="#,##0.0,,"/>
    <numFmt numFmtId="173" formatCode="_(* #,##0.0_);_(* \(#,##0.0\);_(* &quot;-&quot;?_);_(@_)"/>
    <numFmt numFmtId="174"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sz val="11"/>
      <color indexed="8"/>
      <name val="Calibri"/>
      <family val="2"/>
      <scheme val="minor"/>
    </font>
    <font>
      <b/>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ABABAB"/>
      </left>
      <right/>
      <top style="thin">
        <color indexed="65"/>
      </top>
      <bottom/>
      <diagonal/>
    </border>
    <border>
      <left/>
      <right/>
      <top style="thin">
        <color rgb="FFABABAB"/>
      </top>
      <bottom/>
      <diagonal/>
    </border>
    <border>
      <left/>
      <right/>
      <top style="thin">
        <color indexed="65"/>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2" fillId="0" borderId="0"/>
    <xf numFmtId="0" fontId="1" fillId="0" borderId="0"/>
  </cellStyleXfs>
  <cellXfs count="161">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43" fontId="2" fillId="5" borderId="3" xfId="1" applyFont="1" applyFill="1" applyBorder="1" applyAlignment="1">
      <alignment horizontal="center" vertical="center"/>
    </xf>
    <xf numFmtId="0" fontId="3" fillId="0" borderId="0" xfId="0" applyFont="1" applyAlignment="1">
      <alignment horizontal="left"/>
    </xf>
    <xf numFmtId="166" fontId="3" fillId="0" borderId="0" xfId="0" applyNumberFormat="1" applyFont="1" applyAlignment="1">
      <alignment horizontal="right"/>
    </xf>
    <xf numFmtId="166" fontId="0" fillId="0" borderId="0" xfId="0" applyNumberFormat="1" applyAlignment="1">
      <alignment horizontal="left"/>
    </xf>
    <xf numFmtId="166" fontId="0" fillId="0" borderId="0" xfId="0" applyNumberFormat="1" applyAlignment="1">
      <alignment horizontal="right"/>
    </xf>
    <xf numFmtId="166" fontId="0" fillId="0" borderId="0" xfId="1" applyNumberFormat="1" applyFont="1" applyBorder="1" applyAlignment="1">
      <alignment horizontal="right"/>
    </xf>
    <xf numFmtId="166" fontId="3" fillId="0" borderId="0" xfId="1" applyNumberFormat="1" applyFont="1" applyBorder="1" applyAlignment="1">
      <alignment horizontal="right"/>
    </xf>
    <xf numFmtId="43" fontId="0" fillId="2" borderId="0" xfId="1" applyFont="1" applyFill="1"/>
    <xf numFmtId="166" fontId="0" fillId="2" borderId="0" xfId="0" applyNumberFormat="1" applyFill="1" applyAlignment="1">
      <alignment horizontal="left"/>
    </xf>
    <xf numFmtId="43" fontId="0" fillId="0" borderId="0" xfId="1" applyFont="1"/>
    <xf numFmtId="166" fontId="1" fillId="0" borderId="0" xfId="1" applyNumberFormat="1" applyFont="1" applyBorder="1" applyAlignment="1">
      <alignment horizontal="right"/>
    </xf>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7" fontId="3" fillId="0" borderId="0" xfId="1" applyNumberFormat="1" applyFont="1" applyBorder="1" applyAlignment="1">
      <alignment horizontal="right"/>
    </xf>
    <xf numFmtId="167" fontId="0" fillId="0" borderId="0" xfId="0" applyNumberFormat="1" applyAlignment="1">
      <alignment horizontal="right"/>
    </xf>
    <xf numFmtId="167" fontId="0" fillId="0" borderId="0" xfId="1" applyNumberFormat="1" applyFont="1" applyBorder="1" applyAlignment="1">
      <alignment horizontal="right"/>
    </xf>
    <xf numFmtId="0" fontId="0" fillId="0" borderId="0" xfId="0" applyAlignment="1">
      <alignment horizontal="left" readingOrder="1"/>
    </xf>
    <xf numFmtId="0" fontId="0" fillId="2" borderId="0" xfId="0" applyFill="1" applyAlignment="1">
      <alignment horizontal="left"/>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7" fontId="1" fillId="0" borderId="0" xfId="1" applyNumberFormat="1" applyFont="1" applyBorder="1" applyAlignment="1">
      <alignment horizontal="right"/>
    </xf>
    <xf numFmtId="166" fontId="10" fillId="0" borderId="0" xfId="1" applyNumberFormat="1" applyFont="1" applyBorder="1" applyAlignment="1">
      <alignment horizontal="center"/>
    </xf>
    <xf numFmtId="167" fontId="3" fillId="0" borderId="0" xfId="1" applyNumberFormat="1" applyFont="1" applyFill="1" applyBorder="1" applyAlignment="1">
      <alignment horizontal="right"/>
    </xf>
    <xf numFmtId="168" fontId="0" fillId="0" borderId="0" xfId="0" applyNumberFormat="1"/>
    <xf numFmtId="164" fontId="0" fillId="0" borderId="0" xfId="0" applyNumberFormat="1"/>
    <xf numFmtId="168" fontId="0" fillId="2" borderId="0" xfId="0" applyNumberFormat="1" applyFill="1"/>
    <xf numFmtId="166" fontId="0" fillId="0" borderId="0" xfId="1" applyNumberFormat="1" applyFont="1" applyBorder="1" applyAlignment="1">
      <alignment horizontal="center"/>
    </xf>
    <xf numFmtId="0" fontId="0" fillId="0" borderId="4" xfId="0" applyBorder="1" applyAlignment="1">
      <alignment horizontal="left" indent="1"/>
    </xf>
    <xf numFmtId="165" fontId="0" fillId="0" borderId="0" xfId="4" applyFont="1"/>
    <xf numFmtId="165" fontId="10" fillId="0" borderId="0" xfId="4" applyFont="1" applyBorder="1" applyAlignment="1">
      <alignment horizontal="center"/>
    </xf>
    <xf numFmtId="165" fontId="0" fillId="0" borderId="0" xfId="4" applyFont="1" applyBorder="1" applyAlignment="1"/>
    <xf numFmtId="165" fontId="8" fillId="0" borderId="0" xfId="4" applyFont="1" applyBorder="1" applyAlignment="1"/>
    <xf numFmtId="0" fontId="10" fillId="0" borderId="0" xfId="0" applyFont="1" applyAlignment="1">
      <alignment vertical="top" wrapText="1"/>
    </xf>
    <xf numFmtId="169" fontId="10" fillId="0" borderId="0" xfId="4" applyNumberFormat="1" applyFont="1" applyAlignment="1">
      <alignment vertical="top" wrapText="1"/>
    </xf>
    <xf numFmtId="167" fontId="8" fillId="0" borderId="0" xfId="4" applyNumberFormat="1" applyFont="1" applyFill="1" applyBorder="1" applyAlignment="1">
      <alignment horizontal="left" vertical="center"/>
    </xf>
    <xf numFmtId="167" fontId="0" fillId="0" borderId="0" xfId="4" applyNumberFormat="1" applyFont="1" applyBorder="1" applyAlignment="1">
      <alignment horizontal="right"/>
    </xf>
    <xf numFmtId="167" fontId="1" fillId="0" borderId="0" xfId="4" applyNumberFormat="1" applyFont="1" applyBorder="1" applyAlignment="1">
      <alignment horizontal="right"/>
    </xf>
    <xf numFmtId="167" fontId="3" fillId="0" borderId="0" xfId="4" applyNumberFormat="1" applyFont="1" applyBorder="1" applyAlignment="1">
      <alignment horizontal="right"/>
    </xf>
    <xf numFmtId="165" fontId="2" fillId="7" borderId="2" xfId="4" applyFont="1" applyFill="1" applyBorder="1" applyAlignment="1">
      <alignment horizontal="center" vertical="center" wrapText="1"/>
    </xf>
    <xf numFmtId="165" fontId="0" fillId="0" borderId="0" xfId="4" applyFont="1" applyBorder="1" applyAlignment="1">
      <alignment horizontal="center"/>
    </xf>
    <xf numFmtId="165" fontId="0" fillId="2" borderId="0" xfId="4" applyFont="1" applyFill="1" applyBorder="1" applyAlignment="1"/>
    <xf numFmtId="165" fontId="0" fillId="2" borderId="0" xfId="4" applyFont="1" applyFill="1" applyBorder="1" applyAlignment="1">
      <alignment horizontal="center"/>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5" fontId="2" fillId="5" borderId="3" xfId="4" applyFont="1" applyFill="1" applyBorder="1" applyAlignment="1">
      <alignment horizontal="center" vertical="center"/>
    </xf>
    <xf numFmtId="165" fontId="0" fillId="0" borderId="0" xfId="4" applyFont="1" applyBorder="1" applyAlignment="1">
      <alignment horizontal="right"/>
    </xf>
    <xf numFmtId="165" fontId="3" fillId="0" borderId="0" xfId="4" applyFont="1" applyBorder="1" applyAlignment="1">
      <alignment horizontal="center" vertical="center"/>
    </xf>
    <xf numFmtId="0" fontId="7" fillId="6" borderId="2" xfId="0" applyFont="1" applyFill="1" applyBorder="1" applyAlignment="1">
      <alignment horizontal="center" vertical="center" wrapText="1" readingOrder="1"/>
    </xf>
    <xf numFmtId="0" fontId="2" fillId="2" borderId="0" xfId="0" applyFont="1" applyFill="1" applyAlignment="1">
      <alignment vertical="center"/>
    </xf>
    <xf numFmtId="170" fontId="0" fillId="2" borderId="0" xfId="0" applyNumberFormat="1" applyFill="1"/>
    <xf numFmtId="171" fontId="1" fillId="0" borderId="0" xfId="1" applyNumberFormat="1" applyFont="1" applyAlignment="1">
      <alignment horizontal="center"/>
    </xf>
    <xf numFmtId="171" fontId="0" fillId="0" borderId="0" xfId="1" applyNumberFormat="1" applyFont="1" applyBorder="1" applyAlignment="1">
      <alignment horizontal="right"/>
    </xf>
    <xf numFmtId="171" fontId="3" fillId="0" borderId="0" xfId="1" applyNumberFormat="1" applyFont="1" applyAlignment="1">
      <alignment horizontal="center"/>
    </xf>
    <xf numFmtId="171" fontId="0" fillId="0" borderId="6" xfId="0" applyNumberFormat="1" applyBorder="1"/>
    <xf numFmtId="171" fontId="3" fillId="0" borderId="0" xfId="1" applyNumberFormat="1" applyFont="1" applyBorder="1" applyAlignment="1">
      <alignment horizontal="right"/>
    </xf>
    <xf numFmtId="171" fontId="1" fillId="0" borderId="0" xfId="1" applyNumberFormat="1" applyFont="1" applyBorder="1" applyAlignment="1">
      <alignment horizontal="right"/>
    </xf>
    <xf numFmtId="171" fontId="3" fillId="0" borderId="0" xfId="1" applyNumberFormat="1" applyFont="1"/>
    <xf numFmtId="171" fontId="2" fillId="7" borderId="2" xfId="1" applyNumberFormat="1" applyFont="1" applyFill="1" applyBorder="1" applyAlignment="1">
      <alignment horizontal="right" vertical="center" wrapText="1"/>
    </xf>
    <xf numFmtId="171" fontId="3" fillId="0" borderId="0" xfId="1" applyNumberFormat="1" applyFont="1" applyBorder="1" applyAlignment="1"/>
    <xf numFmtId="171" fontId="1" fillId="0" borderId="0" xfId="1" applyNumberFormat="1" applyFont="1" applyBorder="1" applyAlignment="1"/>
    <xf numFmtId="171" fontId="1" fillId="0" borderId="0" xfId="1" applyNumberFormat="1" applyFont="1" applyFill="1" applyBorder="1" applyAlignment="1">
      <alignment horizontal="right"/>
    </xf>
    <xf numFmtId="171" fontId="3" fillId="0" borderId="0" xfId="1" applyNumberFormat="1" applyFont="1" applyFill="1" applyBorder="1" applyAlignment="1">
      <alignment horizontal="right"/>
    </xf>
    <xf numFmtId="169" fontId="2" fillId="4" borderId="3" xfId="2" applyNumberFormat="1" applyFont="1" applyFill="1" applyBorder="1" applyAlignment="1">
      <alignment horizontal="center" vertical="center"/>
    </xf>
    <xf numFmtId="0" fontId="0" fillId="0" borderId="0" xfId="0" applyAlignment="1">
      <alignment horizontal="left" vertical="center"/>
    </xf>
    <xf numFmtId="169" fontId="0" fillId="0" borderId="0" xfId="2" applyNumberFormat="1" applyFont="1" applyBorder="1" applyAlignment="1">
      <alignment horizontal="center" vertical="center"/>
    </xf>
    <xf numFmtId="169" fontId="0" fillId="0" borderId="0" xfId="2" applyNumberFormat="1"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center"/>
    </xf>
    <xf numFmtId="0" fontId="0" fillId="0" borderId="0" xfId="0" applyAlignment="1">
      <alignment vertical="center" wrapText="1"/>
    </xf>
    <xf numFmtId="171" fontId="2" fillId="4" borderId="3" xfId="2" applyNumberFormat="1" applyFont="1" applyFill="1" applyBorder="1" applyAlignment="1">
      <alignment horizontal="center" vertical="center"/>
    </xf>
    <xf numFmtId="171" fontId="0" fillId="0" borderId="0" xfId="0" applyNumberFormat="1" applyAlignment="1">
      <alignment horizontal="right"/>
    </xf>
    <xf numFmtId="171" fontId="0" fillId="0" borderId="0" xfId="0" applyNumberFormat="1" applyAlignment="1">
      <alignment horizontal="right" indent="2"/>
    </xf>
    <xf numFmtId="171" fontId="3" fillId="0" borderId="0" xfId="0" applyNumberFormat="1" applyFont="1" applyAlignment="1">
      <alignment horizontal="right"/>
    </xf>
    <xf numFmtId="0" fontId="0" fillId="0" borderId="0" xfId="0" applyAlignment="1">
      <alignment horizontal="left" indent="1"/>
    </xf>
    <xf numFmtId="43" fontId="8" fillId="2" borderId="0" xfId="1" applyFont="1" applyFill="1" applyBorder="1" applyAlignment="1"/>
    <xf numFmtId="0" fontId="9" fillId="2" borderId="0" xfId="0" applyFont="1" applyFill="1" applyAlignment="1">
      <alignment horizontal="left" vertical="center"/>
    </xf>
    <xf numFmtId="169" fontId="2" fillId="4" borderId="7" xfId="2" applyNumberFormat="1" applyFont="1" applyFill="1" applyBorder="1" applyAlignment="1">
      <alignment horizontal="center" vertical="center"/>
    </xf>
    <xf numFmtId="43" fontId="2" fillId="7" borderId="8" xfId="1" applyFont="1" applyFill="1" applyBorder="1" applyAlignment="1">
      <alignment horizontal="center" vertical="center" wrapText="1"/>
    </xf>
    <xf numFmtId="0" fontId="2" fillId="3" borderId="8" xfId="0" applyFont="1" applyFill="1" applyBorder="1" applyAlignment="1">
      <alignment horizontal="left" vertical="center"/>
    </xf>
    <xf numFmtId="43" fontId="0" fillId="2" borderId="0" xfId="1" applyFont="1" applyFill="1" applyBorder="1"/>
    <xf numFmtId="171" fontId="2" fillId="5" borderId="3" xfId="1" applyNumberFormat="1" applyFont="1" applyFill="1" applyBorder="1" applyAlignment="1">
      <alignment horizontal="center" vertical="center"/>
    </xf>
    <xf numFmtId="171" fontId="0" fillId="2" borderId="0" xfId="1" applyNumberFormat="1" applyFont="1" applyFill="1" applyBorder="1" applyAlignment="1">
      <alignment horizontal="right"/>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43" fontId="2" fillId="5" borderId="2" xfId="1" applyFont="1" applyFill="1" applyBorder="1" applyAlignment="1">
      <alignment horizontal="center" vertical="center"/>
    </xf>
    <xf numFmtId="166" fontId="3" fillId="0" borderId="0" xfId="0" applyNumberFormat="1" applyFont="1"/>
    <xf numFmtId="43" fontId="0" fillId="0" borderId="0" xfId="0" applyNumberFormat="1"/>
    <xf numFmtId="171" fontId="0" fillId="0" borderId="0" xfId="0" applyNumberFormat="1"/>
    <xf numFmtId="171" fontId="2" fillId="4" borderId="3" xfId="1" applyNumberFormat="1" applyFont="1" applyFill="1" applyBorder="1" applyAlignment="1">
      <alignment horizontal="center" vertical="center"/>
    </xf>
    <xf numFmtId="171" fontId="0" fillId="0" borderId="0" xfId="2" applyNumberFormat="1" applyFont="1" applyBorder="1" applyAlignment="1">
      <alignment horizontal="center" vertical="center"/>
    </xf>
    <xf numFmtId="171" fontId="2" fillId="4" borderId="7" xfId="2" applyNumberFormat="1" applyFont="1" applyFill="1" applyBorder="1" applyAlignment="1">
      <alignment horizontal="center" vertical="center"/>
    </xf>
    <xf numFmtId="171" fontId="0" fillId="2" borderId="0" xfId="2" applyNumberFormat="1" applyFont="1" applyFill="1" applyBorder="1" applyAlignment="1">
      <alignment horizontal="center" vertical="center"/>
    </xf>
    <xf numFmtId="172" fontId="3" fillId="0" borderId="0" xfId="0" applyNumberFormat="1" applyFont="1" applyAlignment="1">
      <alignment horizontal="right"/>
    </xf>
    <xf numFmtId="172" fontId="0" fillId="0" borderId="0" xfId="0" applyNumberFormat="1" applyAlignment="1">
      <alignment horizontal="right"/>
    </xf>
    <xf numFmtId="172" fontId="3" fillId="0" borderId="0" xfId="1" applyNumberFormat="1" applyFont="1" applyBorder="1" applyAlignment="1">
      <alignment horizontal="right"/>
    </xf>
    <xf numFmtId="172" fontId="0" fillId="0" borderId="0" xfId="0" applyNumberFormat="1"/>
    <xf numFmtId="172" fontId="0" fillId="2" borderId="0" xfId="0" applyNumberFormat="1" applyFill="1" applyAlignment="1">
      <alignment horizontal="right"/>
    </xf>
    <xf numFmtId="172" fontId="2" fillId="4" borderId="3" xfId="1" applyNumberFormat="1" applyFont="1" applyFill="1" applyBorder="1" applyAlignment="1">
      <alignment horizontal="right" vertical="center"/>
    </xf>
    <xf numFmtId="172" fontId="0" fillId="2" borderId="0" xfId="2" applyNumberFormat="1" applyFont="1" applyFill="1" applyBorder="1" applyAlignment="1">
      <alignment horizontal="right" vertical="center"/>
    </xf>
    <xf numFmtId="0" fontId="0" fillId="0" borderId="0" xfId="0" applyAlignment="1">
      <alignment horizontal="left" indent="2"/>
    </xf>
    <xf numFmtId="0" fontId="3" fillId="0" borderId="0" xfId="0" applyFont="1" applyAlignment="1">
      <alignment horizontal="left" indent="1"/>
    </xf>
    <xf numFmtId="171" fontId="3" fillId="0" borderId="0" xfId="1" applyNumberFormat="1" applyFont="1" applyAlignment="1">
      <alignment horizontal="right"/>
    </xf>
    <xf numFmtId="171" fontId="0" fillId="0" borderId="0" xfId="1" applyNumberFormat="1" applyFont="1" applyAlignment="1">
      <alignment horizontal="right"/>
    </xf>
    <xf numFmtId="169" fontId="0" fillId="0" borderId="0" xfId="0" applyNumberFormat="1"/>
    <xf numFmtId="172" fontId="3" fillId="0" borderId="5" xfId="0" applyNumberFormat="1" applyFont="1" applyBorder="1"/>
    <xf numFmtId="172" fontId="0" fillId="0" borderId="0" xfId="4" applyNumberFormat="1" applyFont="1" applyBorder="1" applyAlignment="1">
      <alignment horizontal="right"/>
    </xf>
    <xf numFmtId="172" fontId="3" fillId="0" borderId="0" xfId="4" applyNumberFormat="1" applyFont="1" applyBorder="1" applyAlignment="1">
      <alignment horizontal="right"/>
    </xf>
    <xf numFmtId="172" fontId="0" fillId="0" borderId="0" xfId="4" applyNumberFormat="1" applyFont="1"/>
    <xf numFmtId="172" fontId="1" fillId="0" borderId="0" xfId="4" applyNumberFormat="1" applyFont="1" applyBorder="1" applyAlignment="1">
      <alignment horizontal="right"/>
    </xf>
    <xf numFmtId="172" fontId="7" fillId="6" borderId="2"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0"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1" applyNumberFormat="1" applyFont="1"/>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39" fontId="3" fillId="0" borderId="10" xfId="0" applyNumberFormat="1" applyFont="1" applyBorder="1"/>
    <xf numFmtId="164" fontId="8" fillId="0" borderId="0" xfId="2" applyFont="1" applyBorder="1" applyAlignment="1">
      <alignment vertical="top" wrapText="1"/>
    </xf>
    <xf numFmtId="0" fontId="0" fillId="0" borderId="0" xfId="0" applyAlignment="1">
      <alignment vertical="top" wrapText="1"/>
    </xf>
    <xf numFmtId="43" fontId="3" fillId="0" borderId="0" xfId="1" applyFont="1"/>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173" fontId="0" fillId="0" borderId="0" xfId="0" applyNumberFormat="1"/>
    <xf numFmtId="174" fontId="1" fillId="0" borderId="0" xfId="2" applyNumberFormat="1" applyFont="1"/>
    <xf numFmtId="172" fontId="2" fillId="5" borderId="3" xfId="1" applyNumberFormat="1" applyFont="1" applyFill="1" applyBorder="1" applyAlignment="1">
      <alignment horizontal="center" vertical="center"/>
    </xf>
    <xf numFmtId="0" fontId="8" fillId="0" borderId="0" xfId="6" applyFont="1" applyAlignment="1">
      <alignment vertical="top" wrapText="1"/>
    </xf>
    <xf numFmtId="173" fontId="8" fillId="0" borderId="0" xfId="0" applyNumberFormat="1" applyFont="1" applyAlignment="1">
      <alignment horizontal="left" vertical="center"/>
    </xf>
    <xf numFmtId="0" fontId="13" fillId="0" borderId="0" xfId="6" applyFont="1" applyAlignment="1">
      <alignment vertical="top" wrapText="1"/>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5" fontId="2" fillId="5" borderId="2" xfId="4"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8" fillId="0" borderId="9" xfId="0" applyFont="1" applyBorder="1" applyAlignment="1">
      <alignment horizontal="left" vertical="center"/>
    </xf>
    <xf numFmtId="0" fontId="8" fillId="0" borderId="9" xfId="0" applyFont="1" applyBorder="1" applyAlignment="1">
      <alignment horizontal="left" vertical="center" wrapText="1"/>
    </xf>
    <xf numFmtId="164" fontId="2" fillId="4" borderId="1" xfId="2" applyFont="1" applyFill="1" applyBorder="1" applyAlignment="1">
      <alignment horizontal="center" vertical="center" wrapText="1"/>
    </xf>
    <xf numFmtId="164" fontId="2" fillId="4" borderId="8" xfId="2" applyFont="1" applyFill="1" applyBorder="1" applyAlignment="1">
      <alignment horizontal="center" vertical="center" wrapText="1"/>
    </xf>
  </cellXfs>
  <cellStyles count="7">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2" xfId="5" xr:uid="{DF59CA55-4D39-4F9A-AFFA-F5313D883BEE}"/>
    <cellStyle name="Normal 56" xfId="6" xr:uid="{E94AF1C2-E021-441F-9892-432176BB224D}"/>
  </cellStyles>
  <dxfs count="11">
    <dxf>
      <fill>
        <patternFill>
          <bgColor rgb="FFFFDDFB"/>
        </patternFill>
      </fill>
    </dxf>
    <dxf>
      <font>
        <color rgb="FFFF0000"/>
      </font>
      <fill>
        <patternFill>
          <bgColor rgb="FFFFCCFF"/>
        </patternFill>
      </fill>
    </dxf>
    <dxf>
      <numFmt numFmtId="175" formatCode="0;\-0;&quot;-&quot;"/>
    </dxf>
    <dxf>
      <numFmt numFmtId="175" formatCode="0;\-0;&quot;-&quot;"/>
    </dxf>
    <dxf>
      <numFmt numFmtId="175" formatCode="0;\-0;&quot;-&quot;"/>
    </dxf>
    <dxf>
      <fill>
        <patternFill>
          <bgColor rgb="FFFFDDFB"/>
        </patternFill>
      </fill>
    </dxf>
    <dxf>
      <font>
        <color rgb="FFFF0000"/>
      </font>
      <fill>
        <patternFill>
          <bgColor rgb="FFFFCCFF"/>
        </patternFill>
      </fill>
    </dxf>
    <dxf>
      <numFmt numFmtId="175" formatCode="0;\-0;&quot;-&quot;"/>
    </dxf>
    <dxf>
      <numFmt numFmtId="175" formatCode="0;\-0;&quot;-&quot;"/>
    </dxf>
    <dxf>
      <font>
        <color rgb="FFFF0000"/>
      </font>
      <fill>
        <patternFill>
          <bgColor rgb="FFFFCCFF"/>
        </patternFill>
      </fill>
    </dxf>
    <dxf>
      <fill>
        <patternFill>
          <bgColor rgb="FFFFDDFB"/>
        </patternFill>
      </fill>
    </dxf>
  </dxfs>
  <tableStyles count="0" defaultTableStyle="TableStyleMedium2" defaultPivotStyle="PivotStyleLight16"/>
  <colors>
    <mruColors>
      <color rgb="FFFFCCFF"/>
      <color rgb="FFFFD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F8C6936-CFEE-42FC-8FE9-349D252A246B}"/>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D43B046E-EB56-49FA-9A21-D5EDDFAEA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84722C2-A321-4132-BA95-0FC3DAA25D3B}"/>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2742789" y="120384"/>
          <a:ext cx="1951368" cy="9997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15445"/>
          <a:ext cx="863575" cy="857650"/>
        </a:xfrm>
        <a:prstGeom prst="rect">
          <a:avLst/>
        </a:prstGeom>
      </xdr:spPr>
    </xdr:pic>
    <xdr:clientData/>
  </xdr:oneCellAnchor>
  <xdr:oneCellAnchor>
    <xdr:from>
      <xdr:col>15</xdr:col>
      <xdr:colOff>699028</xdr:colOff>
      <xdr:row>0</xdr:row>
      <xdr:rowOff>107422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9028" y="10742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 y="307825"/>
          <a:ext cx="863575" cy="857650"/>
        </a:xfrm>
        <a:prstGeom prst="rect">
          <a:avLst/>
        </a:prstGeom>
      </xdr:spPr>
    </xdr:pic>
    <xdr:clientData/>
  </xdr:oneCellAnchor>
  <xdr:oneCellAnchor>
    <xdr:from>
      <xdr:col>14</xdr:col>
      <xdr:colOff>772583</xdr:colOff>
      <xdr:row>1</xdr:row>
      <xdr:rowOff>43922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00223" y="22680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FC926D4E-9BE3-435F-A454-278C48ABE9AE}"/>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42333</xdr:colOff>
      <xdr:row>0</xdr:row>
      <xdr:rowOff>52917</xdr:rowOff>
    </xdr:from>
    <xdr:ext cx="2336400" cy="1028437"/>
    <xdr:pic>
      <xdr:nvPicPr>
        <xdr:cNvPr id="3" name="Imagen 4">
          <a:extLst>
            <a:ext uri="{FF2B5EF4-FFF2-40B4-BE49-F238E27FC236}">
              <a16:creationId xmlns:a16="http://schemas.microsoft.com/office/drawing/2014/main" id="{98C9E840-0BAB-467D-B504-BD9085D83C55}"/>
            </a:ext>
          </a:extLst>
        </xdr:cNvPr>
        <xdr:cNvPicPr>
          <a:picLocks noChangeAspect="1"/>
        </xdr:cNvPicPr>
      </xdr:nvPicPr>
      <xdr:blipFill>
        <a:blip xmlns:r="http://schemas.openxmlformats.org/officeDocument/2006/relationships" r:embed="rId2"/>
        <a:stretch>
          <a:fillRect/>
        </a:stretch>
      </xdr:blipFill>
      <xdr:spPr>
        <a:xfrm>
          <a:off x="404283" y="52917"/>
          <a:ext cx="2336400" cy="1028437"/>
        </a:xfrm>
        <a:prstGeom prst="rect">
          <a:avLst/>
        </a:prstGeom>
      </xdr:spPr>
    </xdr:pic>
    <xdr:clientData/>
  </xdr:oneCellAnchor>
  <xdr:oneCellAnchor>
    <xdr:from>
      <xdr:col>14</xdr:col>
      <xdr:colOff>804331</xdr:colOff>
      <xdr:row>0</xdr:row>
      <xdr:rowOff>1</xdr:rowOff>
    </xdr:from>
    <xdr:ext cx="2174034" cy="1079499"/>
    <xdr:pic>
      <xdr:nvPicPr>
        <xdr:cNvPr id="4" name="Imagen 3">
          <a:extLst>
            <a:ext uri="{FF2B5EF4-FFF2-40B4-BE49-F238E27FC236}">
              <a16:creationId xmlns:a16="http://schemas.microsoft.com/office/drawing/2014/main" id="{36CF1535-A6A6-4591-9CF7-9B6375565480}"/>
            </a:ext>
          </a:extLst>
        </xdr:cNvPr>
        <xdr:cNvPicPr>
          <a:picLocks noChangeAspect="1"/>
        </xdr:cNvPicPr>
      </xdr:nvPicPr>
      <xdr:blipFill>
        <a:blip xmlns:r="http://schemas.openxmlformats.org/officeDocument/2006/relationships" r:embed="rId3"/>
        <a:stretch>
          <a:fillRect/>
        </a:stretch>
      </xdr:blipFill>
      <xdr:spPr>
        <a:xfrm>
          <a:off x="19692406" y="1"/>
          <a:ext cx="2174034" cy="10794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868473D3-59E5-4025-9B08-69FBEC07C2E9}"/>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0</xdr:col>
      <xdr:colOff>414512</xdr:colOff>
      <xdr:row>0</xdr:row>
      <xdr:rowOff>70554</xdr:rowOff>
    </xdr:from>
    <xdr:to>
      <xdr:col>1</xdr:col>
      <xdr:colOff>2057400</xdr:colOff>
      <xdr:row>4</xdr:row>
      <xdr:rowOff>0</xdr:rowOff>
    </xdr:to>
    <xdr:pic>
      <xdr:nvPicPr>
        <xdr:cNvPr id="3" name="Imagen 4">
          <a:extLst>
            <a:ext uri="{FF2B5EF4-FFF2-40B4-BE49-F238E27FC236}">
              <a16:creationId xmlns:a16="http://schemas.microsoft.com/office/drawing/2014/main" id="{B65D5A97-F665-46F3-946D-40D31D8F18BC}"/>
            </a:ext>
          </a:extLst>
        </xdr:cNvPr>
        <xdr:cNvPicPr>
          <a:picLocks noChangeAspect="1"/>
        </xdr:cNvPicPr>
      </xdr:nvPicPr>
      <xdr:blipFill>
        <a:blip xmlns:r="http://schemas.openxmlformats.org/officeDocument/2006/relationships" r:embed="rId2"/>
        <a:stretch>
          <a:fillRect/>
        </a:stretch>
      </xdr:blipFill>
      <xdr:spPr>
        <a:xfrm>
          <a:off x="414512" y="70554"/>
          <a:ext cx="2061988" cy="948621"/>
        </a:xfrm>
        <a:prstGeom prst="rect">
          <a:avLst/>
        </a:prstGeom>
      </xdr:spPr>
    </xdr:pic>
    <xdr:clientData/>
  </xdr:twoCellAnchor>
  <xdr:twoCellAnchor editAs="oneCell">
    <xdr:from>
      <xdr:col>15</xdr:col>
      <xdr:colOff>393348</xdr:colOff>
      <xdr:row>0</xdr:row>
      <xdr:rowOff>29634</xdr:rowOff>
    </xdr:from>
    <xdr:to>
      <xdr:col>16</xdr:col>
      <xdr:colOff>1140005</xdr:colOff>
      <xdr:row>4</xdr:row>
      <xdr:rowOff>0</xdr:rowOff>
    </xdr:to>
    <xdr:pic>
      <xdr:nvPicPr>
        <xdr:cNvPr id="4" name="Imagen 3">
          <a:extLst>
            <a:ext uri="{FF2B5EF4-FFF2-40B4-BE49-F238E27FC236}">
              <a16:creationId xmlns:a16="http://schemas.microsoft.com/office/drawing/2014/main" id="{0903A761-2A31-4153-9CE2-6BCBA228A93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9301723" y="29634"/>
          <a:ext cx="1984907" cy="9895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E92F4CC2-A526-49FE-9DAB-7479E6002C4B}"/>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7D54D51F-BB9E-40ED-AE4C-3FEC150A8163}"/>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1003388</xdr:colOff>
      <xdr:row>4</xdr:row>
      <xdr:rowOff>90750</xdr:rowOff>
    </xdr:to>
    <xdr:pic>
      <xdr:nvPicPr>
        <xdr:cNvPr id="4" name="Imagen 3">
          <a:extLst>
            <a:ext uri="{FF2B5EF4-FFF2-40B4-BE49-F238E27FC236}">
              <a16:creationId xmlns:a16="http://schemas.microsoft.com/office/drawing/2014/main" id="{E1D3BD2D-A2B1-4C38-B11A-2CA1ED03E829}"/>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3284464" y="120384"/>
          <a:ext cx="1939749" cy="9895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FD968F36-2794-406B-883C-C5DC85305B26}"/>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1C02D9A4-D82C-4F01-8A3E-1EF281C90D8D}"/>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272342</xdr:colOff>
      <xdr:row>4</xdr:row>
      <xdr:rowOff>90750</xdr:rowOff>
    </xdr:to>
    <xdr:pic>
      <xdr:nvPicPr>
        <xdr:cNvPr id="4" name="Imagen 3">
          <a:extLst>
            <a:ext uri="{FF2B5EF4-FFF2-40B4-BE49-F238E27FC236}">
              <a16:creationId xmlns:a16="http://schemas.microsoft.com/office/drawing/2014/main" id="{3DBAD13D-9C3C-467B-9127-A29DA15C0C4D}"/>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0675864" y="120384"/>
          <a:ext cx="1942128" cy="989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B38C77A-9805-4E69-8852-E9CD0088B22D}"/>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2341668</xdr:colOff>
      <xdr:row>5</xdr:row>
      <xdr:rowOff>17145</xdr:rowOff>
    </xdr:to>
    <xdr:pic>
      <xdr:nvPicPr>
        <xdr:cNvPr id="3" name="Imagen 4">
          <a:extLst>
            <a:ext uri="{FF2B5EF4-FFF2-40B4-BE49-F238E27FC236}">
              <a16:creationId xmlns:a16="http://schemas.microsoft.com/office/drawing/2014/main" id="{498596ED-77CB-4181-9E42-CC81C8853569}"/>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284180</xdr:colOff>
      <xdr:row>4</xdr:row>
      <xdr:rowOff>98370</xdr:rowOff>
    </xdr:to>
    <xdr:pic>
      <xdr:nvPicPr>
        <xdr:cNvPr id="4" name="Imagen 3">
          <a:extLst>
            <a:ext uri="{FF2B5EF4-FFF2-40B4-BE49-F238E27FC236}">
              <a16:creationId xmlns:a16="http://schemas.microsoft.com/office/drawing/2014/main" id="{E8CAB337-16C1-404F-AF61-B65C2DF96015}"/>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9475714" y="120384"/>
          <a:ext cx="1942129" cy="9895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CA1A3ACE-85F1-4A57-BD46-03D2345A9C37}"/>
            </a:ext>
          </a:extLst>
        </xdr:cNvPr>
        <xdr:cNvPicPr/>
      </xdr:nvPicPr>
      <xdr:blipFill>
        <a:blip xmlns:r="http://schemas.openxmlformats.org/officeDocument/2006/relationships" r:embed="rId1" cstate="print"/>
        <a:stretch>
          <a:fillRect/>
        </a:stretch>
      </xdr:blipFill>
      <xdr:spPr>
        <a:xfrm>
          <a:off x="0" y="0"/>
          <a:ext cx="324556" cy="1785056"/>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EB676902-D7D1-4B20-8BE9-57F14C6E4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5781A82-3016-4FE5-9C80-B330F70FC07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9884039" y="120384"/>
          <a:ext cx="1951368" cy="9997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192"/>
  <sheetViews>
    <sheetView showGridLines="0" zoomScale="80" zoomScaleNormal="80" workbookViewId="0">
      <selection activeCell="G28" sqref="G28"/>
    </sheetView>
  </sheetViews>
  <sheetFormatPr defaultColWidth="11.42578125" defaultRowHeight="15" x14ac:dyDescent="0.25"/>
  <cols>
    <col min="1" max="1" width="4.85546875" customWidth="1"/>
    <col min="2" max="2" width="138.85546875" customWidth="1"/>
    <col min="3" max="4" width="17.28515625" customWidth="1"/>
    <col min="5" max="5" width="12.7109375" style="45" customWidth="1"/>
    <col min="6" max="6" width="13" style="45" customWidth="1"/>
    <col min="7" max="7" width="13.28515625" style="45" customWidth="1"/>
    <col min="8" max="8" width="12.85546875" style="45" customWidth="1"/>
    <col min="9" max="10" width="14" style="45" customWidth="1"/>
    <col min="11" max="11" width="12.42578125" style="45" customWidth="1"/>
    <col min="12" max="12" width="14" style="45" customWidth="1"/>
    <col min="13" max="13" width="14.28515625" style="45" customWidth="1"/>
    <col min="14" max="15" width="12.7109375" style="45" customWidth="1"/>
    <col min="16" max="16" width="14" style="45" customWidth="1"/>
    <col min="17" max="17" width="12.7109375" style="45" customWidth="1"/>
  </cols>
  <sheetData>
    <row r="1" spans="2:17" x14ac:dyDescent="0.25">
      <c r="E1" s="56"/>
      <c r="F1" s="56"/>
      <c r="G1" s="56"/>
      <c r="H1" s="56"/>
      <c r="I1" s="56"/>
      <c r="J1" s="56"/>
      <c r="K1" s="56"/>
      <c r="L1" s="56"/>
      <c r="M1" s="56"/>
      <c r="N1" s="56"/>
      <c r="O1" s="56"/>
      <c r="P1" s="56"/>
      <c r="Q1" s="47"/>
    </row>
    <row r="2" spans="2:17" ht="28.5" x14ac:dyDescent="0.25">
      <c r="B2" s="149" t="s">
        <v>0</v>
      </c>
      <c r="C2" s="149"/>
      <c r="D2" s="149"/>
      <c r="E2" s="149"/>
      <c r="F2" s="149"/>
      <c r="G2" s="149"/>
      <c r="H2" s="149"/>
      <c r="I2" s="149"/>
      <c r="J2" s="149"/>
      <c r="K2" s="149"/>
      <c r="L2" s="149"/>
      <c r="M2" s="149"/>
      <c r="N2" s="149"/>
      <c r="O2" s="149"/>
      <c r="P2" s="149"/>
      <c r="Q2" s="149"/>
    </row>
    <row r="3" spans="2:17" ht="21" x14ac:dyDescent="0.25">
      <c r="B3" s="150" t="s">
        <v>1</v>
      </c>
      <c r="C3" s="150"/>
      <c r="D3" s="150"/>
      <c r="E3" s="150"/>
      <c r="F3" s="150"/>
      <c r="G3" s="150"/>
      <c r="H3" s="150"/>
      <c r="I3" s="150"/>
      <c r="J3" s="150"/>
      <c r="K3" s="150"/>
      <c r="L3" s="150"/>
      <c r="M3" s="150"/>
      <c r="N3" s="150"/>
      <c r="O3" s="150"/>
      <c r="P3" s="150"/>
      <c r="Q3" s="150"/>
    </row>
    <row r="4" spans="2:17" ht="15.75" customHeight="1" x14ac:dyDescent="0.25">
      <c r="B4" s="151" t="s">
        <v>2</v>
      </c>
      <c r="C4" s="151"/>
      <c r="D4" s="151"/>
      <c r="E4" s="151"/>
      <c r="F4" s="151"/>
      <c r="G4" s="151"/>
      <c r="H4" s="151"/>
      <c r="I4" s="151"/>
      <c r="J4" s="151"/>
      <c r="K4" s="151"/>
      <c r="L4" s="151"/>
      <c r="M4" s="151"/>
      <c r="N4" s="151"/>
      <c r="O4" s="151"/>
      <c r="P4" s="151"/>
      <c r="Q4" s="151"/>
    </row>
    <row r="5" spans="2:17" ht="15.75" customHeight="1" x14ac:dyDescent="0.25">
      <c r="B5" s="151" t="s">
        <v>3</v>
      </c>
      <c r="C5" s="151"/>
      <c r="D5" s="151"/>
      <c r="E5" s="151"/>
      <c r="F5" s="151"/>
      <c r="G5" s="151"/>
      <c r="H5" s="151"/>
      <c r="I5" s="151"/>
      <c r="J5" s="151"/>
      <c r="K5" s="151"/>
      <c r="L5" s="151"/>
      <c r="M5" s="151"/>
      <c r="N5" s="151"/>
      <c r="O5" s="151"/>
      <c r="P5" s="151"/>
      <c r="Q5" s="151"/>
    </row>
    <row r="6" spans="2:17" ht="15.75" customHeight="1" x14ac:dyDescent="0.25">
      <c r="B6" s="151"/>
      <c r="C6" s="151"/>
      <c r="D6" s="151"/>
      <c r="E6" s="151"/>
      <c r="F6" s="151"/>
      <c r="G6" s="151"/>
      <c r="H6" s="151"/>
      <c r="I6" s="151"/>
      <c r="J6" s="151"/>
      <c r="K6" s="151"/>
      <c r="L6" s="151"/>
      <c r="M6" s="151"/>
      <c r="N6" s="151"/>
      <c r="O6" s="151"/>
      <c r="P6" s="151"/>
      <c r="Q6" s="151"/>
    </row>
    <row r="7" spans="2:17" x14ac:dyDescent="0.25">
      <c r="B7" s="4" t="s">
        <v>4</v>
      </c>
      <c r="C7" s="5"/>
      <c r="D7" s="5"/>
      <c r="E7" s="63"/>
      <c r="F7" s="63"/>
      <c r="G7" s="63"/>
      <c r="H7" s="63"/>
      <c r="I7" s="63"/>
      <c r="J7" s="63"/>
      <c r="K7" s="63"/>
      <c r="L7" s="63"/>
      <c r="M7" s="63"/>
      <c r="N7" s="63"/>
      <c r="O7" s="63"/>
      <c r="P7" s="63"/>
      <c r="Q7" s="62" t="s">
        <v>5</v>
      </c>
    </row>
    <row r="8" spans="2:17" x14ac:dyDescent="0.25">
      <c r="B8" s="145" t="s">
        <v>6</v>
      </c>
      <c r="C8" s="146" t="s">
        <v>7</v>
      </c>
      <c r="D8" s="146" t="s">
        <v>8</v>
      </c>
      <c r="E8" s="154" t="s">
        <v>9</v>
      </c>
      <c r="F8" s="154"/>
      <c r="G8" s="154"/>
      <c r="H8" s="154"/>
      <c r="I8" s="154"/>
      <c r="J8" s="154"/>
      <c r="K8" s="154"/>
      <c r="L8" s="154"/>
      <c r="M8" s="154"/>
      <c r="N8" s="154"/>
      <c r="O8" s="154"/>
      <c r="P8" s="154"/>
      <c r="Q8" s="154"/>
    </row>
    <row r="9" spans="2:17" ht="18.75" customHeight="1" x14ac:dyDescent="0.25">
      <c r="B9" s="145"/>
      <c r="C9" s="146"/>
      <c r="D9" s="146"/>
      <c r="E9" s="61" t="s">
        <v>10</v>
      </c>
      <c r="F9" s="61" t="s">
        <v>11</v>
      </c>
      <c r="G9" s="61" t="s">
        <v>12</v>
      </c>
      <c r="H9" s="61" t="s">
        <v>13</v>
      </c>
      <c r="I9" s="61" t="s">
        <v>14</v>
      </c>
      <c r="J9" s="61" t="s">
        <v>15</v>
      </c>
      <c r="K9" s="61" t="s">
        <v>16</v>
      </c>
      <c r="L9" s="61" t="s">
        <v>17</v>
      </c>
      <c r="M9" s="61" t="s">
        <v>18</v>
      </c>
      <c r="N9" s="61" t="s">
        <v>19</v>
      </c>
      <c r="O9" s="61" t="s">
        <v>20</v>
      </c>
      <c r="P9" s="61" t="s">
        <v>21</v>
      </c>
      <c r="Q9" s="100" t="s">
        <v>22</v>
      </c>
    </row>
    <row r="10" spans="2:17" x14ac:dyDescent="0.25">
      <c r="B10" s="9" t="s">
        <v>23</v>
      </c>
      <c r="C10" s="109">
        <v>444827751518</v>
      </c>
      <c r="D10" s="109">
        <v>451209674377.62006</v>
      </c>
      <c r="E10" s="121">
        <v>31896150987.419998</v>
      </c>
      <c r="F10" s="121">
        <v>35655141345.909996</v>
      </c>
      <c r="G10" s="121">
        <v>37744859584.639999</v>
      </c>
      <c r="H10" s="121">
        <v>30852006640.640003</v>
      </c>
      <c r="I10" s="121">
        <v>35891853797.93</v>
      </c>
      <c r="J10" s="121">
        <v>37773521333.949997</v>
      </c>
      <c r="K10" s="121">
        <v>31762697897.030003</v>
      </c>
      <c r="L10" s="121">
        <v>36355064185.330002</v>
      </c>
      <c r="M10" s="121">
        <v>34910762367.880005</v>
      </c>
      <c r="N10" s="121">
        <v>30904865628.120003</v>
      </c>
      <c r="O10" s="121">
        <v>40173416580.769997</v>
      </c>
      <c r="P10" s="121">
        <v>59791795189.790009</v>
      </c>
      <c r="Q10" s="121">
        <v>443712135539.41003</v>
      </c>
    </row>
    <row r="11" spans="2:17" x14ac:dyDescent="0.25">
      <c r="B11" s="11" t="s">
        <v>24</v>
      </c>
      <c r="C11" s="110">
        <v>444827751518</v>
      </c>
      <c r="D11" s="110">
        <v>451209674377.62006</v>
      </c>
      <c r="E11" s="122">
        <v>31896150987.419998</v>
      </c>
      <c r="F11" s="122">
        <v>35655141345.909996</v>
      </c>
      <c r="G11" s="122">
        <v>37744859584.639999</v>
      </c>
      <c r="H11" s="122">
        <v>30852006640.640003</v>
      </c>
      <c r="I11" s="122">
        <v>35891853797.93</v>
      </c>
      <c r="J11" s="122">
        <v>37773521333.949997</v>
      </c>
      <c r="K11" s="122">
        <v>31762697897.030003</v>
      </c>
      <c r="L11" s="122">
        <v>36355064185.330002</v>
      </c>
      <c r="M11" s="122">
        <v>34910762367.880005</v>
      </c>
      <c r="N11" s="122">
        <v>30904865628.120003</v>
      </c>
      <c r="O11" s="122">
        <v>40173416580.769997</v>
      </c>
      <c r="P11" s="122">
        <v>59791795189.790009</v>
      </c>
      <c r="Q11" s="122">
        <v>443712135539.41003</v>
      </c>
    </row>
    <row r="12" spans="2:17" x14ac:dyDescent="0.25">
      <c r="B12" s="9" t="s">
        <v>25</v>
      </c>
      <c r="C12" s="109">
        <v>67663757052</v>
      </c>
      <c r="D12" s="109">
        <v>68128021860.26001</v>
      </c>
      <c r="E12" s="109">
        <v>11104180545.900002</v>
      </c>
      <c r="F12" s="109">
        <v>2696814520.8500004</v>
      </c>
      <c r="G12" s="109">
        <v>7349080968.840003</v>
      </c>
      <c r="H12" s="109">
        <v>5724017907.7700024</v>
      </c>
      <c r="I12" s="109">
        <v>2854013052.6600008</v>
      </c>
      <c r="J12" s="109">
        <v>13563257764.199997</v>
      </c>
      <c r="K12" s="109">
        <v>2455949075.4599996</v>
      </c>
      <c r="L12" s="109">
        <v>2717054931.6699986</v>
      </c>
      <c r="M12" s="109">
        <v>2641812336.849999</v>
      </c>
      <c r="N12" s="109">
        <v>5114110872.3999977</v>
      </c>
      <c r="O12" s="109">
        <v>2499538370.0400004</v>
      </c>
      <c r="P12" s="109">
        <v>4896685028.1399994</v>
      </c>
      <c r="Q12" s="123">
        <v>63616515374.779991</v>
      </c>
    </row>
    <row r="13" spans="2:17" x14ac:dyDescent="0.25">
      <c r="B13" s="11" t="s">
        <v>26</v>
      </c>
      <c r="C13" s="110">
        <v>32356971470</v>
      </c>
      <c r="D13" s="110">
        <v>32356971470</v>
      </c>
      <c r="E13" s="122">
        <v>8712556200.9300003</v>
      </c>
      <c r="F13" s="122">
        <v>374737413.39999998</v>
      </c>
      <c r="G13" s="122">
        <v>4796922814.8299999</v>
      </c>
      <c r="H13" s="122">
        <v>3418660524.7600002</v>
      </c>
      <c r="I13" s="122">
        <v>547017033.87</v>
      </c>
      <c r="J13" s="122">
        <v>10912950855.139999</v>
      </c>
      <c r="K13" s="122">
        <v>39595988.329999998</v>
      </c>
      <c r="L13" s="122">
        <v>129477998.56999998</v>
      </c>
      <c r="M13" s="122">
        <v>72700411.430000007</v>
      </c>
      <c r="N13" s="122">
        <v>2688896250</v>
      </c>
      <c r="O13" s="59">
        <v>0</v>
      </c>
      <c r="P13" s="122">
        <v>222960917.56999999</v>
      </c>
      <c r="Q13" s="122">
        <v>31916476408.829998</v>
      </c>
    </row>
    <row r="14" spans="2:17" x14ac:dyDescent="0.25">
      <c r="B14" s="11" t="s">
        <v>27</v>
      </c>
      <c r="C14" s="110">
        <v>17000932313.000002</v>
      </c>
      <c r="D14" s="110">
        <v>17006482069.999998</v>
      </c>
      <c r="E14" s="122">
        <v>1417199064</v>
      </c>
      <c r="F14" s="122">
        <v>1417199064</v>
      </c>
      <c r="G14" s="122">
        <v>1417199064</v>
      </c>
      <c r="H14" s="122">
        <v>1417199064</v>
      </c>
      <c r="I14" s="122">
        <v>1417199064</v>
      </c>
      <c r="J14" s="122">
        <v>1417199064</v>
      </c>
      <c r="K14" s="122">
        <v>1417199064</v>
      </c>
      <c r="L14" s="122">
        <v>1417199064</v>
      </c>
      <c r="M14" s="122">
        <v>1417199064</v>
      </c>
      <c r="N14" s="122">
        <v>1417199064</v>
      </c>
      <c r="O14" s="122">
        <v>1417199064</v>
      </c>
      <c r="P14" s="122">
        <v>1417199064</v>
      </c>
      <c r="Q14" s="122">
        <v>17006388768</v>
      </c>
    </row>
    <row r="15" spans="2:17" x14ac:dyDescent="0.25">
      <c r="B15" s="11" t="s">
        <v>28</v>
      </c>
      <c r="C15" s="110">
        <v>805043462</v>
      </c>
      <c r="D15" s="110">
        <v>805043462</v>
      </c>
      <c r="E15" s="122">
        <v>67086955</v>
      </c>
      <c r="F15" s="122">
        <v>67086955</v>
      </c>
      <c r="G15" s="122">
        <v>67086955</v>
      </c>
      <c r="H15" s="122">
        <v>67086955</v>
      </c>
      <c r="I15" s="122">
        <v>67086955</v>
      </c>
      <c r="J15" s="122">
        <v>67086955</v>
      </c>
      <c r="K15" s="122">
        <v>67086955</v>
      </c>
      <c r="L15" s="122">
        <v>67086955</v>
      </c>
      <c r="M15" s="122">
        <v>67086955</v>
      </c>
      <c r="N15" s="122">
        <v>67086955</v>
      </c>
      <c r="O15" s="122">
        <v>67086955</v>
      </c>
      <c r="P15" s="122">
        <v>67086957</v>
      </c>
      <c r="Q15" s="122">
        <v>805043462</v>
      </c>
    </row>
    <row r="16" spans="2:17" x14ac:dyDescent="0.25">
      <c r="B16" s="11" t="s">
        <v>29</v>
      </c>
      <c r="C16" s="110">
        <v>70197840</v>
      </c>
      <c r="D16" s="110">
        <v>70197840</v>
      </c>
      <c r="E16" s="59">
        <v>0</v>
      </c>
      <c r="F16" s="59">
        <v>0</v>
      </c>
      <c r="G16" s="122">
        <v>3644553.5700000003</v>
      </c>
      <c r="H16" s="59">
        <v>0</v>
      </c>
      <c r="I16" s="59">
        <v>0</v>
      </c>
      <c r="J16" s="122">
        <v>18091620.060000002</v>
      </c>
      <c r="K16" s="59">
        <v>0</v>
      </c>
      <c r="L16" s="122">
        <v>289365.09000000003</v>
      </c>
      <c r="M16" s="122">
        <v>8751144.7799999993</v>
      </c>
      <c r="N16" s="122">
        <v>244614</v>
      </c>
      <c r="O16" s="59">
        <v>0</v>
      </c>
      <c r="P16" s="122">
        <v>32203026.020000003</v>
      </c>
      <c r="Q16" s="122">
        <v>63226978.519999996</v>
      </c>
    </row>
    <row r="17" spans="2:17" x14ac:dyDescent="0.25">
      <c r="B17" s="11" t="s">
        <v>30</v>
      </c>
      <c r="C17" s="110">
        <v>118698745</v>
      </c>
      <c r="D17" s="110">
        <v>118698745</v>
      </c>
      <c r="E17" s="122">
        <v>9612850</v>
      </c>
      <c r="F17" s="122">
        <v>9434400</v>
      </c>
      <c r="G17" s="122">
        <v>9636604</v>
      </c>
      <c r="H17" s="122">
        <v>7539500</v>
      </c>
      <c r="I17" s="122">
        <v>8893106.25</v>
      </c>
      <c r="J17" s="122">
        <v>11790739.199999999</v>
      </c>
      <c r="K17" s="122">
        <v>4850960</v>
      </c>
      <c r="L17" s="59">
        <v>0</v>
      </c>
      <c r="M17" s="122">
        <v>24718832</v>
      </c>
      <c r="N17" s="122">
        <v>7245421</v>
      </c>
      <c r="O17" s="122">
        <v>5922608.5199999996</v>
      </c>
      <c r="P17" s="122">
        <v>16419297.85</v>
      </c>
      <c r="Q17" s="122">
        <v>116064318.81999999</v>
      </c>
    </row>
    <row r="18" spans="2:17" x14ac:dyDescent="0.25">
      <c r="B18" s="11" t="s">
        <v>31</v>
      </c>
      <c r="C18" s="110">
        <v>279047514</v>
      </c>
      <c r="D18" s="110">
        <v>274564785.99000001</v>
      </c>
      <c r="E18" s="122">
        <v>22144801</v>
      </c>
      <c r="F18" s="122">
        <v>22144801</v>
      </c>
      <c r="G18" s="122">
        <v>22144801</v>
      </c>
      <c r="H18" s="122">
        <v>22144801</v>
      </c>
      <c r="I18" s="122">
        <v>22144801</v>
      </c>
      <c r="J18" s="122">
        <v>22144801</v>
      </c>
      <c r="K18" s="122">
        <v>22719401</v>
      </c>
      <c r="L18" s="122">
        <v>22432101</v>
      </c>
      <c r="M18" s="122">
        <v>22432101</v>
      </c>
      <c r="N18" s="122">
        <v>22432185.379999999</v>
      </c>
      <c r="O18" s="122">
        <v>36883279.380000003</v>
      </c>
      <c r="P18" s="122">
        <v>14450793.92</v>
      </c>
      <c r="Q18" s="122">
        <v>274218667.68000001</v>
      </c>
    </row>
    <row r="19" spans="2:17" x14ac:dyDescent="0.25">
      <c r="B19" s="11" t="s">
        <v>32</v>
      </c>
      <c r="C19" s="110">
        <v>120000000</v>
      </c>
      <c r="D19" s="110">
        <v>120000000</v>
      </c>
      <c r="E19" s="122">
        <v>10000000</v>
      </c>
      <c r="F19" s="122">
        <v>10000000</v>
      </c>
      <c r="G19" s="122">
        <v>10000000</v>
      </c>
      <c r="H19" s="122">
        <v>10000000</v>
      </c>
      <c r="I19" s="122">
        <v>10000000</v>
      </c>
      <c r="J19" s="122">
        <v>10000000</v>
      </c>
      <c r="K19" s="122">
        <v>10000000</v>
      </c>
      <c r="L19" s="122">
        <v>10000000</v>
      </c>
      <c r="M19" s="122">
        <v>10000000</v>
      </c>
      <c r="N19" s="122">
        <v>10000000</v>
      </c>
      <c r="O19" s="59">
        <v>0</v>
      </c>
      <c r="P19" s="122">
        <v>20000000</v>
      </c>
      <c r="Q19" s="122">
        <v>120000000</v>
      </c>
    </row>
    <row r="20" spans="2:17" x14ac:dyDescent="0.25">
      <c r="B20" s="11" t="s">
        <v>33</v>
      </c>
      <c r="C20" s="110">
        <v>168681004</v>
      </c>
      <c r="D20" s="110">
        <v>168681004.00000003</v>
      </c>
      <c r="E20" s="122">
        <v>2469021.7000000002</v>
      </c>
      <c r="F20" s="122">
        <v>7674873</v>
      </c>
      <c r="G20" s="122">
        <v>7141777.9000000004</v>
      </c>
      <c r="H20" s="122">
        <v>4006603.62</v>
      </c>
      <c r="I20" s="122">
        <v>7988466.4500000002</v>
      </c>
      <c r="J20" s="122">
        <v>7059466.5800000001</v>
      </c>
      <c r="K20" s="122">
        <v>9787129.5999999996</v>
      </c>
      <c r="L20" s="122">
        <v>5396444.3300000001</v>
      </c>
      <c r="M20" s="122">
        <v>6688127.3099999996</v>
      </c>
      <c r="N20" s="122">
        <v>2099454.23</v>
      </c>
      <c r="O20" s="122">
        <v>10607257.879999999</v>
      </c>
      <c r="P20" s="122">
        <v>21502821.66</v>
      </c>
      <c r="Q20" s="122">
        <v>92421444.25999999</v>
      </c>
    </row>
    <row r="21" spans="2:17" x14ac:dyDescent="0.25">
      <c r="B21" s="11" t="s">
        <v>34</v>
      </c>
      <c r="C21" s="110">
        <v>1328308604</v>
      </c>
      <c r="D21" s="110">
        <v>1328308604</v>
      </c>
      <c r="E21" s="122">
        <v>110692384</v>
      </c>
      <c r="F21" s="122">
        <v>110692384</v>
      </c>
      <c r="G21" s="122">
        <v>110692384</v>
      </c>
      <c r="H21" s="122">
        <v>110692384</v>
      </c>
      <c r="I21" s="122">
        <v>110692384</v>
      </c>
      <c r="J21" s="122">
        <v>110692384</v>
      </c>
      <c r="K21" s="122">
        <v>110692384</v>
      </c>
      <c r="L21" s="122">
        <v>110692384</v>
      </c>
      <c r="M21" s="122">
        <v>110692384</v>
      </c>
      <c r="N21" s="122">
        <v>110692384</v>
      </c>
      <c r="O21" s="122">
        <v>110692384</v>
      </c>
      <c r="P21" s="122">
        <v>110692380</v>
      </c>
      <c r="Q21" s="122">
        <v>1328308604</v>
      </c>
    </row>
    <row r="22" spans="2:17" x14ac:dyDescent="0.25">
      <c r="B22" s="11" t="s">
        <v>35</v>
      </c>
      <c r="C22" s="110">
        <v>72251028</v>
      </c>
      <c r="D22" s="110">
        <v>72251028</v>
      </c>
      <c r="E22" s="59">
        <v>0</v>
      </c>
      <c r="F22" s="59">
        <v>0</v>
      </c>
      <c r="G22" s="122">
        <v>10242438.84</v>
      </c>
      <c r="H22" s="122">
        <v>389000</v>
      </c>
      <c r="I22" s="122">
        <v>431259.2</v>
      </c>
      <c r="J22" s="122">
        <v>21657984.190000001</v>
      </c>
      <c r="K22" s="59">
        <v>0</v>
      </c>
      <c r="L22" s="122">
        <v>738500</v>
      </c>
      <c r="M22" s="122">
        <v>9803726.5099999998</v>
      </c>
      <c r="N22" s="122">
        <v>1229023.48</v>
      </c>
      <c r="O22" s="122">
        <v>685013.36</v>
      </c>
      <c r="P22" s="122">
        <v>19328653.900000002</v>
      </c>
      <c r="Q22" s="122">
        <v>64505599.480000004</v>
      </c>
    </row>
    <row r="23" spans="2:17" x14ac:dyDescent="0.25">
      <c r="B23" s="11" t="s">
        <v>36</v>
      </c>
      <c r="C23" s="110">
        <v>17925048</v>
      </c>
      <c r="D23" s="110">
        <v>17925048</v>
      </c>
      <c r="E23" s="122">
        <v>1493754</v>
      </c>
      <c r="F23" s="122">
        <v>1493754</v>
      </c>
      <c r="G23" s="122">
        <v>1493754</v>
      </c>
      <c r="H23" s="122">
        <v>1493754</v>
      </c>
      <c r="I23" s="122">
        <v>1493754</v>
      </c>
      <c r="J23" s="122">
        <v>1493754</v>
      </c>
      <c r="K23" s="122">
        <v>1493754</v>
      </c>
      <c r="L23" s="122">
        <v>1493754</v>
      </c>
      <c r="M23" s="122">
        <v>1493754</v>
      </c>
      <c r="N23" s="122">
        <v>1493754</v>
      </c>
      <c r="O23" s="122">
        <v>1493754</v>
      </c>
      <c r="P23" s="122">
        <v>1493754</v>
      </c>
      <c r="Q23" s="122">
        <v>17925048</v>
      </c>
    </row>
    <row r="24" spans="2:17" x14ac:dyDescent="0.25">
      <c r="B24" s="11" t="s">
        <v>37</v>
      </c>
      <c r="C24" s="110">
        <v>2087915.0000000002</v>
      </c>
      <c r="D24" s="110">
        <v>2087915.0000000002</v>
      </c>
      <c r="E24" s="59">
        <v>0</v>
      </c>
      <c r="F24" s="59">
        <v>0</v>
      </c>
      <c r="G24" s="122">
        <v>521978.00000000006</v>
      </c>
      <c r="H24" s="59">
        <v>0</v>
      </c>
      <c r="I24" s="59">
        <v>0</v>
      </c>
      <c r="J24" s="122">
        <v>521978.00000000006</v>
      </c>
      <c r="K24" s="59">
        <v>0</v>
      </c>
      <c r="L24" s="59">
        <v>0</v>
      </c>
      <c r="M24" s="122">
        <v>521978.00000000006</v>
      </c>
      <c r="N24" s="59">
        <v>0</v>
      </c>
      <c r="O24" s="122">
        <v>521978.00000000006</v>
      </c>
      <c r="P24" s="59">
        <v>0</v>
      </c>
      <c r="Q24" s="122">
        <v>2087912.0000000002</v>
      </c>
    </row>
    <row r="25" spans="2:17" x14ac:dyDescent="0.25">
      <c r="B25" s="11" t="s">
        <v>38</v>
      </c>
      <c r="C25" s="110">
        <v>323500000</v>
      </c>
      <c r="D25" s="110">
        <v>323500000</v>
      </c>
      <c r="E25" s="59">
        <v>0</v>
      </c>
      <c r="F25" s="59">
        <v>0</v>
      </c>
      <c r="G25" s="59">
        <v>0</v>
      </c>
      <c r="H25" s="59">
        <v>0</v>
      </c>
      <c r="I25" s="59">
        <v>0</v>
      </c>
      <c r="J25" s="59">
        <v>0</v>
      </c>
      <c r="K25" s="59">
        <v>0</v>
      </c>
      <c r="L25" s="59">
        <v>0</v>
      </c>
      <c r="M25" s="59">
        <v>0</v>
      </c>
      <c r="N25" s="59">
        <v>0</v>
      </c>
      <c r="O25" s="59">
        <v>0</v>
      </c>
      <c r="P25" s="59">
        <v>0</v>
      </c>
      <c r="Q25" s="59">
        <v>0</v>
      </c>
    </row>
    <row r="26" spans="2:17" x14ac:dyDescent="0.25">
      <c r="B26" s="11" t="s">
        <v>39</v>
      </c>
      <c r="C26" s="110">
        <v>970000000</v>
      </c>
      <c r="D26" s="12">
        <v>0</v>
      </c>
      <c r="E26" s="59">
        <v>0</v>
      </c>
      <c r="F26" s="59">
        <v>0</v>
      </c>
      <c r="G26" s="59">
        <v>0</v>
      </c>
      <c r="H26" s="59">
        <v>0</v>
      </c>
      <c r="I26" s="59">
        <v>0</v>
      </c>
      <c r="J26" s="59">
        <v>0</v>
      </c>
      <c r="K26" s="59">
        <v>0</v>
      </c>
      <c r="L26" s="59">
        <v>0</v>
      </c>
      <c r="M26" s="59">
        <v>0</v>
      </c>
      <c r="N26" s="59">
        <v>0</v>
      </c>
      <c r="O26" s="59">
        <v>0</v>
      </c>
      <c r="P26" s="59">
        <v>0</v>
      </c>
      <c r="Q26" s="59">
        <v>0</v>
      </c>
    </row>
    <row r="27" spans="2:17" x14ac:dyDescent="0.25">
      <c r="B27" s="11" t="s">
        <v>40</v>
      </c>
      <c r="C27" s="110">
        <v>477343718</v>
      </c>
      <c r="D27" s="110">
        <v>477343718</v>
      </c>
      <c r="E27" s="59">
        <v>0</v>
      </c>
      <c r="F27" s="122">
        <v>31725935.800000001</v>
      </c>
      <c r="G27" s="122">
        <v>63002519.060000002</v>
      </c>
      <c r="H27" s="122">
        <v>26922142.309999999</v>
      </c>
      <c r="I27" s="122">
        <v>31542793.870000001</v>
      </c>
      <c r="J27" s="122">
        <v>35382456.049999997</v>
      </c>
      <c r="K27" s="122">
        <v>31806051.829999998</v>
      </c>
      <c r="L27" s="122">
        <v>34249292.540000007</v>
      </c>
      <c r="M27" s="122">
        <v>33240616.590000004</v>
      </c>
      <c r="N27" s="122">
        <v>42069431.159999996</v>
      </c>
      <c r="O27" s="122">
        <v>36718389.810000002</v>
      </c>
      <c r="P27" s="122">
        <v>67568713.079999998</v>
      </c>
      <c r="Q27" s="122">
        <v>434228342.0999999</v>
      </c>
    </row>
    <row r="28" spans="2:17" x14ac:dyDescent="0.25">
      <c r="B28" s="11" t="s">
        <v>41</v>
      </c>
      <c r="C28" s="110">
        <v>47721643</v>
      </c>
      <c r="D28" s="110">
        <v>47721643</v>
      </c>
      <c r="E28" s="59">
        <v>0</v>
      </c>
      <c r="F28" s="59">
        <v>0</v>
      </c>
      <c r="G28" s="122">
        <v>653108.65</v>
      </c>
      <c r="H28" s="122">
        <v>244460.59999999998</v>
      </c>
      <c r="I28" s="122">
        <v>3475195.53</v>
      </c>
      <c r="J28" s="122">
        <v>8187928.3499999996</v>
      </c>
      <c r="K28" s="122">
        <v>1585683.76</v>
      </c>
      <c r="L28" s="122">
        <v>8898037.5700000003</v>
      </c>
      <c r="M28" s="122">
        <v>5037830.13</v>
      </c>
      <c r="N28" s="122">
        <v>3766715.95</v>
      </c>
      <c r="O28" s="122">
        <v>5133497</v>
      </c>
      <c r="P28" s="122">
        <v>5620483.8599999994</v>
      </c>
      <c r="Q28" s="122">
        <v>42602941.399999999</v>
      </c>
    </row>
    <row r="29" spans="2:17" x14ac:dyDescent="0.25">
      <c r="B29" s="11" t="s">
        <v>42</v>
      </c>
      <c r="C29" s="110">
        <v>383012178</v>
      </c>
      <c r="D29" s="110">
        <v>383012178</v>
      </c>
      <c r="E29" s="122">
        <v>14637609.5</v>
      </c>
      <c r="F29" s="122">
        <v>24012646.989999998</v>
      </c>
      <c r="G29" s="122">
        <v>24172763.300000001</v>
      </c>
      <c r="H29" s="122">
        <v>15509378.949999999</v>
      </c>
      <c r="I29" s="122">
        <v>25808111.82</v>
      </c>
      <c r="J29" s="122">
        <v>27618602.399999999</v>
      </c>
      <c r="K29" s="122">
        <v>17566350.780000001</v>
      </c>
      <c r="L29" s="122">
        <v>22268135.59</v>
      </c>
      <c r="M29" s="122">
        <v>26689749.190000001</v>
      </c>
      <c r="N29" s="122">
        <v>27235886.359999999</v>
      </c>
      <c r="O29" s="122">
        <v>26799165.699999999</v>
      </c>
      <c r="P29" s="122">
        <v>53099152.810000002</v>
      </c>
      <c r="Q29" s="122">
        <v>305417553.38999999</v>
      </c>
    </row>
    <row r="30" spans="2:17" x14ac:dyDescent="0.25">
      <c r="B30" s="11" t="s">
        <v>43</v>
      </c>
      <c r="C30" s="110">
        <v>59168540</v>
      </c>
      <c r="D30" s="110">
        <v>203697591.27000001</v>
      </c>
      <c r="E30" s="59">
        <v>0</v>
      </c>
      <c r="F30" s="122">
        <v>1643000</v>
      </c>
      <c r="G30" s="122">
        <v>6625319.6500000004</v>
      </c>
      <c r="H30" s="59">
        <v>0</v>
      </c>
      <c r="I30" s="122">
        <v>21927204.579999998</v>
      </c>
      <c r="J30" s="122">
        <v>12996856.68</v>
      </c>
      <c r="K30" s="122">
        <v>774000</v>
      </c>
      <c r="L30" s="122">
        <v>3570279.56</v>
      </c>
      <c r="M30" s="122">
        <v>12419613.119999999</v>
      </c>
      <c r="N30" s="122">
        <v>2470500</v>
      </c>
      <c r="O30" s="122">
        <v>10588940.850000001</v>
      </c>
      <c r="P30" s="122">
        <v>125731285.34</v>
      </c>
      <c r="Q30" s="122">
        <v>198746999.78</v>
      </c>
    </row>
    <row r="31" spans="2:17" x14ac:dyDescent="0.25">
      <c r="B31" s="11" t="s">
        <v>44</v>
      </c>
      <c r="C31" s="110">
        <v>912456444</v>
      </c>
      <c r="D31" s="110">
        <v>1034659386.9999999</v>
      </c>
      <c r="E31" s="122">
        <v>39197277.93</v>
      </c>
      <c r="F31" s="122">
        <v>73056221.590000004</v>
      </c>
      <c r="G31" s="122">
        <v>63553100.370000005</v>
      </c>
      <c r="H31" s="122">
        <v>62028504.630000003</v>
      </c>
      <c r="I31" s="122">
        <v>89083305.810000002</v>
      </c>
      <c r="J31" s="122">
        <v>78689582.379999995</v>
      </c>
      <c r="K31" s="122">
        <v>59366942.969999999</v>
      </c>
      <c r="L31" s="122">
        <v>70749252.450000003</v>
      </c>
      <c r="M31" s="122">
        <v>80861542.849999994</v>
      </c>
      <c r="N31" s="122">
        <v>81251750.299999997</v>
      </c>
      <c r="O31" s="122">
        <v>91013947.040000007</v>
      </c>
      <c r="P31" s="122">
        <v>187356045.85999998</v>
      </c>
      <c r="Q31" s="122">
        <v>976207474.17999995</v>
      </c>
    </row>
    <row r="32" spans="2:17" x14ac:dyDescent="0.25">
      <c r="B32" s="11" t="s">
        <v>45</v>
      </c>
      <c r="C32" s="110">
        <v>36749757</v>
      </c>
      <c r="D32" s="110">
        <v>36749757</v>
      </c>
      <c r="E32" s="59">
        <v>0</v>
      </c>
      <c r="F32" s="59">
        <v>0</v>
      </c>
      <c r="G32" s="122">
        <v>1020400</v>
      </c>
      <c r="H32" s="122">
        <v>491000</v>
      </c>
      <c r="I32" s="122">
        <v>1296221.57</v>
      </c>
      <c r="J32" s="122">
        <v>9042926.4299999997</v>
      </c>
      <c r="K32" s="122">
        <v>914100</v>
      </c>
      <c r="L32" s="122">
        <v>5929128.46</v>
      </c>
      <c r="M32" s="59">
        <v>0</v>
      </c>
      <c r="N32" s="122">
        <v>825900</v>
      </c>
      <c r="O32" s="122">
        <v>3820885.4399999995</v>
      </c>
      <c r="P32" s="122">
        <v>2664998.9900000002</v>
      </c>
      <c r="Q32" s="122">
        <v>26005560.890000001</v>
      </c>
    </row>
    <row r="33" spans="2:17" x14ac:dyDescent="0.25">
      <c r="B33" s="11" t="s">
        <v>46</v>
      </c>
      <c r="C33" s="110">
        <v>1200458856</v>
      </c>
      <c r="D33" s="110">
        <v>1412041456</v>
      </c>
      <c r="E33" s="122">
        <v>48183319.579999998</v>
      </c>
      <c r="F33" s="122">
        <v>74196022.939999998</v>
      </c>
      <c r="G33" s="122">
        <v>90142800.459999993</v>
      </c>
      <c r="H33" s="122">
        <v>115379165.86999999</v>
      </c>
      <c r="I33" s="122">
        <v>71267918.799999997</v>
      </c>
      <c r="J33" s="122">
        <v>123724976.05000001</v>
      </c>
      <c r="K33" s="122">
        <v>89681862.349999994</v>
      </c>
      <c r="L33" s="122">
        <v>75014045.319999993</v>
      </c>
      <c r="M33" s="122">
        <v>114507944.39</v>
      </c>
      <c r="N33" s="122">
        <v>90049836.219999999</v>
      </c>
      <c r="O33" s="122">
        <v>129786244.64</v>
      </c>
      <c r="P33" s="122">
        <v>204630830.46000001</v>
      </c>
      <c r="Q33" s="122">
        <v>1226564967.0799999</v>
      </c>
    </row>
    <row r="34" spans="2:17" x14ac:dyDescent="0.25">
      <c r="B34" s="11" t="s">
        <v>47</v>
      </c>
      <c r="C34" s="110">
        <v>182880303</v>
      </c>
      <c r="D34" s="110">
        <v>182880303</v>
      </c>
      <c r="E34" s="122">
        <v>1108744.81</v>
      </c>
      <c r="F34" s="122">
        <v>1775505.05</v>
      </c>
      <c r="G34" s="122">
        <v>2833515.0700000003</v>
      </c>
      <c r="H34" s="122">
        <v>492295.41</v>
      </c>
      <c r="I34" s="122">
        <v>8286561.46</v>
      </c>
      <c r="J34" s="122">
        <v>10247097.649999999</v>
      </c>
      <c r="K34" s="122">
        <v>2168525.67</v>
      </c>
      <c r="L34" s="122">
        <v>10415871.359999999</v>
      </c>
      <c r="M34" s="122">
        <v>11553201.08</v>
      </c>
      <c r="N34" s="122">
        <v>1369611.66</v>
      </c>
      <c r="O34" s="122">
        <v>11145675.449999999</v>
      </c>
      <c r="P34" s="122">
        <v>6216003.4899999993</v>
      </c>
      <c r="Q34" s="122">
        <v>67612608.159999982</v>
      </c>
    </row>
    <row r="35" spans="2:17" x14ac:dyDescent="0.25">
      <c r="B35" s="11" t="s">
        <v>48</v>
      </c>
      <c r="C35" s="110">
        <v>141168399</v>
      </c>
      <c r="D35" s="110">
        <v>141168399</v>
      </c>
      <c r="E35" s="122">
        <v>2157234.81</v>
      </c>
      <c r="F35" s="122">
        <v>4226599.37</v>
      </c>
      <c r="G35" s="122">
        <v>15029035.890000001</v>
      </c>
      <c r="H35" s="122">
        <v>10210345.16</v>
      </c>
      <c r="I35" s="122">
        <v>7165333.8599999994</v>
      </c>
      <c r="J35" s="122">
        <v>10414137.74</v>
      </c>
      <c r="K35" s="122">
        <v>13282360.15</v>
      </c>
      <c r="L35" s="122">
        <v>9753675.6799999997</v>
      </c>
      <c r="M35" s="122">
        <v>10613733.58</v>
      </c>
      <c r="N35" s="122">
        <v>8270335.4799999995</v>
      </c>
      <c r="O35" s="122">
        <v>7520625.4100000001</v>
      </c>
      <c r="P35" s="122">
        <v>13022442.68</v>
      </c>
      <c r="Q35" s="122">
        <v>111665859.81</v>
      </c>
    </row>
    <row r="36" spans="2:17" x14ac:dyDescent="0.25">
      <c r="B36" s="11" t="s">
        <v>49</v>
      </c>
      <c r="C36" s="110">
        <v>35449560</v>
      </c>
      <c r="D36" s="110">
        <v>49289528</v>
      </c>
      <c r="E36" s="122">
        <v>720774.32</v>
      </c>
      <c r="F36" s="122">
        <v>2225845.7599999998</v>
      </c>
      <c r="G36" s="122">
        <v>5608461.3899999997</v>
      </c>
      <c r="H36" s="122">
        <v>1510703.02</v>
      </c>
      <c r="I36" s="122">
        <v>6072195.0900000008</v>
      </c>
      <c r="J36" s="122">
        <v>2549602.27</v>
      </c>
      <c r="K36" s="122">
        <v>2503915.3199999998</v>
      </c>
      <c r="L36" s="122">
        <v>2015911.5500000003</v>
      </c>
      <c r="M36" s="122">
        <v>2524333.75</v>
      </c>
      <c r="N36" s="122">
        <v>2250356.19</v>
      </c>
      <c r="O36" s="122">
        <v>2158979.4299999997</v>
      </c>
      <c r="P36" s="122">
        <v>15143458.16</v>
      </c>
      <c r="Q36" s="122">
        <v>45284536.25</v>
      </c>
    </row>
    <row r="37" spans="2:17" x14ac:dyDescent="0.25">
      <c r="B37" s="11" t="s">
        <v>50</v>
      </c>
      <c r="C37" s="110">
        <v>11875893</v>
      </c>
      <c r="D37" s="110">
        <v>11875893</v>
      </c>
      <c r="E37" s="59">
        <v>0</v>
      </c>
      <c r="F37" s="122">
        <v>1027368.12</v>
      </c>
      <c r="G37" s="122">
        <v>1391308.0299999998</v>
      </c>
      <c r="H37" s="59">
        <v>0</v>
      </c>
      <c r="I37" s="59">
        <v>0</v>
      </c>
      <c r="J37" s="59">
        <v>0</v>
      </c>
      <c r="K37" s="59">
        <v>0</v>
      </c>
      <c r="L37" s="122">
        <v>1556407.44</v>
      </c>
      <c r="M37" s="122">
        <v>2941946.5</v>
      </c>
      <c r="N37" s="59">
        <v>0</v>
      </c>
      <c r="O37" s="122">
        <v>773576.2</v>
      </c>
      <c r="P37" s="122">
        <v>3194235.24</v>
      </c>
      <c r="Q37" s="122">
        <v>10884841.530000001</v>
      </c>
    </row>
    <row r="38" spans="2:17" x14ac:dyDescent="0.25">
      <c r="B38" s="11" t="s">
        <v>51</v>
      </c>
      <c r="C38" s="110">
        <v>248219677</v>
      </c>
      <c r="D38" s="110">
        <v>249807677</v>
      </c>
      <c r="E38" s="122">
        <v>2949571.14</v>
      </c>
      <c r="F38" s="122">
        <v>11678541.33</v>
      </c>
      <c r="G38" s="122">
        <v>19672888.18</v>
      </c>
      <c r="H38" s="122">
        <v>1769885.01</v>
      </c>
      <c r="I38" s="122">
        <v>5928497.4500000002</v>
      </c>
      <c r="J38" s="122">
        <v>9650127.1300000008</v>
      </c>
      <c r="K38" s="122">
        <v>19180448.690000001</v>
      </c>
      <c r="L38" s="122">
        <v>8752327.0199999996</v>
      </c>
      <c r="M38" s="122">
        <v>8040944.4499999993</v>
      </c>
      <c r="N38" s="122">
        <v>9701552.3499999996</v>
      </c>
      <c r="O38" s="122">
        <v>13802824.720000001</v>
      </c>
      <c r="P38" s="122">
        <v>42455122.890000001</v>
      </c>
      <c r="Q38" s="122">
        <v>153582730.36000001</v>
      </c>
    </row>
    <row r="39" spans="2:17" x14ac:dyDescent="0.25">
      <c r="B39" s="11" t="s">
        <v>52</v>
      </c>
      <c r="C39" s="110">
        <v>78599723</v>
      </c>
      <c r="D39" s="110">
        <v>78599723</v>
      </c>
      <c r="E39" s="59">
        <v>0</v>
      </c>
      <c r="F39" s="59">
        <v>0</v>
      </c>
      <c r="G39" s="59">
        <v>0</v>
      </c>
      <c r="H39" s="59">
        <v>0</v>
      </c>
      <c r="I39" s="59">
        <v>0</v>
      </c>
      <c r="J39" s="59">
        <v>0</v>
      </c>
      <c r="K39" s="59">
        <v>0</v>
      </c>
      <c r="L39" s="122">
        <v>45236131.969999999</v>
      </c>
      <c r="M39" s="122">
        <v>8091479.4800000004</v>
      </c>
      <c r="N39" s="59">
        <v>0</v>
      </c>
      <c r="O39" s="59">
        <v>0</v>
      </c>
      <c r="P39" s="122">
        <v>4664969.6399999997</v>
      </c>
      <c r="Q39" s="122">
        <v>57992581.090000004</v>
      </c>
    </row>
    <row r="40" spans="2:17" x14ac:dyDescent="0.25">
      <c r="B40" s="11" t="s">
        <v>53</v>
      </c>
      <c r="C40" s="110">
        <v>141382200</v>
      </c>
      <c r="D40" s="110">
        <v>141382200</v>
      </c>
      <c r="E40" s="59">
        <v>0</v>
      </c>
      <c r="F40" s="59">
        <v>0</v>
      </c>
      <c r="G40" s="59">
        <v>0</v>
      </c>
      <c r="H40" s="59">
        <v>0</v>
      </c>
      <c r="I40" s="59">
        <v>0</v>
      </c>
      <c r="J40" s="122">
        <v>43520085</v>
      </c>
      <c r="K40" s="59">
        <v>0</v>
      </c>
      <c r="L40" s="59">
        <v>0</v>
      </c>
      <c r="M40" s="59">
        <v>0</v>
      </c>
      <c r="N40" s="59">
        <v>0</v>
      </c>
      <c r="O40" s="59">
        <v>0</v>
      </c>
      <c r="P40" s="59">
        <v>0</v>
      </c>
      <c r="Q40" s="122">
        <v>43520085</v>
      </c>
    </row>
    <row r="41" spans="2:17" x14ac:dyDescent="0.25">
      <c r="B41" s="11" t="s">
        <v>54</v>
      </c>
      <c r="C41" s="110">
        <v>371078400</v>
      </c>
      <c r="D41" s="110">
        <v>371078400</v>
      </c>
      <c r="E41" s="122">
        <v>21372510.539999999</v>
      </c>
      <c r="F41" s="122">
        <v>19800917.920000002</v>
      </c>
      <c r="G41" s="122">
        <v>39507641.339999996</v>
      </c>
      <c r="H41" s="122">
        <v>28937765.939999998</v>
      </c>
      <c r="I41" s="122">
        <v>26453581.870000001</v>
      </c>
      <c r="J41" s="122">
        <v>26023452.800000001</v>
      </c>
      <c r="K41" s="122">
        <v>27215097.059999999</v>
      </c>
      <c r="L41" s="122">
        <v>30436637.559999999</v>
      </c>
      <c r="M41" s="122">
        <v>32478745.500000004</v>
      </c>
      <c r="N41" s="122">
        <v>26938913.289999999</v>
      </c>
      <c r="O41" s="122">
        <v>28877165.649999999</v>
      </c>
      <c r="P41" s="122">
        <v>31148105.66</v>
      </c>
      <c r="Q41" s="122">
        <v>339190535.13</v>
      </c>
    </row>
    <row r="42" spans="2:17" x14ac:dyDescent="0.25">
      <c r="B42" s="11" t="s">
        <v>55</v>
      </c>
      <c r="C42" s="110">
        <v>2212549933</v>
      </c>
      <c r="D42" s="110">
        <v>2212549933</v>
      </c>
      <c r="E42" s="122">
        <v>5804556.5300000003</v>
      </c>
      <c r="F42" s="122">
        <v>138200565</v>
      </c>
      <c r="G42" s="122">
        <v>134282786.34999999</v>
      </c>
      <c r="H42" s="122">
        <v>85578882.819999993</v>
      </c>
      <c r="I42" s="122">
        <v>29672906.170000002</v>
      </c>
      <c r="J42" s="122">
        <v>53907528.969999999</v>
      </c>
      <c r="K42" s="122">
        <v>68913135.359999999</v>
      </c>
      <c r="L42" s="122">
        <v>29793373.810000002</v>
      </c>
      <c r="M42" s="122">
        <v>127991892.04000001</v>
      </c>
      <c r="N42" s="122">
        <v>237699466.69</v>
      </c>
      <c r="O42" s="122">
        <v>30521386.240000002</v>
      </c>
      <c r="P42" s="122">
        <v>407708508.56999999</v>
      </c>
      <c r="Q42" s="122">
        <v>1350074988.55</v>
      </c>
    </row>
    <row r="43" spans="2:17" x14ac:dyDescent="0.25">
      <c r="B43" s="11" t="s">
        <v>56</v>
      </c>
      <c r="C43" s="110">
        <v>319401164</v>
      </c>
      <c r="D43" s="110">
        <v>319401164</v>
      </c>
      <c r="E43" s="59">
        <v>0</v>
      </c>
      <c r="F43" s="59">
        <v>0</v>
      </c>
      <c r="G43" s="59">
        <v>0</v>
      </c>
      <c r="H43" s="59">
        <v>0</v>
      </c>
      <c r="I43" s="122">
        <v>18587335.030000001</v>
      </c>
      <c r="J43" s="122">
        <v>37855122.729999997</v>
      </c>
      <c r="K43" s="122">
        <v>63202399.200000003</v>
      </c>
      <c r="L43" s="122">
        <v>36879095.619999997</v>
      </c>
      <c r="M43" s="122">
        <v>36406571.560000002</v>
      </c>
      <c r="N43" s="122">
        <v>30380001.670000002</v>
      </c>
      <c r="O43" s="122">
        <v>6102515.1600000001</v>
      </c>
      <c r="P43" s="122">
        <v>50040060.57</v>
      </c>
      <c r="Q43" s="122">
        <v>279453101.54000002</v>
      </c>
    </row>
    <row r="44" spans="2:17" x14ac:dyDescent="0.25">
      <c r="B44" s="11" t="s">
        <v>57</v>
      </c>
      <c r="C44" s="110">
        <v>1064186375</v>
      </c>
      <c r="D44" s="110">
        <v>1064186375</v>
      </c>
      <c r="E44" s="59">
        <v>0</v>
      </c>
      <c r="F44" s="59">
        <v>0</v>
      </c>
      <c r="G44" s="59">
        <v>0</v>
      </c>
      <c r="H44" s="59">
        <v>0</v>
      </c>
      <c r="I44" s="59">
        <v>0</v>
      </c>
      <c r="J44" s="59">
        <v>0</v>
      </c>
      <c r="K44" s="59">
        <v>0</v>
      </c>
      <c r="L44" s="59">
        <v>0</v>
      </c>
      <c r="M44" s="59">
        <v>0</v>
      </c>
      <c r="N44" s="59">
        <v>0</v>
      </c>
      <c r="O44" s="59">
        <v>0</v>
      </c>
      <c r="P44" s="59">
        <v>0</v>
      </c>
      <c r="Q44" s="59">
        <v>0</v>
      </c>
    </row>
    <row r="45" spans="2:17" x14ac:dyDescent="0.25">
      <c r="B45" s="11" t="s">
        <v>58</v>
      </c>
      <c r="C45" s="110">
        <v>480405266</v>
      </c>
      <c r="D45" s="110">
        <v>480405266</v>
      </c>
      <c r="E45" s="122">
        <v>32200754.250000004</v>
      </c>
      <c r="F45" s="122">
        <v>22641754.25</v>
      </c>
      <c r="G45" s="122">
        <v>63736898.140000001</v>
      </c>
      <c r="H45" s="122">
        <v>33858443.090000004</v>
      </c>
      <c r="I45" s="122">
        <v>36613834.109999999</v>
      </c>
      <c r="J45" s="122">
        <v>57779212.840000004</v>
      </c>
      <c r="K45" s="122">
        <v>23181556.550000001</v>
      </c>
      <c r="L45" s="122">
        <v>68802448.870000005</v>
      </c>
      <c r="M45" s="122">
        <v>61375</v>
      </c>
      <c r="N45" s="122">
        <v>10700690.67</v>
      </c>
      <c r="O45" s="122">
        <v>32000000</v>
      </c>
      <c r="P45" s="59">
        <v>0</v>
      </c>
      <c r="Q45" s="122">
        <v>381576967.77000004</v>
      </c>
    </row>
    <row r="46" spans="2:17" x14ac:dyDescent="0.25">
      <c r="B46" s="11" t="s">
        <v>59</v>
      </c>
      <c r="C46" s="110">
        <v>171735</v>
      </c>
      <c r="D46" s="110">
        <v>171735</v>
      </c>
      <c r="E46" s="59">
        <v>0</v>
      </c>
      <c r="F46" s="59">
        <v>0</v>
      </c>
      <c r="G46" s="59">
        <v>0</v>
      </c>
      <c r="H46" s="59">
        <v>0</v>
      </c>
      <c r="I46" s="59">
        <v>0</v>
      </c>
      <c r="J46" s="59">
        <v>0</v>
      </c>
      <c r="K46" s="59">
        <v>0</v>
      </c>
      <c r="L46" s="59">
        <v>0</v>
      </c>
      <c r="M46" s="59">
        <v>0</v>
      </c>
      <c r="N46" s="59">
        <v>0</v>
      </c>
      <c r="O46" s="59">
        <v>0</v>
      </c>
      <c r="P46" s="59">
        <v>0</v>
      </c>
      <c r="Q46" s="59">
        <v>0</v>
      </c>
    </row>
    <row r="47" spans="2:17" x14ac:dyDescent="0.25">
      <c r="B47" s="11" t="s">
        <v>60</v>
      </c>
      <c r="C47" s="110">
        <v>6850000</v>
      </c>
      <c r="D47" s="110">
        <v>6850000</v>
      </c>
      <c r="E47" s="59">
        <v>0</v>
      </c>
      <c r="F47" s="59">
        <v>0</v>
      </c>
      <c r="G47" s="59">
        <v>0</v>
      </c>
      <c r="H47" s="59">
        <v>0</v>
      </c>
      <c r="I47" s="59">
        <v>0</v>
      </c>
      <c r="J47" s="59">
        <v>0</v>
      </c>
      <c r="K47" s="59">
        <v>0</v>
      </c>
      <c r="L47" s="59">
        <v>0</v>
      </c>
      <c r="M47" s="59">
        <v>0</v>
      </c>
      <c r="N47" s="59">
        <v>0</v>
      </c>
      <c r="O47" s="59">
        <v>0</v>
      </c>
      <c r="P47" s="122">
        <v>6850000</v>
      </c>
      <c r="Q47" s="122">
        <v>6850000</v>
      </c>
    </row>
    <row r="48" spans="2:17" x14ac:dyDescent="0.25">
      <c r="B48" s="11" t="s">
        <v>61</v>
      </c>
      <c r="C48" s="110">
        <v>53377639</v>
      </c>
      <c r="D48" s="110">
        <v>53377639.000000007</v>
      </c>
      <c r="E48" s="59">
        <v>0</v>
      </c>
      <c r="F48" s="122">
        <v>6504786.9199999999</v>
      </c>
      <c r="G48" s="122">
        <v>4974425.57</v>
      </c>
      <c r="H48" s="122">
        <v>2623846.7000000002</v>
      </c>
      <c r="I48" s="122">
        <v>1724696.79</v>
      </c>
      <c r="J48" s="122">
        <v>4517127.3</v>
      </c>
      <c r="K48" s="122">
        <v>2922378.7199999997</v>
      </c>
      <c r="L48" s="122">
        <v>5303699.2799999993</v>
      </c>
      <c r="M48" s="122">
        <v>5074616.42</v>
      </c>
      <c r="N48" s="122">
        <v>3472032.25</v>
      </c>
      <c r="O48" s="122">
        <v>2265273.17</v>
      </c>
      <c r="P48" s="122">
        <v>12648708.24</v>
      </c>
      <c r="Q48" s="122">
        <v>52031591.360000007</v>
      </c>
    </row>
    <row r="49" spans="2:17" x14ac:dyDescent="0.25">
      <c r="B49" s="11" t="s">
        <v>62</v>
      </c>
      <c r="C49" s="110">
        <v>337758137</v>
      </c>
      <c r="D49" s="110">
        <v>406753858</v>
      </c>
      <c r="E49" s="122">
        <v>735876.85</v>
      </c>
      <c r="F49" s="122">
        <v>38608538.810000002</v>
      </c>
      <c r="G49" s="122">
        <v>20787084.149999999</v>
      </c>
      <c r="H49" s="122">
        <v>22807139.57</v>
      </c>
      <c r="I49" s="122">
        <v>48691206.140000001</v>
      </c>
      <c r="J49" s="122">
        <v>65773500.289999999</v>
      </c>
      <c r="K49" s="122">
        <v>39986292.599999994</v>
      </c>
      <c r="L49" s="122">
        <v>23765</v>
      </c>
      <c r="M49" s="122">
        <v>39332711.109999999</v>
      </c>
      <c r="N49" s="59">
        <v>0</v>
      </c>
      <c r="O49" s="59">
        <v>0</v>
      </c>
      <c r="P49" s="122">
        <v>110344689.42</v>
      </c>
      <c r="Q49" s="122">
        <v>387090803.94</v>
      </c>
    </row>
    <row r="50" spans="2:17" x14ac:dyDescent="0.25">
      <c r="B50" s="11" t="s">
        <v>63</v>
      </c>
      <c r="C50" s="110">
        <v>656830760</v>
      </c>
      <c r="D50" s="110">
        <v>703375695</v>
      </c>
      <c r="E50" s="122">
        <v>45079262.5</v>
      </c>
      <c r="F50" s="122">
        <v>61663677.5</v>
      </c>
      <c r="G50" s="122">
        <v>53360532.25</v>
      </c>
      <c r="H50" s="122">
        <v>55672673.689999998</v>
      </c>
      <c r="I50" s="122">
        <v>57845089</v>
      </c>
      <c r="J50" s="122">
        <v>78264099.450000003</v>
      </c>
      <c r="K50" s="122">
        <v>68420695</v>
      </c>
      <c r="L50" s="122">
        <v>62466397.600000001</v>
      </c>
      <c r="M50" s="122">
        <v>48927992</v>
      </c>
      <c r="N50" s="122">
        <v>59043811.869999997</v>
      </c>
      <c r="O50" s="122">
        <v>55184941.270000003</v>
      </c>
      <c r="P50" s="122">
        <v>57446522.740000002</v>
      </c>
      <c r="Q50" s="122">
        <v>703375694.87</v>
      </c>
    </row>
    <row r="51" spans="2:17" x14ac:dyDescent="0.25">
      <c r="B51" s="11" t="s">
        <v>64</v>
      </c>
      <c r="C51" s="110">
        <v>9307438</v>
      </c>
      <c r="D51" s="110">
        <v>9307438</v>
      </c>
      <c r="E51" s="59">
        <v>0</v>
      </c>
      <c r="F51" s="59">
        <v>0</v>
      </c>
      <c r="G51" s="122">
        <v>87418.240000000005</v>
      </c>
      <c r="H51" s="122">
        <v>125487.03999999999</v>
      </c>
      <c r="I51" s="122">
        <v>844238.22000000009</v>
      </c>
      <c r="J51" s="122">
        <v>191586.71</v>
      </c>
      <c r="K51" s="122">
        <v>774766.65</v>
      </c>
      <c r="L51" s="122">
        <v>198275.86</v>
      </c>
      <c r="M51" s="122">
        <v>700361.06</v>
      </c>
      <c r="N51" s="122">
        <v>114470.2</v>
      </c>
      <c r="O51" s="122">
        <v>593325.51</v>
      </c>
      <c r="P51" s="122">
        <v>3254947.46</v>
      </c>
      <c r="Q51" s="122">
        <v>6884876.9500000002</v>
      </c>
    </row>
    <row r="52" spans="2:17" x14ac:dyDescent="0.25">
      <c r="B52" s="11" t="s">
        <v>65</v>
      </c>
      <c r="C52" s="110">
        <v>17925382</v>
      </c>
      <c r="D52" s="110">
        <v>17925382</v>
      </c>
      <c r="E52" s="122">
        <v>456548.4</v>
      </c>
      <c r="F52" s="122">
        <v>1712176.1</v>
      </c>
      <c r="G52" s="122">
        <v>1265925.96</v>
      </c>
      <c r="H52" s="122">
        <v>2366170.65</v>
      </c>
      <c r="I52" s="122">
        <v>1139279.26</v>
      </c>
      <c r="J52" s="122">
        <v>1371077.38</v>
      </c>
      <c r="K52" s="122">
        <v>30377</v>
      </c>
      <c r="L52" s="59">
        <v>0</v>
      </c>
      <c r="M52" s="59">
        <v>0</v>
      </c>
      <c r="N52" s="59">
        <v>0</v>
      </c>
      <c r="O52" s="59">
        <v>0</v>
      </c>
      <c r="P52" s="122">
        <v>41838.629999999997</v>
      </c>
      <c r="Q52" s="122">
        <v>8383393.379999999</v>
      </c>
    </row>
    <row r="53" spans="2:17" x14ac:dyDescent="0.25">
      <c r="B53" s="11" t="s">
        <v>66</v>
      </c>
      <c r="C53" s="110">
        <v>32318740</v>
      </c>
      <c r="D53" s="110">
        <v>32318740</v>
      </c>
      <c r="E53" s="59">
        <v>0</v>
      </c>
      <c r="F53" s="122">
        <v>1134655.58</v>
      </c>
      <c r="G53" s="122">
        <v>4821314.9800000004</v>
      </c>
      <c r="H53" s="59">
        <v>0</v>
      </c>
      <c r="I53" s="59">
        <v>0</v>
      </c>
      <c r="J53" s="122">
        <v>1719939.45</v>
      </c>
      <c r="K53" s="59">
        <v>0</v>
      </c>
      <c r="L53" s="122">
        <v>3319509.91</v>
      </c>
      <c r="M53" s="59">
        <v>0</v>
      </c>
      <c r="N53" s="122">
        <v>1547020.78</v>
      </c>
      <c r="O53" s="122">
        <v>2408792.06</v>
      </c>
      <c r="P53" s="122">
        <v>4080601.88</v>
      </c>
      <c r="Q53" s="122">
        <v>19031834.640000001</v>
      </c>
    </row>
    <row r="54" spans="2:17" x14ac:dyDescent="0.25">
      <c r="B54" s="11" t="s">
        <v>67</v>
      </c>
      <c r="C54" s="110">
        <v>2232141599</v>
      </c>
      <c r="D54" s="110">
        <v>2347141599.0000005</v>
      </c>
      <c r="E54" s="59">
        <v>0</v>
      </c>
      <c r="F54" s="122">
        <v>97912203.849999994</v>
      </c>
      <c r="G54" s="122">
        <v>86228962.680000007</v>
      </c>
      <c r="H54" s="122">
        <v>61664425.739999995</v>
      </c>
      <c r="I54" s="122">
        <v>79115741.909999996</v>
      </c>
      <c r="J54" s="122">
        <v>169106032.63</v>
      </c>
      <c r="K54" s="122">
        <v>156248602.30000001</v>
      </c>
      <c r="L54" s="122">
        <v>324238084.34000003</v>
      </c>
      <c r="M54" s="122">
        <v>179658389.62</v>
      </c>
      <c r="N54" s="122">
        <v>55673488.399999999</v>
      </c>
      <c r="O54" s="122">
        <v>158718546.88999999</v>
      </c>
      <c r="P54" s="122">
        <v>488596031.95000005</v>
      </c>
      <c r="Q54" s="122">
        <v>1857160510.3100002</v>
      </c>
    </row>
    <row r="55" spans="2:17" x14ac:dyDescent="0.25">
      <c r="B55" s="11" t="s">
        <v>68</v>
      </c>
      <c r="C55" s="110">
        <v>921081350</v>
      </c>
      <c r="D55" s="110">
        <v>949754633</v>
      </c>
      <c r="E55" s="122">
        <v>50197295.509999998</v>
      </c>
      <c r="F55" s="122">
        <v>49147532.520000003</v>
      </c>
      <c r="G55" s="122">
        <v>59611766.600000001</v>
      </c>
      <c r="H55" s="122">
        <v>70449490.719999999</v>
      </c>
      <c r="I55" s="122">
        <v>57783132.789999999</v>
      </c>
      <c r="J55" s="122">
        <v>82507002.959999993</v>
      </c>
      <c r="K55" s="122">
        <v>74087885.879999995</v>
      </c>
      <c r="L55" s="122">
        <v>80610566.129999995</v>
      </c>
      <c r="M55" s="122">
        <v>88375583.560000002</v>
      </c>
      <c r="N55" s="122">
        <v>78135940.159999996</v>
      </c>
      <c r="O55" s="122">
        <v>68729993.930000007</v>
      </c>
      <c r="P55" s="122">
        <v>169424227.81</v>
      </c>
      <c r="Q55" s="122">
        <v>929060418.56999993</v>
      </c>
    </row>
    <row r="56" spans="2:17" x14ac:dyDescent="0.25">
      <c r="B56" s="11" t="s">
        <v>69</v>
      </c>
      <c r="C56" s="110">
        <v>2227780</v>
      </c>
      <c r="D56" s="110">
        <v>2227780</v>
      </c>
      <c r="E56" s="59">
        <v>0</v>
      </c>
      <c r="F56" s="122">
        <v>171269.75</v>
      </c>
      <c r="G56" s="122">
        <v>133274.01999999999</v>
      </c>
      <c r="H56" s="122">
        <v>58831.18</v>
      </c>
      <c r="I56" s="122">
        <v>210359.2</v>
      </c>
      <c r="J56" s="59">
        <v>0</v>
      </c>
      <c r="K56" s="59">
        <v>0</v>
      </c>
      <c r="L56" s="59">
        <v>0</v>
      </c>
      <c r="M56" s="59">
        <v>0</v>
      </c>
      <c r="N56" s="59">
        <v>0</v>
      </c>
      <c r="O56" s="59">
        <v>0</v>
      </c>
      <c r="P56" s="59">
        <v>0</v>
      </c>
      <c r="Q56" s="122">
        <v>573734.15</v>
      </c>
    </row>
    <row r="57" spans="2:17" x14ac:dyDescent="0.25">
      <c r="B57" s="11" t="s">
        <v>70</v>
      </c>
      <c r="C57" s="110">
        <v>111680525</v>
      </c>
      <c r="D57" s="110">
        <v>111680525</v>
      </c>
      <c r="E57" s="59">
        <v>0</v>
      </c>
      <c r="F57" s="122">
        <v>554842.39</v>
      </c>
      <c r="G57" s="122">
        <v>758800</v>
      </c>
      <c r="H57" s="122">
        <v>886165</v>
      </c>
      <c r="I57" s="122">
        <v>613700</v>
      </c>
      <c r="J57" s="122">
        <v>1314093.96</v>
      </c>
      <c r="K57" s="59">
        <v>0</v>
      </c>
      <c r="L57" s="59">
        <v>0</v>
      </c>
      <c r="M57" s="59">
        <v>0</v>
      </c>
      <c r="N57" s="122">
        <v>96000</v>
      </c>
      <c r="O57" s="59">
        <v>0</v>
      </c>
      <c r="P57" s="122">
        <v>1406536.35</v>
      </c>
      <c r="Q57" s="122">
        <v>5630137.6999999993</v>
      </c>
    </row>
    <row r="58" spans="2:17" x14ac:dyDescent="0.25">
      <c r="B58" s="11" t="s">
        <v>71</v>
      </c>
      <c r="C58" s="110">
        <v>175000000</v>
      </c>
      <c r="D58" s="110">
        <v>175000000</v>
      </c>
      <c r="E58" s="59">
        <v>0</v>
      </c>
      <c r="F58" s="122">
        <v>12730268.91</v>
      </c>
      <c r="G58" s="122">
        <v>7760197.6400000006</v>
      </c>
      <c r="H58" s="122">
        <v>6538831.1699999999</v>
      </c>
      <c r="I58" s="122">
        <v>7535084.9000000004</v>
      </c>
      <c r="J58" s="122">
        <v>10012872.43</v>
      </c>
      <c r="K58" s="122">
        <v>8710011.6899999995</v>
      </c>
      <c r="L58" s="122">
        <v>11768015.190000001</v>
      </c>
      <c r="M58" s="122">
        <v>14192685.84</v>
      </c>
      <c r="N58" s="122">
        <v>12428055.66</v>
      </c>
      <c r="O58" s="122">
        <v>5844912.6900000004</v>
      </c>
      <c r="P58" s="122">
        <v>6594275.1899999995</v>
      </c>
      <c r="Q58" s="122">
        <v>104115211.30999999</v>
      </c>
    </row>
    <row r="59" spans="2:17" x14ac:dyDescent="0.25">
      <c r="B59" s="11" t="s">
        <v>72</v>
      </c>
      <c r="C59" s="110">
        <v>1069332995</v>
      </c>
      <c r="D59" s="110">
        <v>1212998618</v>
      </c>
      <c r="E59" s="122">
        <v>486124178.60000002</v>
      </c>
      <c r="F59" s="59">
        <v>0</v>
      </c>
      <c r="G59" s="122">
        <v>121331595.73</v>
      </c>
      <c r="H59" s="122">
        <v>58679287.120000005</v>
      </c>
      <c r="I59" s="122">
        <v>22382703.66</v>
      </c>
      <c r="J59" s="122">
        <v>201135</v>
      </c>
      <c r="K59" s="59">
        <v>0</v>
      </c>
      <c r="L59" s="59">
        <v>0</v>
      </c>
      <c r="M59" s="59">
        <v>0</v>
      </c>
      <c r="N59" s="59">
        <v>0</v>
      </c>
      <c r="O59" s="122">
        <v>117933816.64000002</v>
      </c>
      <c r="P59" s="122">
        <v>348544714.95999998</v>
      </c>
      <c r="Q59" s="122">
        <v>1155197431.71</v>
      </c>
    </row>
    <row r="60" spans="2:17" x14ac:dyDescent="0.25">
      <c r="B60" s="11" t="s">
        <v>73</v>
      </c>
      <c r="C60" s="12"/>
      <c r="D60" s="110">
        <v>536575655</v>
      </c>
      <c r="E60" s="59">
        <v>0</v>
      </c>
      <c r="F60" s="59">
        <v>0</v>
      </c>
      <c r="G60" s="59">
        <v>0</v>
      </c>
      <c r="H60" s="59">
        <v>0</v>
      </c>
      <c r="I60" s="59">
        <v>0</v>
      </c>
      <c r="J60" s="59">
        <v>0</v>
      </c>
      <c r="K60" s="59">
        <v>0</v>
      </c>
      <c r="L60" s="59">
        <v>0</v>
      </c>
      <c r="M60" s="59">
        <v>0</v>
      </c>
      <c r="N60" s="59">
        <v>0</v>
      </c>
      <c r="O60" s="59">
        <v>0</v>
      </c>
      <c r="P60" s="122">
        <v>523849850.28999996</v>
      </c>
      <c r="Q60" s="122">
        <v>523849850.28999996</v>
      </c>
    </row>
    <row r="61" spans="2:17" x14ac:dyDescent="0.25">
      <c r="B61" s="9" t="s">
        <v>74</v>
      </c>
      <c r="C61" s="109">
        <v>48574366304</v>
      </c>
      <c r="D61" s="109">
        <v>39675000117.620003</v>
      </c>
      <c r="E61" s="109">
        <v>559628347.09000003</v>
      </c>
      <c r="F61" s="109">
        <v>5906680796.8400002</v>
      </c>
      <c r="G61" s="109">
        <v>5155529348.9099998</v>
      </c>
      <c r="H61" s="109">
        <v>826970462.53000021</v>
      </c>
      <c r="I61" s="109">
        <v>3282561870.1500001</v>
      </c>
      <c r="J61" s="109">
        <v>5151887032.3699999</v>
      </c>
      <c r="K61" s="109">
        <v>176270327.63</v>
      </c>
      <c r="L61" s="109">
        <v>1269515426.76</v>
      </c>
      <c r="M61" s="109">
        <v>1817072622.6800001</v>
      </c>
      <c r="N61" s="109">
        <v>998472271.33999991</v>
      </c>
      <c r="O61" s="109">
        <v>1224989257.4400001</v>
      </c>
      <c r="P61" s="109">
        <v>11860631303.019999</v>
      </c>
      <c r="Q61" s="109">
        <v>38230209066.759995</v>
      </c>
    </row>
    <row r="62" spans="2:17" x14ac:dyDescent="0.25">
      <c r="B62" s="11" t="s">
        <v>75</v>
      </c>
      <c r="C62" s="110">
        <v>48574366304</v>
      </c>
      <c r="D62" s="110">
        <v>27675000117.620003</v>
      </c>
      <c r="E62" s="122">
        <v>559628347.09000003</v>
      </c>
      <c r="F62" s="122">
        <v>4866345196.8400002</v>
      </c>
      <c r="G62" s="122">
        <v>2323119001.5899997</v>
      </c>
      <c r="H62" s="122">
        <v>658867982.53000021</v>
      </c>
      <c r="I62" s="122">
        <v>2774413291.04</v>
      </c>
      <c r="J62" s="122">
        <v>4636393985.3299999</v>
      </c>
      <c r="K62" s="122">
        <v>66053436.610000007</v>
      </c>
      <c r="L62" s="122">
        <v>108095587.70999999</v>
      </c>
      <c r="M62" s="122">
        <v>103272693.68000001</v>
      </c>
      <c r="N62" s="122">
        <v>47842749.200000003</v>
      </c>
      <c r="O62" s="122">
        <v>164467327.90000001</v>
      </c>
      <c r="P62" s="122">
        <v>10303551202.32</v>
      </c>
      <c r="Q62" s="122">
        <v>26612050801.84</v>
      </c>
    </row>
    <row r="63" spans="2:17" x14ac:dyDescent="0.25">
      <c r="B63" s="11" t="s">
        <v>76</v>
      </c>
      <c r="C63" s="12">
        <v>0</v>
      </c>
      <c r="D63" s="110">
        <v>12000000000</v>
      </c>
      <c r="E63" s="59">
        <v>0</v>
      </c>
      <c r="F63" s="122">
        <v>1040335600.0000001</v>
      </c>
      <c r="G63" s="122">
        <v>2832410347.3200002</v>
      </c>
      <c r="H63" s="122">
        <v>168102480</v>
      </c>
      <c r="I63" s="122">
        <v>508148579.11000001</v>
      </c>
      <c r="J63" s="122">
        <v>515493047.03999996</v>
      </c>
      <c r="K63" s="122">
        <v>110216891.02</v>
      </c>
      <c r="L63" s="122">
        <v>1161419839.05</v>
      </c>
      <c r="M63" s="122">
        <v>1713799929</v>
      </c>
      <c r="N63" s="122">
        <v>950629522.13999999</v>
      </c>
      <c r="O63" s="122">
        <v>1060521929.54</v>
      </c>
      <c r="P63" s="122">
        <v>1557080100.7</v>
      </c>
      <c r="Q63" s="122">
        <v>11618158264.920002</v>
      </c>
    </row>
    <row r="64" spans="2:17" x14ac:dyDescent="0.25">
      <c r="B64" s="9" t="s">
        <v>77</v>
      </c>
      <c r="C64" s="109">
        <v>61442747551</v>
      </c>
      <c r="D64" s="109">
        <v>78272123848.769989</v>
      </c>
      <c r="E64" s="123">
        <v>1238107158.0599999</v>
      </c>
      <c r="F64" s="123">
        <v>4488238266.46</v>
      </c>
      <c r="G64" s="123">
        <v>1389138270.7199998</v>
      </c>
      <c r="H64" s="123">
        <v>3316101876.3899999</v>
      </c>
      <c r="I64" s="123">
        <v>1455775832.0599999</v>
      </c>
      <c r="J64" s="123">
        <v>1225258938.96</v>
      </c>
      <c r="K64" s="123">
        <v>6118475138.7600002</v>
      </c>
      <c r="L64" s="123">
        <v>5036314175.8599997</v>
      </c>
      <c r="M64" s="123">
        <v>6710078928.6999998</v>
      </c>
      <c r="N64" s="123">
        <v>4849651772.3500004</v>
      </c>
      <c r="O64" s="123">
        <v>4929495247.5099993</v>
      </c>
      <c r="P64" s="123">
        <v>36458527864.389999</v>
      </c>
      <c r="Q64" s="123">
        <v>77215163470.220001</v>
      </c>
    </row>
    <row r="65" spans="2:17" x14ac:dyDescent="0.25">
      <c r="B65" s="16" t="s">
        <v>78</v>
      </c>
      <c r="C65" s="110">
        <v>87052400</v>
      </c>
      <c r="D65" s="110">
        <v>3450000</v>
      </c>
      <c r="E65" s="59">
        <v>0</v>
      </c>
      <c r="F65" s="59">
        <v>0</v>
      </c>
      <c r="G65" s="59">
        <v>0</v>
      </c>
      <c r="H65" s="59">
        <v>0</v>
      </c>
      <c r="I65" s="59">
        <v>0</v>
      </c>
      <c r="J65" s="59">
        <v>0</v>
      </c>
      <c r="K65" s="59">
        <v>0</v>
      </c>
      <c r="L65" s="59">
        <v>0</v>
      </c>
      <c r="M65" s="59">
        <v>0</v>
      </c>
      <c r="N65" s="59">
        <v>0</v>
      </c>
      <c r="O65" s="59">
        <v>0</v>
      </c>
      <c r="P65" s="59">
        <v>0</v>
      </c>
      <c r="Q65" s="59">
        <v>0</v>
      </c>
    </row>
    <row r="66" spans="2:17" x14ac:dyDescent="0.25">
      <c r="B66" s="16" t="s">
        <v>79</v>
      </c>
      <c r="C66" s="12">
        <v>0</v>
      </c>
      <c r="D66" s="110">
        <v>73001619</v>
      </c>
      <c r="E66" s="59">
        <v>0</v>
      </c>
      <c r="F66" s="59">
        <v>0</v>
      </c>
      <c r="G66" s="59">
        <v>0</v>
      </c>
      <c r="H66" s="122">
        <v>6331266.4900000002</v>
      </c>
      <c r="I66" s="122">
        <v>1260157.95</v>
      </c>
      <c r="J66" s="122">
        <v>1675824.56</v>
      </c>
      <c r="K66" s="59">
        <v>0</v>
      </c>
      <c r="L66" s="59">
        <v>0</v>
      </c>
      <c r="M66" s="122">
        <v>51734595.25</v>
      </c>
      <c r="N66" s="59">
        <v>0</v>
      </c>
      <c r="O66" s="122">
        <v>1977482.84</v>
      </c>
      <c r="P66" s="122">
        <v>10022291.68</v>
      </c>
      <c r="Q66" s="122">
        <v>73001618.770000011</v>
      </c>
    </row>
    <row r="67" spans="2:17" x14ac:dyDescent="0.25">
      <c r="B67" s="16" t="s">
        <v>80</v>
      </c>
      <c r="C67" s="12">
        <v>0</v>
      </c>
      <c r="D67" s="110">
        <v>1300000</v>
      </c>
      <c r="E67" s="59">
        <v>0</v>
      </c>
      <c r="F67" s="59">
        <v>0</v>
      </c>
      <c r="G67" s="59">
        <v>0</v>
      </c>
      <c r="H67" s="59">
        <v>0</v>
      </c>
      <c r="I67" s="59">
        <v>0</v>
      </c>
      <c r="J67" s="59">
        <v>0</v>
      </c>
      <c r="K67" s="59">
        <v>0</v>
      </c>
      <c r="L67" s="122">
        <v>178220.86</v>
      </c>
      <c r="M67" s="59">
        <v>0</v>
      </c>
      <c r="N67" s="59">
        <v>0</v>
      </c>
      <c r="O67" s="59">
        <v>0</v>
      </c>
      <c r="P67" s="122">
        <v>1037567.6799999999</v>
      </c>
      <c r="Q67" s="122">
        <v>1215788.54</v>
      </c>
    </row>
    <row r="68" spans="2:17" x14ac:dyDescent="0.25">
      <c r="B68" s="16" t="s">
        <v>81</v>
      </c>
      <c r="C68" s="110">
        <v>13610809516</v>
      </c>
      <c r="D68" s="110">
        <v>27602539.630000114</v>
      </c>
      <c r="E68" s="59">
        <v>0</v>
      </c>
      <c r="F68" s="59">
        <v>0</v>
      </c>
      <c r="G68" s="59">
        <v>0</v>
      </c>
      <c r="H68" s="59">
        <v>0</v>
      </c>
      <c r="I68" s="59">
        <v>0</v>
      </c>
      <c r="J68" s="59">
        <v>0</v>
      </c>
      <c r="K68" s="59">
        <v>0</v>
      </c>
      <c r="L68" s="59">
        <v>0</v>
      </c>
      <c r="M68" s="59">
        <v>0</v>
      </c>
      <c r="N68" s="59">
        <v>0</v>
      </c>
      <c r="O68" s="59">
        <v>0</v>
      </c>
      <c r="P68" s="59">
        <v>0</v>
      </c>
      <c r="Q68" s="59">
        <v>0</v>
      </c>
    </row>
    <row r="69" spans="2:17" x14ac:dyDescent="0.25">
      <c r="B69" s="16" t="s">
        <v>82</v>
      </c>
      <c r="C69" s="12"/>
      <c r="D69" s="110">
        <v>145000000</v>
      </c>
      <c r="E69" s="59">
        <v>0</v>
      </c>
      <c r="F69" s="59">
        <v>0</v>
      </c>
      <c r="G69" s="59">
        <v>0</v>
      </c>
      <c r="H69" s="59">
        <v>0</v>
      </c>
      <c r="I69" s="59">
        <v>0</v>
      </c>
      <c r="J69" s="59">
        <v>0</v>
      </c>
      <c r="K69" s="59">
        <v>0</v>
      </c>
      <c r="L69" s="59">
        <v>0</v>
      </c>
      <c r="M69" s="59">
        <v>0</v>
      </c>
      <c r="N69" s="59">
        <v>0</v>
      </c>
      <c r="O69" s="59">
        <v>0</v>
      </c>
      <c r="P69" s="122">
        <v>49990444.329999998</v>
      </c>
      <c r="Q69" s="122">
        <v>49990444.329999998</v>
      </c>
    </row>
    <row r="70" spans="2:17" x14ac:dyDescent="0.25">
      <c r="B70" s="16" t="s">
        <v>83</v>
      </c>
      <c r="C70" s="110">
        <v>120337301</v>
      </c>
      <c r="D70" s="110">
        <v>37053435</v>
      </c>
      <c r="E70" s="59">
        <v>0</v>
      </c>
      <c r="F70" s="59">
        <v>0</v>
      </c>
      <c r="G70" s="59">
        <v>0</v>
      </c>
      <c r="H70" s="59">
        <v>0</v>
      </c>
      <c r="I70" s="59">
        <v>0</v>
      </c>
      <c r="J70" s="59">
        <v>0</v>
      </c>
      <c r="K70" s="122">
        <v>2213169.71</v>
      </c>
      <c r="L70" s="122">
        <v>12441606.189999999</v>
      </c>
      <c r="M70" s="59">
        <v>0</v>
      </c>
      <c r="N70" s="59">
        <v>0</v>
      </c>
      <c r="O70" s="59">
        <v>0</v>
      </c>
      <c r="P70" s="122">
        <v>22398659.050000001</v>
      </c>
      <c r="Q70" s="122">
        <v>37053434.950000003</v>
      </c>
    </row>
    <row r="71" spans="2:17" x14ac:dyDescent="0.25">
      <c r="B71" s="16" t="s">
        <v>84</v>
      </c>
      <c r="C71" s="110">
        <v>81015000</v>
      </c>
      <c r="D71" s="110">
        <v>10801076.450000003</v>
      </c>
      <c r="E71" s="59">
        <v>0</v>
      </c>
      <c r="F71" s="59">
        <v>0</v>
      </c>
      <c r="G71" s="59">
        <v>0</v>
      </c>
      <c r="H71" s="59">
        <v>0</v>
      </c>
      <c r="I71" s="59">
        <v>0</v>
      </c>
      <c r="J71" s="59">
        <v>0</v>
      </c>
      <c r="K71" s="59">
        <v>0</v>
      </c>
      <c r="L71" s="59">
        <v>0</v>
      </c>
      <c r="M71" s="59">
        <v>0</v>
      </c>
      <c r="N71" s="59">
        <v>0</v>
      </c>
      <c r="O71" s="59">
        <v>0</v>
      </c>
      <c r="P71" s="59">
        <v>0</v>
      </c>
      <c r="Q71" s="59">
        <v>0</v>
      </c>
    </row>
    <row r="72" spans="2:17" x14ac:dyDescent="0.25">
      <c r="B72" s="16" t="s">
        <v>85</v>
      </c>
      <c r="C72" s="110">
        <v>458248412</v>
      </c>
      <c r="D72" s="110">
        <v>269620327</v>
      </c>
      <c r="E72" s="59">
        <v>0</v>
      </c>
      <c r="F72" s="59">
        <v>0</v>
      </c>
      <c r="G72" s="59">
        <v>0</v>
      </c>
      <c r="H72" s="59">
        <v>0</v>
      </c>
      <c r="I72" s="59">
        <v>0</v>
      </c>
      <c r="J72" s="59">
        <v>0</v>
      </c>
      <c r="K72" s="59">
        <v>0</v>
      </c>
      <c r="L72" s="59">
        <v>0</v>
      </c>
      <c r="M72" s="59">
        <v>0</v>
      </c>
      <c r="N72" s="59">
        <v>0</v>
      </c>
      <c r="O72" s="59">
        <v>0</v>
      </c>
      <c r="P72" s="112">
        <v>269521073.67000002</v>
      </c>
      <c r="Q72" s="122">
        <v>269521073.67000002</v>
      </c>
    </row>
    <row r="73" spans="2:17" x14ac:dyDescent="0.25">
      <c r="B73" s="16" t="s">
        <v>86</v>
      </c>
      <c r="C73" s="110">
        <v>43917023725</v>
      </c>
      <c r="D73" s="110">
        <v>40925430363.769997</v>
      </c>
      <c r="E73" s="112">
        <v>1238107158.0599999</v>
      </c>
      <c r="F73" s="112">
        <v>4474209126.46</v>
      </c>
      <c r="G73" s="112">
        <v>1195805551.5799999</v>
      </c>
      <c r="H73" s="112">
        <v>888638305.29999995</v>
      </c>
      <c r="I73" s="112">
        <v>1433283144.1100001</v>
      </c>
      <c r="J73" s="112">
        <v>1140939136.8600001</v>
      </c>
      <c r="K73" s="112">
        <v>6116260784.8000002</v>
      </c>
      <c r="L73" s="112">
        <v>4343552305.6599998</v>
      </c>
      <c r="M73" s="112">
        <v>6581353122.1700001</v>
      </c>
      <c r="N73" s="112">
        <v>4849651772.3500004</v>
      </c>
      <c r="O73" s="112">
        <v>4657385594.4799995</v>
      </c>
      <c r="P73" s="112">
        <v>3154925065.4099998</v>
      </c>
      <c r="Q73" s="122">
        <v>40074111067.240005</v>
      </c>
    </row>
    <row r="74" spans="2:17" x14ac:dyDescent="0.25">
      <c r="B74" s="16" t="s">
        <v>87</v>
      </c>
      <c r="C74" s="110">
        <v>48240000</v>
      </c>
      <c r="D74" s="110">
        <v>185091000</v>
      </c>
      <c r="E74" s="59">
        <v>0</v>
      </c>
      <c r="F74" s="59">
        <v>0</v>
      </c>
      <c r="G74" s="59">
        <v>0</v>
      </c>
      <c r="H74" s="59">
        <v>0</v>
      </c>
      <c r="I74" s="59">
        <v>0</v>
      </c>
      <c r="J74" s="59">
        <v>0</v>
      </c>
      <c r="K74" s="59">
        <v>0</v>
      </c>
      <c r="L74" s="59">
        <v>0</v>
      </c>
      <c r="M74" s="112">
        <v>48240000</v>
      </c>
      <c r="N74" s="59">
        <v>0</v>
      </c>
      <c r="O74" s="59">
        <v>0</v>
      </c>
      <c r="P74" s="112">
        <v>136851000</v>
      </c>
      <c r="Q74" s="122">
        <v>185091000</v>
      </c>
    </row>
    <row r="75" spans="2:17" x14ac:dyDescent="0.25">
      <c r="B75" s="16" t="s">
        <v>88</v>
      </c>
      <c r="C75" s="12"/>
      <c r="D75" s="110">
        <v>212818179</v>
      </c>
      <c r="E75" s="59">
        <v>0</v>
      </c>
      <c r="F75" s="59">
        <v>0</v>
      </c>
      <c r="G75" s="59">
        <v>0</v>
      </c>
      <c r="H75" s="59">
        <v>0</v>
      </c>
      <c r="I75" s="59">
        <v>0</v>
      </c>
      <c r="J75" s="59">
        <v>0</v>
      </c>
      <c r="K75" s="59">
        <v>0</v>
      </c>
      <c r="L75" s="59">
        <v>0</v>
      </c>
      <c r="M75" s="59">
        <v>0</v>
      </c>
      <c r="N75" s="59">
        <v>0</v>
      </c>
      <c r="O75" s="59">
        <v>0</v>
      </c>
      <c r="P75" s="112">
        <v>211898302.15000001</v>
      </c>
      <c r="Q75" s="122">
        <v>211898302.15000001</v>
      </c>
    </row>
    <row r="76" spans="2:17" x14ac:dyDescent="0.25">
      <c r="B76" s="16" t="s">
        <v>89</v>
      </c>
      <c r="C76" s="110">
        <v>266635489</v>
      </c>
      <c r="D76" s="110">
        <v>262750</v>
      </c>
      <c r="E76" s="59">
        <v>0</v>
      </c>
      <c r="F76" s="59">
        <v>0</v>
      </c>
      <c r="G76" s="59">
        <v>0</v>
      </c>
      <c r="H76" s="59">
        <v>0</v>
      </c>
      <c r="I76" s="59">
        <v>0</v>
      </c>
      <c r="J76" s="59">
        <v>0</v>
      </c>
      <c r="K76" s="59">
        <v>0</v>
      </c>
      <c r="L76" s="59">
        <v>0</v>
      </c>
      <c r="M76" s="59">
        <v>0</v>
      </c>
      <c r="N76" s="59">
        <v>0</v>
      </c>
      <c r="O76" s="59">
        <v>0</v>
      </c>
      <c r="P76" s="122">
        <v>196215.49</v>
      </c>
      <c r="Q76" s="122">
        <v>196215.49</v>
      </c>
    </row>
    <row r="77" spans="2:17" x14ac:dyDescent="0.25">
      <c r="B77" s="16" t="s">
        <v>90</v>
      </c>
      <c r="C77" s="110">
        <v>96480000</v>
      </c>
      <c r="D77" s="110">
        <v>100965963</v>
      </c>
      <c r="E77" s="59">
        <v>0</v>
      </c>
      <c r="F77" s="59">
        <v>0</v>
      </c>
      <c r="G77" s="59">
        <v>0</v>
      </c>
      <c r="H77" s="59">
        <v>0</v>
      </c>
      <c r="I77" s="59">
        <v>0</v>
      </c>
      <c r="J77" s="59">
        <v>0</v>
      </c>
      <c r="K77" s="59">
        <v>0</v>
      </c>
      <c r="L77" s="59">
        <v>0</v>
      </c>
      <c r="M77" s="59">
        <v>0</v>
      </c>
      <c r="N77" s="59">
        <v>0</v>
      </c>
      <c r="O77" s="59">
        <v>0</v>
      </c>
      <c r="P77" s="122">
        <v>100953939.34999999</v>
      </c>
      <c r="Q77" s="122">
        <v>100953939.34999999</v>
      </c>
    </row>
    <row r="78" spans="2:17" x14ac:dyDescent="0.25">
      <c r="B78" s="16" t="s">
        <v>91</v>
      </c>
      <c r="C78" s="12"/>
      <c r="D78" s="110">
        <v>336998823</v>
      </c>
      <c r="E78" s="59">
        <v>0</v>
      </c>
      <c r="F78" s="59">
        <v>0</v>
      </c>
      <c r="G78" s="59">
        <v>0</v>
      </c>
      <c r="H78" s="59">
        <v>0</v>
      </c>
      <c r="I78" s="59">
        <v>0</v>
      </c>
      <c r="J78" s="59">
        <v>0</v>
      </c>
      <c r="K78" s="59">
        <v>0</v>
      </c>
      <c r="L78" s="59">
        <v>0</v>
      </c>
      <c r="M78" s="59">
        <v>0</v>
      </c>
      <c r="N78" s="59">
        <v>0</v>
      </c>
      <c r="O78" s="59">
        <v>0</v>
      </c>
      <c r="P78" s="122">
        <v>334685485.36000001</v>
      </c>
      <c r="Q78" s="122">
        <v>334685485.36000001</v>
      </c>
    </row>
    <row r="79" spans="2:17" x14ac:dyDescent="0.25">
      <c r="B79" s="16" t="s">
        <v>92</v>
      </c>
      <c r="C79" s="12"/>
      <c r="D79" s="110">
        <v>5375</v>
      </c>
      <c r="E79" s="59">
        <v>0</v>
      </c>
      <c r="F79" s="59">
        <v>0</v>
      </c>
      <c r="G79" s="59">
        <v>0</v>
      </c>
      <c r="H79" s="59">
        <v>0</v>
      </c>
      <c r="I79" s="59">
        <v>0</v>
      </c>
      <c r="J79" s="59">
        <v>0</v>
      </c>
      <c r="K79" s="59">
        <v>0</v>
      </c>
      <c r="L79" s="59">
        <v>0</v>
      </c>
      <c r="M79" s="59">
        <v>0</v>
      </c>
      <c r="N79" s="59">
        <v>0</v>
      </c>
      <c r="O79" s="59">
        <v>0</v>
      </c>
      <c r="P79" s="122">
        <v>2025</v>
      </c>
      <c r="Q79" s="122">
        <v>2025</v>
      </c>
    </row>
    <row r="80" spans="2:17" x14ac:dyDescent="0.25">
      <c r="B80" s="16" t="s">
        <v>93</v>
      </c>
      <c r="C80" s="12">
        <v>0</v>
      </c>
      <c r="D80" s="110">
        <v>97870224</v>
      </c>
      <c r="E80" s="59">
        <v>0</v>
      </c>
      <c r="F80" s="59">
        <v>0</v>
      </c>
      <c r="G80" s="59">
        <v>0</v>
      </c>
      <c r="H80" s="59">
        <v>0</v>
      </c>
      <c r="I80" s="59">
        <v>0</v>
      </c>
      <c r="J80" s="59">
        <v>0</v>
      </c>
      <c r="K80" s="59">
        <v>0</v>
      </c>
      <c r="L80" s="122">
        <v>58630223.539999999</v>
      </c>
      <c r="M80" s="59">
        <v>0</v>
      </c>
      <c r="N80" s="59">
        <v>0</v>
      </c>
      <c r="O80" s="59">
        <v>0</v>
      </c>
      <c r="P80" s="122">
        <v>37114757.719999999</v>
      </c>
      <c r="Q80" s="122">
        <v>95744981.25999999</v>
      </c>
    </row>
    <row r="81" spans="2:17" x14ac:dyDescent="0.25">
      <c r="B81" s="16" t="s">
        <v>94</v>
      </c>
      <c r="C81" s="110">
        <v>491000000</v>
      </c>
      <c r="D81" s="12">
        <v>0</v>
      </c>
      <c r="E81" s="59">
        <v>0</v>
      </c>
      <c r="F81" s="59">
        <v>0</v>
      </c>
      <c r="G81" s="59">
        <v>0</v>
      </c>
      <c r="H81" s="59">
        <v>0</v>
      </c>
      <c r="I81" s="59">
        <v>0</v>
      </c>
      <c r="J81" s="59">
        <v>0</v>
      </c>
      <c r="K81" s="59">
        <v>0</v>
      </c>
      <c r="L81" s="59">
        <v>0</v>
      </c>
      <c r="M81" s="59">
        <v>0</v>
      </c>
      <c r="N81" s="59">
        <v>0</v>
      </c>
      <c r="O81" s="59">
        <v>0</v>
      </c>
      <c r="P81" s="59">
        <v>0</v>
      </c>
      <c r="Q81" s="59">
        <v>0</v>
      </c>
    </row>
    <row r="82" spans="2:17" x14ac:dyDescent="0.25">
      <c r="B82" s="16" t="s">
        <v>95</v>
      </c>
      <c r="C82" s="110">
        <v>192960000</v>
      </c>
      <c r="D82" s="110">
        <v>290742105</v>
      </c>
      <c r="E82" s="59">
        <v>0</v>
      </c>
      <c r="F82" s="59">
        <v>0</v>
      </c>
      <c r="G82" s="59">
        <v>0</v>
      </c>
      <c r="H82" s="59">
        <v>0</v>
      </c>
      <c r="I82" s="59">
        <v>0</v>
      </c>
      <c r="J82" s="59">
        <v>0</v>
      </c>
      <c r="K82" s="59">
        <v>0</v>
      </c>
      <c r="L82" s="59">
        <v>0</v>
      </c>
      <c r="M82" s="59">
        <v>0</v>
      </c>
      <c r="N82" s="59">
        <v>0</v>
      </c>
      <c r="O82" s="59">
        <v>0</v>
      </c>
      <c r="P82" s="122">
        <v>290647251.26999998</v>
      </c>
      <c r="Q82" s="122">
        <v>290647251.26999998</v>
      </c>
    </row>
    <row r="83" spans="2:17" x14ac:dyDescent="0.25">
      <c r="B83" s="16" t="s">
        <v>96</v>
      </c>
      <c r="C83" s="12"/>
      <c r="D83" s="110">
        <v>37955881</v>
      </c>
      <c r="E83" s="59">
        <v>0</v>
      </c>
      <c r="F83" s="59">
        <v>0</v>
      </c>
      <c r="G83" s="59">
        <v>0</v>
      </c>
      <c r="H83" s="59">
        <v>0</v>
      </c>
      <c r="I83" s="59">
        <v>0</v>
      </c>
      <c r="J83" s="59">
        <v>0</v>
      </c>
      <c r="K83" s="59">
        <v>0</v>
      </c>
      <c r="L83" s="59">
        <v>0</v>
      </c>
      <c r="M83" s="59">
        <v>0</v>
      </c>
      <c r="N83" s="59">
        <v>0</v>
      </c>
      <c r="O83" s="59">
        <v>0</v>
      </c>
      <c r="P83" s="122">
        <v>34768003.100000001</v>
      </c>
      <c r="Q83" s="122">
        <v>34768003.100000001</v>
      </c>
    </row>
    <row r="84" spans="2:17" x14ac:dyDescent="0.25">
      <c r="B84" s="16" t="s">
        <v>97</v>
      </c>
      <c r="C84" s="110">
        <v>324682986</v>
      </c>
      <c r="D84" s="110">
        <v>256256985.99999997</v>
      </c>
      <c r="E84" s="59">
        <v>0</v>
      </c>
      <c r="F84" s="59">
        <v>0</v>
      </c>
      <c r="G84" s="59">
        <v>0</v>
      </c>
      <c r="H84" s="59">
        <v>0</v>
      </c>
      <c r="I84" s="59">
        <v>0</v>
      </c>
      <c r="J84" s="59">
        <v>0</v>
      </c>
      <c r="K84" s="59">
        <v>0</v>
      </c>
      <c r="L84" s="59">
        <v>0</v>
      </c>
      <c r="M84" s="59">
        <v>0</v>
      </c>
      <c r="N84" s="59">
        <v>0</v>
      </c>
      <c r="O84" s="122">
        <v>109139804.08</v>
      </c>
      <c r="P84" s="122">
        <v>143198257.46000001</v>
      </c>
      <c r="Q84" s="122">
        <v>252338061.54000002</v>
      </c>
    </row>
    <row r="85" spans="2:17" x14ac:dyDescent="0.25">
      <c r="B85" s="16" t="s">
        <v>98</v>
      </c>
      <c r="C85" s="110">
        <v>554760000</v>
      </c>
      <c r="D85" s="110">
        <v>490422704</v>
      </c>
      <c r="E85" s="59">
        <v>0</v>
      </c>
      <c r="F85" s="59">
        <v>0</v>
      </c>
      <c r="G85" s="122">
        <v>193332719.13999999</v>
      </c>
      <c r="H85" s="122">
        <v>104832394.20999999</v>
      </c>
      <c r="I85" s="59">
        <v>0</v>
      </c>
      <c r="J85" s="122">
        <v>53874182.509999998</v>
      </c>
      <c r="K85" s="59">
        <v>0</v>
      </c>
      <c r="L85" s="122">
        <v>60697424.75</v>
      </c>
      <c r="M85" s="122">
        <v>28751211.280000001</v>
      </c>
      <c r="N85" s="59">
        <v>0</v>
      </c>
      <c r="O85" s="59">
        <v>0</v>
      </c>
      <c r="P85" s="122">
        <v>48934771.850000001</v>
      </c>
      <c r="Q85" s="122">
        <v>490422703.74000001</v>
      </c>
    </row>
    <row r="86" spans="2:17" x14ac:dyDescent="0.25">
      <c r="B86" s="16" t="s">
        <v>99</v>
      </c>
      <c r="C86" s="110">
        <v>135072000</v>
      </c>
      <c r="D86" s="110">
        <v>65153862</v>
      </c>
      <c r="E86" s="59">
        <v>0</v>
      </c>
      <c r="F86" s="59">
        <v>0</v>
      </c>
      <c r="G86" s="59">
        <v>0</v>
      </c>
      <c r="H86" s="59">
        <v>0</v>
      </c>
      <c r="I86" s="59">
        <v>0</v>
      </c>
      <c r="J86" s="59">
        <v>0</v>
      </c>
      <c r="K86" s="59">
        <v>0</v>
      </c>
      <c r="L86" s="59">
        <v>0</v>
      </c>
      <c r="M86" s="59">
        <v>0</v>
      </c>
      <c r="N86" s="59">
        <v>0</v>
      </c>
      <c r="O86" s="59">
        <v>0</v>
      </c>
      <c r="P86" s="122">
        <v>59536552.130000003</v>
      </c>
      <c r="Q86" s="122">
        <v>59536552.130000003</v>
      </c>
    </row>
    <row r="87" spans="2:17" x14ac:dyDescent="0.25">
      <c r="B87" s="16" t="s">
        <v>100</v>
      </c>
      <c r="C87" s="110">
        <v>283205226</v>
      </c>
      <c r="D87" s="110">
        <v>230246164.59000003</v>
      </c>
      <c r="E87" s="59">
        <v>0</v>
      </c>
      <c r="F87" s="59">
        <v>0</v>
      </c>
      <c r="G87" s="59">
        <v>0</v>
      </c>
      <c r="H87" s="59">
        <v>0</v>
      </c>
      <c r="I87" s="59">
        <v>0</v>
      </c>
      <c r="J87" s="59">
        <v>0</v>
      </c>
      <c r="K87" s="59">
        <v>0</v>
      </c>
      <c r="L87" s="122">
        <v>6355219.5499999998</v>
      </c>
      <c r="M87" s="59">
        <v>0</v>
      </c>
      <c r="N87" s="59">
        <v>0</v>
      </c>
      <c r="O87" s="59">
        <v>0</v>
      </c>
      <c r="P87" s="122">
        <v>215558903.09999999</v>
      </c>
      <c r="Q87" s="122">
        <v>221914122.65000001</v>
      </c>
    </row>
    <row r="88" spans="2:17" x14ac:dyDescent="0.25">
      <c r="B88" s="16" t="s">
        <v>101</v>
      </c>
      <c r="C88" s="110">
        <v>76663120</v>
      </c>
      <c r="D88" s="110">
        <v>234971531.00999999</v>
      </c>
      <c r="E88" s="59">
        <v>0</v>
      </c>
      <c r="F88" s="59">
        <v>0</v>
      </c>
      <c r="G88" s="59">
        <v>0</v>
      </c>
      <c r="H88" s="59">
        <v>0</v>
      </c>
      <c r="I88" s="59">
        <v>0</v>
      </c>
      <c r="J88" s="59">
        <v>0</v>
      </c>
      <c r="K88" s="59">
        <v>0</v>
      </c>
      <c r="L88" s="122">
        <v>13660856.41</v>
      </c>
      <c r="M88" s="59">
        <v>0</v>
      </c>
      <c r="N88" s="59">
        <v>0</v>
      </c>
      <c r="O88" s="59">
        <v>0</v>
      </c>
      <c r="P88" s="122">
        <v>204357778.03999999</v>
      </c>
      <c r="Q88" s="122">
        <v>218018634.44999999</v>
      </c>
    </row>
    <row r="89" spans="2:17" x14ac:dyDescent="0.25">
      <c r="B89" s="16" t="s">
        <v>102</v>
      </c>
      <c r="C89" s="110">
        <v>26051654</v>
      </c>
      <c r="D89" s="110">
        <v>43076777.649999999</v>
      </c>
      <c r="E89" s="59">
        <v>0</v>
      </c>
      <c r="F89" s="59">
        <v>0</v>
      </c>
      <c r="G89" s="59">
        <v>0</v>
      </c>
      <c r="H89" s="59">
        <v>0</v>
      </c>
      <c r="I89" s="59">
        <v>0</v>
      </c>
      <c r="J89" s="59">
        <v>0</v>
      </c>
      <c r="K89" s="59">
        <v>0</v>
      </c>
      <c r="L89" s="122">
        <v>6769441.96</v>
      </c>
      <c r="M89" s="59">
        <v>0</v>
      </c>
      <c r="N89" s="59">
        <v>0</v>
      </c>
      <c r="O89" s="59">
        <v>0</v>
      </c>
      <c r="P89" s="122">
        <v>25856044.16</v>
      </c>
      <c r="Q89" s="122">
        <v>32625486.119999997</v>
      </c>
    </row>
    <row r="90" spans="2:17" x14ac:dyDescent="0.25">
      <c r="B90" s="16" t="s">
        <v>103</v>
      </c>
      <c r="C90" s="110">
        <v>191541000</v>
      </c>
      <c r="D90" s="110">
        <v>270586566</v>
      </c>
      <c r="E90" s="59">
        <v>0</v>
      </c>
      <c r="F90" s="59">
        <v>0</v>
      </c>
      <c r="G90" s="59">
        <v>0</v>
      </c>
      <c r="H90" s="59">
        <v>0</v>
      </c>
      <c r="I90" s="59">
        <v>0</v>
      </c>
      <c r="J90" s="59">
        <v>0</v>
      </c>
      <c r="K90" s="59">
        <v>0</v>
      </c>
      <c r="L90" s="59">
        <v>0</v>
      </c>
      <c r="M90" s="59">
        <v>0</v>
      </c>
      <c r="N90" s="59">
        <v>0</v>
      </c>
      <c r="O90" s="59">
        <v>0</v>
      </c>
      <c r="P90" s="122">
        <v>270041972.10000002</v>
      </c>
      <c r="Q90" s="122">
        <v>270041972.10000002</v>
      </c>
    </row>
    <row r="91" spans="2:17" x14ac:dyDescent="0.25">
      <c r="B91" s="16" t="s">
        <v>104</v>
      </c>
      <c r="C91" s="12">
        <v>0</v>
      </c>
      <c r="D91" s="110">
        <v>271807942</v>
      </c>
      <c r="E91" s="59">
        <v>0</v>
      </c>
      <c r="F91" s="59">
        <v>0</v>
      </c>
      <c r="G91" s="59">
        <v>0</v>
      </c>
      <c r="H91" s="59">
        <v>0</v>
      </c>
      <c r="I91" s="59">
        <v>0</v>
      </c>
      <c r="J91" s="59">
        <v>0</v>
      </c>
      <c r="K91" s="59">
        <v>0</v>
      </c>
      <c r="L91" s="59">
        <v>0</v>
      </c>
      <c r="M91" s="59">
        <v>0</v>
      </c>
      <c r="N91" s="59">
        <v>0</v>
      </c>
      <c r="O91" s="59">
        <v>0</v>
      </c>
      <c r="P91" s="122">
        <v>271807403.25</v>
      </c>
      <c r="Q91" s="122">
        <v>271807403.25</v>
      </c>
    </row>
    <row r="92" spans="2:17" x14ac:dyDescent="0.25">
      <c r="B92" s="16" t="s">
        <v>105</v>
      </c>
      <c r="C92" s="110">
        <v>158324722</v>
      </c>
      <c r="D92" s="110">
        <v>402744093.37</v>
      </c>
      <c r="E92" s="59">
        <v>0</v>
      </c>
      <c r="F92" s="59">
        <v>0</v>
      </c>
      <c r="G92" s="59">
        <v>0</v>
      </c>
      <c r="H92" s="59">
        <v>0</v>
      </c>
      <c r="I92" s="59">
        <v>0</v>
      </c>
      <c r="J92" s="59">
        <v>0</v>
      </c>
      <c r="K92" s="59">
        <v>0</v>
      </c>
      <c r="L92" s="122">
        <v>81217127.040000007</v>
      </c>
      <c r="M92" s="59">
        <v>0</v>
      </c>
      <c r="N92" s="59">
        <v>0</v>
      </c>
      <c r="O92" s="59">
        <v>0</v>
      </c>
      <c r="P92" s="122">
        <v>321435135.48000002</v>
      </c>
      <c r="Q92" s="122">
        <v>402652262.52000004</v>
      </c>
    </row>
    <row r="93" spans="2:17" x14ac:dyDescent="0.25">
      <c r="B93" s="16" t="s">
        <v>106</v>
      </c>
      <c r="C93" s="12">
        <v>0</v>
      </c>
      <c r="D93" s="110">
        <v>554684596</v>
      </c>
      <c r="E93" s="59">
        <v>0</v>
      </c>
      <c r="F93" s="59">
        <v>0</v>
      </c>
      <c r="G93" s="59">
        <v>0</v>
      </c>
      <c r="H93" s="59">
        <v>0</v>
      </c>
      <c r="I93" s="59">
        <v>0</v>
      </c>
      <c r="J93" s="59">
        <v>0</v>
      </c>
      <c r="K93" s="59">
        <v>0</v>
      </c>
      <c r="L93" s="59">
        <v>0</v>
      </c>
      <c r="M93" s="59">
        <v>0</v>
      </c>
      <c r="N93" s="59">
        <v>0</v>
      </c>
      <c r="O93" s="59">
        <v>0</v>
      </c>
      <c r="P93" s="122">
        <v>554684594.05999994</v>
      </c>
      <c r="Q93" s="122">
        <v>554684594.05999994</v>
      </c>
    </row>
    <row r="94" spans="2:17" x14ac:dyDescent="0.25">
      <c r="B94" s="16" t="s">
        <v>107</v>
      </c>
      <c r="C94" s="12">
        <v>0</v>
      </c>
      <c r="D94" s="110">
        <v>387701765</v>
      </c>
      <c r="E94" s="59">
        <v>0</v>
      </c>
      <c r="F94" s="59">
        <v>0</v>
      </c>
      <c r="G94" s="59">
        <v>0</v>
      </c>
      <c r="H94" s="59">
        <v>0</v>
      </c>
      <c r="I94" s="59">
        <v>0</v>
      </c>
      <c r="J94" s="59">
        <v>0</v>
      </c>
      <c r="K94" s="59">
        <v>0</v>
      </c>
      <c r="L94" s="59">
        <v>0</v>
      </c>
      <c r="M94" s="59">
        <v>0</v>
      </c>
      <c r="N94" s="59">
        <v>0</v>
      </c>
      <c r="O94" s="122">
        <v>66838236.449999996</v>
      </c>
      <c r="P94" s="122">
        <v>319777827.25999999</v>
      </c>
      <c r="Q94" s="122">
        <v>386616063.70999998</v>
      </c>
    </row>
    <row r="95" spans="2:17" x14ac:dyDescent="0.25">
      <c r="B95" s="16" t="s">
        <v>108</v>
      </c>
      <c r="C95" s="110">
        <v>144720000</v>
      </c>
      <c r="D95" s="110">
        <v>459781188</v>
      </c>
      <c r="E95" s="59">
        <v>0</v>
      </c>
      <c r="F95" s="59">
        <v>0</v>
      </c>
      <c r="G95" s="59">
        <v>0</v>
      </c>
      <c r="H95" s="59">
        <v>0</v>
      </c>
      <c r="I95" s="59">
        <v>0</v>
      </c>
      <c r="J95" s="122">
        <v>28769795.030000001</v>
      </c>
      <c r="K95" s="59">
        <v>0</v>
      </c>
      <c r="L95" s="122">
        <v>8050051.3199999994</v>
      </c>
      <c r="M95" s="59">
        <v>0</v>
      </c>
      <c r="N95" s="59">
        <v>0</v>
      </c>
      <c r="O95" s="59">
        <v>0</v>
      </c>
      <c r="P95" s="122">
        <v>422427465.43000001</v>
      </c>
      <c r="Q95" s="122">
        <v>459247311.78000003</v>
      </c>
    </row>
    <row r="96" spans="2:17" x14ac:dyDescent="0.25">
      <c r="B96" s="16" t="s">
        <v>109</v>
      </c>
      <c r="C96" s="12">
        <v>0</v>
      </c>
      <c r="D96" s="110">
        <v>2234716963</v>
      </c>
      <c r="E96" s="59">
        <v>0</v>
      </c>
      <c r="F96" s="59">
        <v>0</v>
      </c>
      <c r="G96" s="59">
        <v>0</v>
      </c>
      <c r="H96" s="59">
        <v>0</v>
      </c>
      <c r="I96" s="59">
        <v>0</v>
      </c>
      <c r="J96" s="59">
        <v>0</v>
      </c>
      <c r="K96" s="59">
        <v>0</v>
      </c>
      <c r="L96" s="122">
        <v>337798867.56999999</v>
      </c>
      <c r="M96" s="59">
        <v>0</v>
      </c>
      <c r="N96" s="59">
        <v>0</v>
      </c>
      <c r="O96" s="59">
        <v>0</v>
      </c>
      <c r="P96" s="122">
        <v>1896918094.9300001</v>
      </c>
      <c r="Q96" s="122">
        <v>2234716962.5</v>
      </c>
    </row>
    <row r="97" spans="2:17" x14ac:dyDescent="0.25">
      <c r="B97" s="16" t="s">
        <v>110</v>
      </c>
      <c r="C97" s="12">
        <v>0</v>
      </c>
      <c r="D97" s="110">
        <v>1014180136</v>
      </c>
      <c r="E97" s="59">
        <v>0</v>
      </c>
      <c r="F97" s="59">
        <v>0</v>
      </c>
      <c r="G97" s="59">
        <v>0</v>
      </c>
      <c r="H97" s="59">
        <v>0</v>
      </c>
      <c r="I97" s="59">
        <v>0</v>
      </c>
      <c r="J97" s="59">
        <v>0</v>
      </c>
      <c r="K97" s="59">
        <v>0</v>
      </c>
      <c r="L97" s="122">
        <v>35317909.509999998</v>
      </c>
      <c r="M97" s="59">
        <v>0</v>
      </c>
      <c r="N97" s="59">
        <v>0</v>
      </c>
      <c r="O97" s="59">
        <v>0</v>
      </c>
      <c r="P97" s="122">
        <v>978857003.39999998</v>
      </c>
      <c r="Q97" s="122">
        <v>1014176097.16</v>
      </c>
    </row>
    <row r="98" spans="2:17" x14ac:dyDescent="0.25">
      <c r="B98" s="16" t="s">
        <v>111</v>
      </c>
      <c r="C98" s="12">
        <v>0</v>
      </c>
      <c r="D98" s="110">
        <v>20797991.799999997</v>
      </c>
      <c r="E98" s="59">
        <v>0</v>
      </c>
      <c r="F98" s="59">
        <v>0</v>
      </c>
      <c r="G98" s="59">
        <v>0</v>
      </c>
      <c r="H98" s="59">
        <v>0</v>
      </c>
      <c r="I98" s="59">
        <v>0</v>
      </c>
      <c r="J98" s="59">
        <v>0</v>
      </c>
      <c r="K98" s="59">
        <v>0</v>
      </c>
      <c r="L98" s="59">
        <v>0</v>
      </c>
      <c r="M98" s="59">
        <v>0</v>
      </c>
      <c r="N98" s="59">
        <v>0</v>
      </c>
      <c r="O98" s="59">
        <v>0</v>
      </c>
      <c r="P98" s="122">
        <v>20797991.27</v>
      </c>
      <c r="Q98" s="122">
        <v>20797991.27</v>
      </c>
    </row>
    <row r="99" spans="2:17" x14ac:dyDescent="0.25">
      <c r="B99" s="16" t="s">
        <v>112</v>
      </c>
      <c r="C99" s="110">
        <v>72360000</v>
      </c>
      <c r="D99" s="12">
        <v>0</v>
      </c>
      <c r="E99" s="59">
        <v>0</v>
      </c>
      <c r="F99" s="59">
        <v>0</v>
      </c>
      <c r="G99" s="59">
        <v>0</v>
      </c>
      <c r="H99" s="59">
        <v>0</v>
      </c>
      <c r="I99" s="59">
        <v>0</v>
      </c>
      <c r="J99" s="59">
        <v>0</v>
      </c>
      <c r="K99" s="59">
        <v>0</v>
      </c>
      <c r="L99" s="59">
        <v>0</v>
      </c>
      <c r="M99" s="59">
        <v>0</v>
      </c>
      <c r="N99" s="59">
        <v>0</v>
      </c>
      <c r="O99" s="59">
        <v>0</v>
      </c>
      <c r="P99" s="45">
        <v>0</v>
      </c>
      <c r="Q99" s="59">
        <v>0</v>
      </c>
    </row>
    <row r="100" spans="2:17" x14ac:dyDescent="0.25">
      <c r="B100" s="16" t="s">
        <v>113</v>
      </c>
      <c r="C100" s="110">
        <v>105565000</v>
      </c>
      <c r="D100" s="110">
        <v>105565000</v>
      </c>
      <c r="E100" s="59">
        <v>0</v>
      </c>
      <c r="F100" s="59">
        <v>0</v>
      </c>
      <c r="G100" s="59">
        <v>0</v>
      </c>
      <c r="H100" s="59">
        <v>0</v>
      </c>
      <c r="I100" s="59">
        <v>0</v>
      </c>
      <c r="J100" s="59">
        <v>0</v>
      </c>
      <c r="K100" s="59">
        <v>0</v>
      </c>
      <c r="L100" s="59">
        <v>0</v>
      </c>
      <c r="M100" s="59">
        <v>0</v>
      </c>
      <c r="N100" s="59">
        <v>0</v>
      </c>
      <c r="O100" s="59">
        <v>0</v>
      </c>
      <c r="P100" s="124">
        <v>96222600</v>
      </c>
      <c r="Q100" s="122">
        <v>96222600</v>
      </c>
    </row>
    <row r="101" spans="2:17" x14ac:dyDescent="0.25">
      <c r="B101" s="11" t="s">
        <v>114</v>
      </c>
      <c r="C101" s="12">
        <v>0</v>
      </c>
      <c r="D101" s="110">
        <v>24028180239.580002</v>
      </c>
      <c r="E101" s="59">
        <v>0</v>
      </c>
      <c r="F101" s="59">
        <v>0</v>
      </c>
      <c r="G101" s="59">
        <v>0</v>
      </c>
      <c r="H101" s="122">
        <v>2316299910.3899999</v>
      </c>
      <c r="I101" s="59">
        <v>0</v>
      </c>
      <c r="J101" s="59">
        <v>0</v>
      </c>
      <c r="K101" s="59">
        <v>0</v>
      </c>
      <c r="L101" s="59">
        <v>0</v>
      </c>
      <c r="M101" s="59">
        <v>0</v>
      </c>
      <c r="N101" s="59">
        <v>0</v>
      </c>
      <c r="O101" s="122">
        <v>28446300</v>
      </c>
      <c r="P101" s="122">
        <v>21682181328.379997</v>
      </c>
      <c r="Q101" s="122">
        <v>24026927538.769997</v>
      </c>
    </row>
    <row r="102" spans="2:17" x14ac:dyDescent="0.25">
      <c r="B102" s="11" t="s">
        <v>115</v>
      </c>
      <c r="C102" s="12">
        <v>0</v>
      </c>
      <c r="D102" s="110">
        <v>33370053.550000001</v>
      </c>
      <c r="E102" s="59">
        <v>0</v>
      </c>
      <c r="F102" s="59">
        <v>0</v>
      </c>
      <c r="G102" s="59">
        <v>0</v>
      </c>
      <c r="H102" s="59">
        <v>0</v>
      </c>
      <c r="I102" s="59">
        <v>0</v>
      </c>
      <c r="J102" s="59">
        <v>0</v>
      </c>
      <c r="K102" s="59">
        <v>0</v>
      </c>
      <c r="L102" s="59">
        <v>0</v>
      </c>
      <c r="M102" s="59">
        <v>0</v>
      </c>
      <c r="N102" s="59">
        <v>0</v>
      </c>
      <c r="O102" s="59">
        <v>0</v>
      </c>
      <c r="P102" s="122">
        <v>33099047.749999996</v>
      </c>
      <c r="Q102" s="122">
        <v>33099047.749999996</v>
      </c>
    </row>
    <row r="103" spans="2:17" x14ac:dyDescent="0.25">
      <c r="B103" s="11" t="s">
        <v>116</v>
      </c>
      <c r="C103" s="12">
        <v>0</v>
      </c>
      <c r="D103" s="110">
        <v>280764629.75</v>
      </c>
      <c r="E103" s="59">
        <v>0</v>
      </c>
      <c r="F103" s="59">
        <v>0</v>
      </c>
      <c r="G103" s="59">
        <v>0</v>
      </c>
      <c r="H103" s="59">
        <v>0</v>
      </c>
      <c r="I103" s="59">
        <v>0</v>
      </c>
      <c r="J103" s="59">
        <v>0</v>
      </c>
      <c r="K103" s="59">
        <v>0</v>
      </c>
      <c r="L103" s="122">
        <v>71644921.5</v>
      </c>
      <c r="M103" s="59">
        <v>0</v>
      </c>
      <c r="N103" s="59">
        <v>0</v>
      </c>
      <c r="O103" s="59">
        <v>0</v>
      </c>
      <c r="P103" s="122">
        <v>207647585.63</v>
      </c>
      <c r="Q103" s="122">
        <v>279292507.13</v>
      </c>
    </row>
    <row r="104" spans="2:17" x14ac:dyDescent="0.25">
      <c r="B104" s="11" t="s">
        <v>117</v>
      </c>
      <c r="C104" s="12">
        <v>0</v>
      </c>
      <c r="D104" s="110">
        <v>61221274</v>
      </c>
      <c r="E104" s="59">
        <v>0</v>
      </c>
      <c r="F104" s="122">
        <v>14029140</v>
      </c>
      <c r="G104" s="59">
        <v>0</v>
      </c>
      <c r="H104" s="59">
        <v>0</v>
      </c>
      <c r="I104" s="59">
        <v>0</v>
      </c>
      <c r="J104" s="59">
        <v>0</v>
      </c>
      <c r="K104" s="59">
        <v>0</v>
      </c>
      <c r="L104" s="59">
        <v>0</v>
      </c>
      <c r="M104" s="59">
        <v>0</v>
      </c>
      <c r="N104" s="59">
        <v>0</v>
      </c>
      <c r="O104" s="59">
        <v>0</v>
      </c>
      <c r="P104" s="122">
        <v>47192133.07</v>
      </c>
      <c r="Q104" s="122">
        <v>61221273.07</v>
      </c>
    </row>
    <row r="105" spans="2:17" x14ac:dyDescent="0.25">
      <c r="B105" s="11" t="s">
        <v>118</v>
      </c>
      <c r="C105" s="12">
        <v>0</v>
      </c>
      <c r="D105" s="110">
        <v>1345391599</v>
      </c>
      <c r="E105" s="59">
        <v>0</v>
      </c>
      <c r="F105" s="59">
        <v>0</v>
      </c>
      <c r="G105" s="59">
        <v>0</v>
      </c>
      <c r="H105" s="59">
        <v>0</v>
      </c>
      <c r="I105" s="59">
        <v>0</v>
      </c>
      <c r="J105" s="59">
        <v>0</v>
      </c>
      <c r="K105" s="59">
        <v>0</v>
      </c>
      <c r="L105" s="59">
        <v>0</v>
      </c>
      <c r="M105" s="59">
        <v>0</v>
      </c>
      <c r="N105" s="59">
        <v>0</v>
      </c>
      <c r="O105" s="122">
        <v>65707829.660000004</v>
      </c>
      <c r="P105" s="122">
        <v>1279683769.24</v>
      </c>
      <c r="Q105" s="122">
        <v>1345391598.9000001</v>
      </c>
    </row>
    <row r="106" spans="2:17" x14ac:dyDescent="0.25">
      <c r="B106" s="11" t="s">
        <v>119</v>
      </c>
      <c r="C106" s="12">
        <v>0</v>
      </c>
      <c r="D106" s="110">
        <v>2703299525.6199999</v>
      </c>
      <c r="E106" s="59">
        <v>0</v>
      </c>
      <c r="F106" s="59">
        <v>0</v>
      </c>
      <c r="G106" s="59">
        <v>0</v>
      </c>
      <c r="H106" s="59">
        <v>0</v>
      </c>
      <c r="I106" s="59">
        <v>0</v>
      </c>
      <c r="J106" s="59">
        <v>0</v>
      </c>
      <c r="K106" s="59">
        <v>0</v>
      </c>
      <c r="L106" s="59">
        <v>0</v>
      </c>
      <c r="M106" s="59">
        <v>0</v>
      </c>
      <c r="N106" s="59">
        <v>0</v>
      </c>
      <c r="O106" s="59">
        <v>0</v>
      </c>
      <c r="P106" s="122">
        <v>2703299525.1399999</v>
      </c>
      <c r="Q106" s="122">
        <v>2703299525.1399999</v>
      </c>
    </row>
    <row r="107" spans="2:17" x14ac:dyDescent="0.25">
      <c r="B107" s="11" t="s">
        <v>120</v>
      </c>
      <c r="C107" s="12">
        <v>0</v>
      </c>
      <c r="D107" s="110">
        <v>21232600</v>
      </c>
      <c r="E107" s="59">
        <v>0</v>
      </c>
      <c r="F107" s="59">
        <v>0</v>
      </c>
      <c r="G107" s="59">
        <v>0</v>
      </c>
      <c r="H107" s="59">
        <v>0</v>
      </c>
      <c r="I107" s="122">
        <v>21232530</v>
      </c>
      <c r="J107" s="59">
        <v>0</v>
      </c>
      <c r="K107" s="59">
        <v>0</v>
      </c>
      <c r="L107" s="59">
        <v>0</v>
      </c>
      <c r="M107" s="59">
        <v>0</v>
      </c>
      <c r="N107" s="59">
        <v>0</v>
      </c>
      <c r="O107" s="59">
        <v>0</v>
      </c>
      <c r="P107" s="59">
        <v>0</v>
      </c>
      <c r="Q107" s="122">
        <v>21232530</v>
      </c>
    </row>
    <row r="108" spans="2:17" x14ac:dyDescent="0.25">
      <c r="B108" s="9" t="s">
        <v>121</v>
      </c>
      <c r="C108" s="109">
        <v>1898422656</v>
      </c>
      <c r="D108" s="109">
        <v>2677027864.8999996</v>
      </c>
      <c r="E108" s="123">
        <v>1531959.82</v>
      </c>
      <c r="F108" s="123">
        <v>4077404.6000000006</v>
      </c>
      <c r="G108" s="123">
        <v>9709733.5700000003</v>
      </c>
      <c r="H108" s="123">
        <v>19552103.900000002</v>
      </c>
      <c r="I108" s="123">
        <v>17885999.91</v>
      </c>
      <c r="J108" s="123">
        <v>15118161.76</v>
      </c>
      <c r="K108" s="123">
        <v>34168272.550000004</v>
      </c>
      <c r="L108" s="123">
        <v>36281420.059999995</v>
      </c>
      <c r="M108" s="123">
        <v>29013761.640000001</v>
      </c>
      <c r="N108" s="123">
        <v>13616859.699999999</v>
      </c>
      <c r="O108" s="123">
        <v>248470003.44999999</v>
      </c>
      <c r="P108" s="123">
        <v>745188247.26000011</v>
      </c>
      <c r="Q108" s="123">
        <v>1174613928.22</v>
      </c>
    </row>
    <row r="109" spans="2:17" x14ac:dyDescent="0.25">
      <c r="B109" s="11" t="s">
        <v>122</v>
      </c>
      <c r="C109" s="12">
        <v>0</v>
      </c>
      <c r="D109" s="110">
        <v>147417590.50999999</v>
      </c>
      <c r="E109" s="59">
        <v>0</v>
      </c>
      <c r="F109" s="59">
        <v>0</v>
      </c>
      <c r="G109" s="59">
        <v>0</v>
      </c>
      <c r="H109" s="59">
        <v>0</v>
      </c>
      <c r="I109" s="59">
        <v>0</v>
      </c>
      <c r="J109" s="59">
        <v>0</v>
      </c>
      <c r="K109" s="59">
        <v>0</v>
      </c>
      <c r="L109" s="59">
        <v>0</v>
      </c>
      <c r="M109" s="59">
        <v>0</v>
      </c>
      <c r="N109" s="59">
        <v>0</v>
      </c>
      <c r="O109" s="122">
        <v>65233807.630000003</v>
      </c>
      <c r="P109" s="122">
        <v>82053999.030000001</v>
      </c>
      <c r="Q109" s="122">
        <v>147287806.66</v>
      </c>
    </row>
    <row r="110" spans="2:17" x14ac:dyDescent="0.25">
      <c r="B110" s="11" t="s">
        <v>123</v>
      </c>
      <c r="C110" s="110">
        <v>492597113</v>
      </c>
      <c r="D110" s="110">
        <v>242992710</v>
      </c>
      <c r="E110" s="59">
        <v>0</v>
      </c>
      <c r="F110" s="60">
        <v>0</v>
      </c>
      <c r="G110" s="60">
        <v>0</v>
      </c>
      <c r="H110" s="60">
        <v>0</v>
      </c>
      <c r="I110" s="60">
        <v>0</v>
      </c>
      <c r="J110" s="60">
        <v>0</v>
      </c>
      <c r="K110" s="60">
        <v>0</v>
      </c>
      <c r="L110" s="60">
        <v>0</v>
      </c>
      <c r="M110" s="60">
        <v>0</v>
      </c>
      <c r="N110" s="60">
        <v>0</v>
      </c>
      <c r="O110" s="60">
        <v>0</v>
      </c>
      <c r="P110" s="60">
        <v>0</v>
      </c>
      <c r="Q110" s="60">
        <v>0</v>
      </c>
    </row>
    <row r="111" spans="2:17" x14ac:dyDescent="0.25">
      <c r="B111" s="11" t="s">
        <v>124</v>
      </c>
      <c r="C111" s="12"/>
      <c r="D111" s="110">
        <v>410106</v>
      </c>
      <c r="E111" s="59">
        <v>0</v>
      </c>
      <c r="F111" s="60">
        <v>0</v>
      </c>
      <c r="G111" s="60">
        <v>0</v>
      </c>
      <c r="H111" s="60">
        <v>0</v>
      </c>
      <c r="I111" s="60">
        <v>0</v>
      </c>
      <c r="J111" s="60">
        <v>0</v>
      </c>
      <c r="K111" s="60">
        <v>0</v>
      </c>
      <c r="L111" s="60">
        <v>0</v>
      </c>
      <c r="M111" s="60">
        <v>0</v>
      </c>
      <c r="N111" s="60">
        <v>0</v>
      </c>
      <c r="O111" s="60">
        <v>0</v>
      </c>
      <c r="P111" s="125">
        <v>410105.15</v>
      </c>
      <c r="Q111" s="125">
        <v>410105.15</v>
      </c>
    </row>
    <row r="112" spans="2:17" x14ac:dyDescent="0.25">
      <c r="B112" s="11" t="s">
        <v>125</v>
      </c>
      <c r="C112" s="110">
        <v>1393605099</v>
      </c>
      <c r="D112" s="110">
        <v>987534256.70000005</v>
      </c>
      <c r="E112" s="59">
        <v>0</v>
      </c>
      <c r="F112" s="60">
        <v>0</v>
      </c>
      <c r="G112" s="60">
        <v>0</v>
      </c>
      <c r="H112" s="60">
        <v>0</v>
      </c>
      <c r="I112" s="60">
        <v>0</v>
      </c>
      <c r="J112" s="60">
        <v>0</v>
      </c>
      <c r="K112" s="60">
        <v>0</v>
      </c>
      <c r="L112" s="60">
        <v>0</v>
      </c>
      <c r="M112" s="60">
        <v>0</v>
      </c>
      <c r="N112" s="60">
        <v>0</v>
      </c>
      <c r="O112" s="60">
        <v>0</v>
      </c>
      <c r="P112" s="60">
        <v>0</v>
      </c>
      <c r="Q112" s="60">
        <v>0</v>
      </c>
    </row>
    <row r="113" spans="2:17" x14ac:dyDescent="0.25">
      <c r="B113" s="11" t="s">
        <v>126</v>
      </c>
      <c r="C113" s="12">
        <v>0</v>
      </c>
      <c r="D113" s="110">
        <v>5082</v>
      </c>
      <c r="E113" s="59">
        <v>0</v>
      </c>
      <c r="F113" s="60">
        <v>0</v>
      </c>
      <c r="G113" s="60">
        <v>0</v>
      </c>
      <c r="H113" s="60">
        <v>0</v>
      </c>
      <c r="I113" s="60">
        <v>0</v>
      </c>
      <c r="J113" s="60">
        <v>0</v>
      </c>
      <c r="K113" s="60">
        <v>0</v>
      </c>
      <c r="L113" s="125">
        <v>5081.32</v>
      </c>
      <c r="M113" s="60">
        <v>0</v>
      </c>
      <c r="N113" s="60">
        <v>0</v>
      </c>
      <c r="O113" s="60">
        <v>0</v>
      </c>
      <c r="P113" s="60">
        <v>0</v>
      </c>
      <c r="Q113" s="125">
        <v>5081.32</v>
      </c>
    </row>
    <row r="114" spans="2:17" x14ac:dyDescent="0.25">
      <c r="B114" s="11" t="s">
        <v>127</v>
      </c>
      <c r="C114" s="12">
        <v>0</v>
      </c>
      <c r="D114" s="110">
        <v>12815371.699999999</v>
      </c>
      <c r="E114" s="59">
        <v>0</v>
      </c>
      <c r="F114" s="60">
        <v>0</v>
      </c>
      <c r="G114" s="60">
        <v>0</v>
      </c>
      <c r="H114" s="60">
        <v>0</v>
      </c>
      <c r="I114" s="60">
        <v>0</v>
      </c>
      <c r="J114" s="60">
        <v>0</v>
      </c>
      <c r="K114" s="60">
        <v>0</v>
      </c>
      <c r="L114" s="60">
        <v>0</v>
      </c>
      <c r="M114" s="60">
        <v>0</v>
      </c>
      <c r="N114" s="60">
        <v>0</v>
      </c>
      <c r="O114" s="125">
        <v>4705390.5599999996</v>
      </c>
      <c r="P114" s="125">
        <v>8109383.4900000012</v>
      </c>
      <c r="Q114" s="125">
        <v>12814774.050000001</v>
      </c>
    </row>
    <row r="115" spans="2:17" x14ac:dyDescent="0.25">
      <c r="B115" s="11" t="s">
        <v>128</v>
      </c>
      <c r="C115" s="12">
        <v>0</v>
      </c>
      <c r="D115" s="110">
        <v>91015498</v>
      </c>
      <c r="E115" s="59">
        <v>0</v>
      </c>
      <c r="F115" s="60">
        <v>0</v>
      </c>
      <c r="G115" s="60">
        <v>0</v>
      </c>
      <c r="H115" s="60">
        <v>0</v>
      </c>
      <c r="I115" s="60">
        <v>0</v>
      </c>
      <c r="J115" s="60">
        <v>0</v>
      </c>
      <c r="K115" s="60">
        <v>0</v>
      </c>
      <c r="L115" s="60">
        <v>0</v>
      </c>
      <c r="M115" s="60">
        <v>0</v>
      </c>
      <c r="N115" s="60">
        <v>0</v>
      </c>
      <c r="O115" s="125">
        <v>28455761.100000001</v>
      </c>
      <c r="P115" s="125">
        <v>62559733</v>
      </c>
      <c r="Q115" s="125">
        <v>91015494.099999994</v>
      </c>
    </row>
    <row r="116" spans="2:17" x14ac:dyDescent="0.25">
      <c r="B116" s="11" t="s">
        <v>129</v>
      </c>
      <c r="C116" s="12">
        <v>0</v>
      </c>
      <c r="D116" s="110">
        <v>952491</v>
      </c>
      <c r="E116" s="59">
        <v>0</v>
      </c>
      <c r="F116" s="60">
        <v>0</v>
      </c>
      <c r="G116" s="60">
        <v>0</v>
      </c>
      <c r="H116" s="60">
        <v>0</v>
      </c>
      <c r="I116" s="60">
        <v>0</v>
      </c>
      <c r="J116" s="60">
        <v>0</v>
      </c>
      <c r="K116" s="60">
        <v>0</v>
      </c>
      <c r="L116" s="125">
        <v>232597.98</v>
      </c>
      <c r="M116" s="60">
        <v>0</v>
      </c>
      <c r="N116" s="60">
        <v>0</v>
      </c>
      <c r="O116" s="60">
        <v>0</v>
      </c>
      <c r="P116" s="125">
        <v>360206.68</v>
      </c>
      <c r="Q116" s="125">
        <v>592804.66</v>
      </c>
    </row>
    <row r="117" spans="2:17" x14ac:dyDescent="0.25">
      <c r="B117" s="11" t="s">
        <v>130</v>
      </c>
      <c r="C117" s="12">
        <v>0</v>
      </c>
      <c r="D117" s="110">
        <v>9749698.3000000007</v>
      </c>
      <c r="E117" s="59">
        <v>0</v>
      </c>
      <c r="F117" s="60">
        <v>0</v>
      </c>
      <c r="G117" s="60">
        <v>0</v>
      </c>
      <c r="H117" s="60">
        <v>0</v>
      </c>
      <c r="I117" s="60">
        <v>0</v>
      </c>
      <c r="J117" s="60">
        <v>0</v>
      </c>
      <c r="K117" s="60">
        <v>0</v>
      </c>
      <c r="L117" s="125">
        <v>2204073.44</v>
      </c>
      <c r="M117" s="60">
        <v>0</v>
      </c>
      <c r="N117" s="60">
        <v>0</v>
      </c>
      <c r="O117" s="60">
        <v>0</v>
      </c>
      <c r="P117" s="125">
        <v>3230818.76</v>
      </c>
      <c r="Q117" s="125">
        <v>5434892.1999999993</v>
      </c>
    </row>
    <row r="118" spans="2:17" x14ac:dyDescent="0.25">
      <c r="B118" s="11" t="s">
        <v>131</v>
      </c>
      <c r="C118" s="12">
        <v>0</v>
      </c>
      <c r="D118" s="110">
        <v>306784775</v>
      </c>
      <c r="E118" s="59">
        <v>0</v>
      </c>
      <c r="F118" s="60">
        <v>0</v>
      </c>
      <c r="G118" s="60">
        <v>0</v>
      </c>
      <c r="H118" s="60">
        <v>0</v>
      </c>
      <c r="I118" s="60">
        <v>0</v>
      </c>
      <c r="J118" s="60">
        <v>0</v>
      </c>
      <c r="K118" s="60">
        <v>0</v>
      </c>
      <c r="L118" s="60">
        <v>0</v>
      </c>
      <c r="M118" s="60">
        <v>0</v>
      </c>
      <c r="N118" s="60">
        <v>0</v>
      </c>
      <c r="O118" s="125">
        <v>118026396.58</v>
      </c>
      <c r="P118" s="125">
        <v>188023928.97</v>
      </c>
      <c r="Q118" s="125">
        <v>306050325.55000001</v>
      </c>
    </row>
    <row r="119" spans="2:17" x14ac:dyDescent="0.25">
      <c r="B119" s="11" t="s">
        <v>132</v>
      </c>
      <c r="C119" s="12">
        <v>0</v>
      </c>
      <c r="D119" s="110">
        <v>4438297</v>
      </c>
      <c r="E119" s="59">
        <v>0</v>
      </c>
      <c r="F119" s="60">
        <v>0</v>
      </c>
      <c r="G119" s="60">
        <v>0</v>
      </c>
      <c r="H119" s="60">
        <v>0</v>
      </c>
      <c r="I119" s="60">
        <v>0</v>
      </c>
      <c r="J119" s="60">
        <v>0</v>
      </c>
      <c r="K119" s="60">
        <v>0</v>
      </c>
      <c r="L119" s="125">
        <v>1884633.89</v>
      </c>
      <c r="M119" s="60">
        <v>0</v>
      </c>
      <c r="N119" s="60">
        <v>0</v>
      </c>
      <c r="O119" s="60">
        <v>0</v>
      </c>
      <c r="P119" s="125">
        <v>2065067.4800000002</v>
      </c>
      <c r="Q119" s="125">
        <v>3949701.37</v>
      </c>
    </row>
    <row r="120" spans="2:17" x14ac:dyDescent="0.25">
      <c r="B120" s="11" t="s">
        <v>133</v>
      </c>
      <c r="C120" s="12">
        <v>0</v>
      </c>
      <c r="D120" s="110">
        <v>1372074</v>
      </c>
      <c r="E120" s="59">
        <v>0</v>
      </c>
      <c r="F120" s="60">
        <v>0</v>
      </c>
      <c r="G120" s="60">
        <v>0</v>
      </c>
      <c r="H120" s="60">
        <v>0</v>
      </c>
      <c r="I120" s="60">
        <v>0</v>
      </c>
      <c r="J120" s="60">
        <v>0</v>
      </c>
      <c r="K120" s="60">
        <v>0</v>
      </c>
      <c r="L120" s="60">
        <v>0</v>
      </c>
      <c r="M120" s="60">
        <v>0</v>
      </c>
      <c r="N120" s="60">
        <v>0</v>
      </c>
      <c r="O120" s="60">
        <v>0</v>
      </c>
      <c r="P120" s="125">
        <v>1372071.87</v>
      </c>
      <c r="Q120" s="125">
        <v>1372071.87</v>
      </c>
    </row>
    <row r="121" spans="2:17" x14ac:dyDescent="0.25">
      <c r="B121" s="11" t="s">
        <v>134</v>
      </c>
      <c r="C121" s="12">
        <v>0</v>
      </c>
      <c r="D121" s="110">
        <v>5000</v>
      </c>
      <c r="E121" s="59">
        <v>0</v>
      </c>
      <c r="F121" s="60">
        <v>0</v>
      </c>
      <c r="G121" s="60">
        <v>0</v>
      </c>
      <c r="H121" s="60">
        <v>0</v>
      </c>
      <c r="I121" s="60">
        <v>0</v>
      </c>
      <c r="J121" s="60">
        <v>0</v>
      </c>
      <c r="K121" s="60">
        <v>0</v>
      </c>
      <c r="L121" s="60">
        <v>0</v>
      </c>
      <c r="M121" s="60">
        <v>0</v>
      </c>
      <c r="N121" s="60">
        <v>0</v>
      </c>
      <c r="O121" s="125">
        <v>4087.2699999999995</v>
      </c>
      <c r="P121" s="60">
        <v>0</v>
      </c>
      <c r="Q121" s="125">
        <v>4087.2699999999995</v>
      </c>
    </row>
    <row r="122" spans="2:17" x14ac:dyDescent="0.25">
      <c r="B122" s="11" t="s">
        <v>135</v>
      </c>
      <c r="C122" s="12">
        <v>0</v>
      </c>
      <c r="D122" s="110">
        <v>12889216</v>
      </c>
      <c r="E122" s="59">
        <v>0</v>
      </c>
      <c r="F122" s="60">
        <v>0</v>
      </c>
      <c r="G122" s="60">
        <v>0</v>
      </c>
      <c r="H122" s="60">
        <v>0</v>
      </c>
      <c r="I122" s="60">
        <v>0</v>
      </c>
      <c r="J122" s="60">
        <v>0</v>
      </c>
      <c r="K122" s="60">
        <v>0</v>
      </c>
      <c r="L122" s="125">
        <v>2505.65</v>
      </c>
      <c r="M122" s="60">
        <v>0</v>
      </c>
      <c r="N122" s="60">
        <v>0</v>
      </c>
      <c r="O122" s="60">
        <v>0</v>
      </c>
      <c r="P122" s="125">
        <v>10175896.92</v>
      </c>
      <c r="Q122" s="125">
        <v>10178402.57</v>
      </c>
    </row>
    <row r="123" spans="2:17" x14ac:dyDescent="0.25">
      <c r="B123" s="11" t="s">
        <v>136</v>
      </c>
      <c r="C123" s="12">
        <v>0</v>
      </c>
      <c r="D123" s="110">
        <v>2630</v>
      </c>
      <c r="E123" s="59">
        <v>0</v>
      </c>
      <c r="F123" s="60">
        <v>0</v>
      </c>
      <c r="G123" s="60">
        <v>0</v>
      </c>
      <c r="H123" s="60">
        <v>0</v>
      </c>
      <c r="I123" s="60">
        <v>0</v>
      </c>
      <c r="J123" s="60">
        <v>0</v>
      </c>
      <c r="K123" s="60">
        <v>0</v>
      </c>
      <c r="L123" s="60">
        <v>0</v>
      </c>
      <c r="M123" s="60">
        <v>0</v>
      </c>
      <c r="N123" s="60">
        <v>0</v>
      </c>
      <c r="O123" s="60">
        <v>0</v>
      </c>
      <c r="P123" s="125">
        <v>2200</v>
      </c>
      <c r="Q123" s="125">
        <v>2200</v>
      </c>
    </row>
    <row r="124" spans="2:17" x14ac:dyDescent="0.25">
      <c r="B124" s="11" t="s">
        <v>137</v>
      </c>
      <c r="C124" s="12">
        <v>0</v>
      </c>
      <c r="D124" s="110">
        <v>529811</v>
      </c>
      <c r="E124" s="59">
        <v>0</v>
      </c>
      <c r="F124" s="59">
        <v>0</v>
      </c>
      <c r="G124" s="59">
        <v>0</v>
      </c>
      <c r="H124" s="59">
        <v>0</v>
      </c>
      <c r="I124" s="59">
        <v>0</v>
      </c>
      <c r="J124" s="59">
        <v>0</v>
      </c>
      <c r="K124" s="59">
        <v>0</v>
      </c>
      <c r="L124" s="122">
        <v>1475</v>
      </c>
      <c r="M124" s="59">
        <v>0</v>
      </c>
      <c r="N124" s="59">
        <v>0</v>
      </c>
      <c r="O124" s="59">
        <v>0</v>
      </c>
      <c r="P124" s="122">
        <v>17155.419999999998</v>
      </c>
      <c r="Q124" s="122">
        <v>18630.419999999998</v>
      </c>
    </row>
    <row r="125" spans="2:17" x14ac:dyDescent="0.25">
      <c r="B125" s="11" t="s">
        <v>138</v>
      </c>
      <c r="C125" s="12">
        <v>0</v>
      </c>
      <c r="D125" s="110">
        <v>2803500</v>
      </c>
      <c r="E125" s="59">
        <v>0</v>
      </c>
      <c r="F125" s="59">
        <v>0</v>
      </c>
      <c r="G125" s="59">
        <v>0</v>
      </c>
      <c r="H125" s="59">
        <v>0</v>
      </c>
      <c r="I125" s="59">
        <v>0</v>
      </c>
      <c r="J125" s="59">
        <v>0</v>
      </c>
      <c r="K125" s="59">
        <v>0</v>
      </c>
      <c r="L125" s="59">
        <v>0</v>
      </c>
      <c r="M125" s="59">
        <v>0</v>
      </c>
      <c r="N125" s="59">
        <v>0</v>
      </c>
      <c r="O125" s="59">
        <v>0</v>
      </c>
      <c r="P125" s="122">
        <v>2736521.43</v>
      </c>
      <c r="Q125" s="122">
        <v>2736521.43</v>
      </c>
    </row>
    <row r="126" spans="2:17" x14ac:dyDescent="0.25">
      <c r="B126" s="11" t="s">
        <v>139</v>
      </c>
      <c r="C126" s="110">
        <v>12220444</v>
      </c>
      <c r="D126" s="110">
        <v>221256332</v>
      </c>
      <c r="E126" s="122">
        <v>1531959.82</v>
      </c>
      <c r="F126" s="122">
        <v>3789104.6</v>
      </c>
      <c r="G126" s="122">
        <v>9675263.2300000004</v>
      </c>
      <c r="H126" s="122">
        <v>3273194.94</v>
      </c>
      <c r="I126" s="122">
        <v>3326357.56</v>
      </c>
      <c r="J126" s="122">
        <v>8081581.1399999987</v>
      </c>
      <c r="K126" s="122">
        <v>5802250.8200000003</v>
      </c>
      <c r="L126" s="122">
        <v>19585704.329999998</v>
      </c>
      <c r="M126" s="122">
        <v>3892848.84</v>
      </c>
      <c r="N126" s="122">
        <v>3452172.54</v>
      </c>
      <c r="O126" s="122">
        <v>11509130.48</v>
      </c>
      <c r="P126" s="122">
        <v>8299826.4099999992</v>
      </c>
      <c r="Q126" s="122">
        <v>82219394.709999993</v>
      </c>
    </row>
    <row r="127" spans="2:17" x14ac:dyDescent="0.25">
      <c r="B127" s="11" t="s">
        <v>140</v>
      </c>
      <c r="C127" s="12">
        <v>0</v>
      </c>
      <c r="D127" s="110">
        <v>3137593</v>
      </c>
      <c r="E127" s="59">
        <v>0</v>
      </c>
      <c r="F127" s="59">
        <v>0</v>
      </c>
      <c r="G127" s="59">
        <v>0</v>
      </c>
      <c r="H127" s="59">
        <v>0</v>
      </c>
      <c r="I127" s="59">
        <v>0</v>
      </c>
      <c r="J127" s="59">
        <v>0</v>
      </c>
      <c r="K127" s="59">
        <v>0</v>
      </c>
      <c r="L127" s="59">
        <v>0</v>
      </c>
      <c r="M127" s="59">
        <v>0</v>
      </c>
      <c r="N127" s="59">
        <v>0</v>
      </c>
      <c r="O127" s="59">
        <v>0</v>
      </c>
      <c r="P127" s="122">
        <v>2813689.74</v>
      </c>
      <c r="Q127" s="122">
        <v>2813689.74</v>
      </c>
    </row>
    <row r="128" spans="2:17" x14ac:dyDescent="0.25">
      <c r="B128" s="11" t="s">
        <v>141</v>
      </c>
      <c r="C128" s="12">
        <v>0</v>
      </c>
      <c r="D128" s="110">
        <v>1129379</v>
      </c>
      <c r="E128" s="59">
        <v>0</v>
      </c>
      <c r="F128" s="59">
        <v>0</v>
      </c>
      <c r="G128" s="59">
        <v>0</v>
      </c>
      <c r="H128" s="59">
        <v>0</v>
      </c>
      <c r="I128" s="59">
        <v>0</v>
      </c>
      <c r="J128" s="59">
        <v>0</v>
      </c>
      <c r="K128" s="59">
        <v>0</v>
      </c>
      <c r="L128" s="59">
        <v>0</v>
      </c>
      <c r="M128" s="59">
        <v>0</v>
      </c>
      <c r="N128" s="59">
        <v>0</v>
      </c>
      <c r="O128" s="59">
        <v>0</v>
      </c>
      <c r="P128" s="122">
        <v>744226.49</v>
      </c>
      <c r="Q128" s="122">
        <v>744226.49</v>
      </c>
    </row>
    <row r="129" spans="2:17" x14ac:dyDescent="0.25">
      <c r="B129" s="11" t="s">
        <v>142</v>
      </c>
      <c r="C129" s="12">
        <v>0</v>
      </c>
      <c r="D129" s="110">
        <v>3021159</v>
      </c>
      <c r="E129" s="59">
        <v>0</v>
      </c>
      <c r="F129" s="59">
        <v>0</v>
      </c>
      <c r="G129" s="59">
        <v>0</v>
      </c>
      <c r="H129" s="59">
        <v>0</v>
      </c>
      <c r="I129" s="59">
        <v>0</v>
      </c>
      <c r="J129" s="59">
        <v>0</v>
      </c>
      <c r="K129" s="59">
        <v>0</v>
      </c>
      <c r="L129" s="122">
        <v>792599.41</v>
      </c>
      <c r="M129" s="59">
        <v>0</v>
      </c>
      <c r="N129" s="59">
        <v>0</v>
      </c>
      <c r="O129" s="59">
        <v>0</v>
      </c>
      <c r="P129" s="122">
        <v>217349.34</v>
      </c>
      <c r="Q129" s="122">
        <v>1009948.75</v>
      </c>
    </row>
    <row r="130" spans="2:17" x14ac:dyDescent="0.25">
      <c r="B130" s="11" t="s">
        <v>143</v>
      </c>
      <c r="C130" s="12">
        <v>0</v>
      </c>
      <c r="D130" s="110">
        <v>4142015</v>
      </c>
      <c r="E130" s="59">
        <v>0</v>
      </c>
      <c r="F130" s="59">
        <v>0</v>
      </c>
      <c r="G130" s="59">
        <v>0</v>
      </c>
      <c r="H130" s="59">
        <v>0</v>
      </c>
      <c r="I130" s="59">
        <v>0</v>
      </c>
      <c r="J130" s="59">
        <v>0</v>
      </c>
      <c r="K130" s="59">
        <v>0</v>
      </c>
      <c r="L130" s="59">
        <v>0</v>
      </c>
      <c r="M130" s="59">
        <v>0</v>
      </c>
      <c r="N130" s="59">
        <v>0</v>
      </c>
      <c r="O130" s="59">
        <v>0</v>
      </c>
      <c r="P130" s="122">
        <v>3328846.98</v>
      </c>
      <c r="Q130" s="122">
        <v>3328846.98</v>
      </c>
    </row>
    <row r="131" spans="2:17" x14ac:dyDescent="0.25">
      <c r="B131" s="11" t="s">
        <v>144</v>
      </c>
      <c r="C131" s="12">
        <v>0</v>
      </c>
      <c r="D131" s="110">
        <v>2134821</v>
      </c>
      <c r="E131" s="59">
        <v>0</v>
      </c>
      <c r="F131" s="59">
        <v>0</v>
      </c>
      <c r="G131" s="59">
        <v>0</v>
      </c>
      <c r="H131" s="59">
        <v>0</v>
      </c>
      <c r="I131" s="59">
        <v>0</v>
      </c>
      <c r="J131" s="59">
        <v>0</v>
      </c>
      <c r="K131" s="59">
        <v>0</v>
      </c>
      <c r="L131" s="122">
        <v>1138480.98</v>
      </c>
      <c r="M131" s="59">
        <v>0</v>
      </c>
      <c r="N131" s="59">
        <v>0</v>
      </c>
      <c r="O131" s="59">
        <v>0</v>
      </c>
      <c r="P131" s="122">
        <v>4121.6000000000004</v>
      </c>
      <c r="Q131" s="122">
        <v>1142602.58</v>
      </c>
    </row>
    <row r="132" spans="2:17" x14ac:dyDescent="0.25">
      <c r="B132" s="11" t="s">
        <v>145</v>
      </c>
      <c r="C132" s="12">
        <v>0</v>
      </c>
      <c r="D132" s="110">
        <v>39762952</v>
      </c>
      <c r="E132" s="59">
        <v>0</v>
      </c>
      <c r="F132" s="59">
        <v>0</v>
      </c>
      <c r="G132" s="59">
        <v>0</v>
      </c>
      <c r="H132" s="59">
        <v>0</v>
      </c>
      <c r="I132" s="59">
        <v>0</v>
      </c>
      <c r="J132" s="59">
        <v>0</v>
      </c>
      <c r="K132" s="59">
        <v>0</v>
      </c>
      <c r="L132" s="122">
        <v>525</v>
      </c>
      <c r="M132" s="59">
        <v>0</v>
      </c>
      <c r="N132" s="59">
        <v>0</v>
      </c>
      <c r="O132" s="59">
        <v>0</v>
      </c>
      <c r="P132" s="122">
        <v>24645861.129999999</v>
      </c>
      <c r="Q132" s="122">
        <v>24646386.129999999</v>
      </c>
    </row>
    <row r="133" spans="2:17" x14ac:dyDescent="0.25">
      <c r="B133" s="11" t="s">
        <v>146</v>
      </c>
      <c r="C133" s="12">
        <v>0</v>
      </c>
      <c r="D133" s="110">
        <v>3350205</v>
      </c>
      <c r="E133" s="59">
        <v>0</v>
      </c>
      <c r="F133" s="59">
        <v>0</v>
      </c>
      <c r="G133" s="59">
        <v>0</v>
      </c>
      <c r="H133" s="59">
        <v>0</v>
      </c>
      <c r="I133" s="59">
        <v>0</v>
      </c>
      <c r="J133" s="59">
        <v>0</v>
      </c>
      <c r="K133" s="59">
        <v>0</v>
      </c>
      <c r="L133" s="59">
        <v>0</v>
      </c>
      <c r="M133" s="59">
        <v>0</v>
      </c>
      <c r="N133" s="59">
        <v>0</v>
      </c>
      <c r="O133" s="59">
        <v>0</v>
      </c>
      <c r="P133" s="122">
        <v>3229627.15</v>
      </c>
      <c r="Q133" s="122">
        <v>3229627.15</v>
      </c>
    </row>
    <row r="134" spans="2:17" x14ac:dyDescent="0.25">
      <c r="B134" s="11" t="s">
        <v>147</v>
      </c>
      <c r="C134" s="12">
        <v>0</v>
      </c>
      <c r="D134" s="110">
        <v>258158766</v>
      </c>
      <c r="E134" s="59">
        <v>0</v>
      </c>
      <c r="F134" s="59">
        <v>0</v>
      </c>
      <c r="G134" s="59">
        <v>0</v>
      </c>
      <c r="H134" s="59">
        <v>0</v>
      </c>
      <c r="I134" s="59">
        <v>0</v>
      </c>
      <c r="J134" s="59">
        <v>0</v>
      </c>
      <c r="K134" s="59">
        <v>0</v>
      </c>
      <c r="L134" s="59">
        <v>0</v>
      </c>
      <c r="M134" s="59">
        <v>0</v>
      </c>
      <c r="N134" s="59">
        <v>0</v>
      </c>
      <c r="O134" s="59">
        <v>0</v>
      </c>
      <c r="P134" s="122">
        <v>256701393.80000001</v>
      </c>
      <c r="Q134" s="122">
        <v>256701393.80000001</v>
      </c>
    </row>
    <row r="135" spans="2:17" x14ac:dyDescent="0.25">
      <c r="B135" s="11" t="s">
        <v>148</v>
      </c>
      <c r="C135" s="12">
        <v>0</v>
      </c>
      <c r="D135" s="110">
        <v>7525</v>
      </c>
      <c r="E135" s="59">
        <v>0</v>
      </c>
      <c r="F135" s="59">
        <v>0</v>
      </c>
      <c r="G135" s="59">
        <v>0</v>
      </c>
      <c r="H135" s="59">
        <v>0</v>
      </c>
      <c r="I135" s="59">
        <v>0</v>
      </c>
      <c r="J135" s="59">
        <v>0</v>
      </c>
      <c r="K135" s="59">
        <v>0</v>
      </c>
      <c r="L135" s="59">
        <v>0</v>
      </c>
      <c r="M135" s="59">
        <v>0</v>
      </c>
      <c r="N135" s="59">
        <v>0</v>
      </c>
      <c r="O135" s="59">
        <v>0</v>
      </c>
      <c r="P135" s="122">
        <v>7525</v>
      </c>
      <c r="Q135" s="122">
        <v>7525</v>
      </c>
    </row>
    <row r="136" spans="2:17" x14ac:dyDescent="0.25">
      <c r="B136" s="11" t="s">
        <v>149</v>
      </c>
      <c r="C136" s="12">
        <v>0</v>
      </c>
      <c r="D136" s="110">
        <v>4301354</v>
      </c>
      <c r="E136" s="59">
        <v>0</v>
      </c>
      <c r="F136" s="59">
        <v>0</v>
      </c>
      <c r="G136" s="59">
        <v>0</v>
      </c>
      <c r="H136" s="59">
        <v>0</v>
      </c>
      <c r="I136" s="59">
        <v>0</v>
      </c>
      <c r="J136" s="59">
        <v>0</v>
      </c>
      <c r="K136" s="59">
        <v>0</v>
      </c>
      <c r="L136" s="59">
        <v>0</v>
      </c>
      <c r="M136" s="59">
        <v>0</v>
      </c>
      <c r="N136" s="59">
        <v>0</v>
      </c>
      <c r="O136" s="59">
        <v>0</v>
      </c>
      <c r="P136" s="122">
        <v>1268138.18</v>
      </c>
      <c r="Q136" s="122">
        <v>1268138.18</v>
      </c>
    </row>
    <row r="137" spans="2:17" x14ac:dyDescent="0.25">
      <c r="B137" s="11" t="s">
        <v>150</v>
      </c>
      <c r="C137" s="12">
        <v>0</v>
      </c>
      <c r="D137" s="110">
        <v>20754028</v>
      </c>
      <c r="E137" s="59">
        <v>0</v>
      </c>
      <c r="F137" s="59">
        <v>0</v>
      </c>
      <c r="G137" s="59">
        <v>0</v>
      </c>
      <c r="H137" s="59">
        <v>0</v>
      </c>
      <c r="I137" s="59">
        <v>0</v>
      </c>
      <c r="J137" s="59">
        <v>0</v>
      </c>
      <c r="K137" s="59">
        <v>0</v>
      </c>
      <c r="L137" s="59">
        <v>0</v>
      </c>
      <c r="M137" s="59">
        <v>0</v>
      </c>
      <c r="N137" s="59">
        <v>0</v>
      </c>
      <c r="O137" s="59">
        <v>0</v>
      </c>
      <c r="P137" s="122">
        <v>20262491.18</v>
      </c>
      <c r="Q137" s="122">
        <v>20262491.18</v>
      </c>
    </row>
    <row r="138" spans="2:17" x14ac:dyDescent="0.25">
      <c r="B138" s="11" t="s">
        <v>151</v>
      </c>
      <c r="C138" s="12">
        <v>0</v>
      </c>
      <c r="D138" s="110">
        <v>55181687.289999992</v>
      </c>
      <c r="E138" s="59">
        <v>0</v>
      </c>
      <c r="F138" s="122">
        <v>288300</v>
      </c>
      <c r="G138" s="59">
        <v>0</v>
      </c>
      <c r="H138" s="122">
        <v>16000200</v>
      </c>
      <c r="I138" s="59">
        <v>0</v>
      </c>
      <c r="J138" s="59">
        <v>0</v>
      </c>
      <c r="K138" s="122">
        <v>19832189.670000002</v>
      </c>
      <c r="L138" s="122">
        <v>4751154</v>
      </c>
      <c r="M138" s="122">
        <v>3852600</v>
      </c>
      <c r="N138" s="59">
        <v>0</v>
      </c>
      <c r="O138" s="59">
        <v>0</v>
      </c>
      <c r="P138" s="122">
        <v>440754</v>
      </c>
      <c r="Q138" s="122">
        <v>45165197.670000002</v>
      </c>
    </row>
    <row r="139" spans="2:17" x14ac:dyDescent="0.25">
      <c r="B139" s="11" t="s">
        <v>152</v>
      </c>
      <c r="C139" s="12">
        <v>0</v>
      </c>
      <c r="D139" s="110">
        <v>26250228</v>
      </c>
      <c r="E139" s="59">
        <v>0</v>
      </c>
      <c r="F139" s="59">
        <v>0</v>
      </c>
      <c r="G139" s="59">
        <v>0</v>
      </c>
      <c r="H139" s="59">
        <v>0</v>
      </c>
      <c r="I139" s="59">
        <v>0</v>
      </c>
      <c r="J139" s="59">
        <v>0</v>
      </c>
      <c r="K139" s="59">
        <v>0</v>
      </c>
      <c r="L139" s="59">
        <v>0</v>
      </c>
      <c r="M139" s="59">
        <v>0</v>
      </c>
      <c r="N139" s="59">
        <v>0</v>
      </c>
      <c r="O139" s="59">
        <v>0</v>
      </c>
      <c r="P139" s="122">
        <v>26249260.760000002</v>
      </c>
      <c r="Q139" s="122">
        <v>26249260.760000002</v>
      </c>
    </row>
    <row r="140" spans="2:17" x14ac:dyDescent="0.25">
      <c r="B140" s="11" t="s">
        <v>153</v>
      </c>
      <c r="C140" s="12">
        <v>0</v>
      </c>
      <c r="D140" s="110">
        <v>6443880</v>
      </c>
      <c r="E140" s="59">
        <v>0</v>
      </c>
      <c r="F140" s="59">
        <v>0</v>
      </c>
      <c r="G140" s="59">
        <v>0</v>
      </c>
      <c r="H140" s="59">
        <v>0</v>
      </c>
      <c r="I140" s="59">
        <v>0</v>
      </c>
      <c r="J140" s="59">
        <v>0</v>
      </c>
      <c r="K140" s="59">
        <v>0</v>
      </c>
      <c r="L140" s="59">
        <v>0</v>
      </c>
      <c r="M140" s="59">
        <v>0</v>
      </c>
      <c r="N140" s="59">
        <v>0</v>
      </c>
      <c r="O140" s="59">
        <v>0</v>
      </c>
      <c r="P140" s="122">
        <v>4710283.25</v>
      </c>
      <c r="Q140" s="122">
        <v>4710283.25</v>
      </c>
    </row>
    <row r="141" spans="2:17" x14ac:dyDescent="0.25">
      <c r="B141" s="11" t="s">
        <v>154</v>
      </c>
      <c r="C141" s="12">
        <v>0</v>
      </c>
      <c r="D141" s="110">
        <v>170537850</v>
      </c>
      <c r="E141" s="59">
        <v>0</v>
      </c>
      <c r="F141" s="59">
        <v>0</v>
      </c>
      <c r="G141" s="122">
        <v>34470.339999999997</v>
      </c>
      <c r="H141" s="122">
        <v>278708.96000000002</v>
      </c>
      <c r="I141" s="122">
        <v>5237223.3499999996</v>
      </c>
      <c r="J141" s="122">
        <v>7036580.6200000001</v>
      </c>
      <c r="K141" s="122">
        <v>8533832.0600000005</v>
      </c>
      <c r="L141" s="122">
        <v>5682589.0599999996</v>
      </c>
      <c r="M141" s="122">
        <v>21268312.800000001</v>
      </c>
      <c r="N141" s="122">
        <v>10164687.16</v>
      </c>
      <c r="O141" s="122">
        <v>11084013.33</v>
      </c>
      <c r="P141" s="122">
        <v>19358292.379999999</v>
      </c>
      <c r="Q141" s="122">
        <v>88678710.059999987</v>
      </c>
    </row>
    <row r="142" spans="2:17" x14ac:dyDescent="0.25">
      <c r="B142" s="11" t="s">
        <v>155</v>
      </c>
      <c r="C142" s="12">
        <v>0</v>
      </c>
      <c r="D142" s="110">
        <v>8706241</v>
      </c>
      <c r="E142" s="59">
        <v>0</v>
      </c>
      <c r="F142" s="59">
        <v>0</v>
      </c>
      <c r="G142" s="59">
        <v>0</v>
      </c>
      <c r="H142" s="59">
        <v>0</v>
      </c>
      <c r="I142" s="59">
        <v>0</v>
      </c>
      <c r="J142" s="59">
        <v>0</v>
      </c>
      <c r="K142" s="59">
        <v>0</v>
      </c>
      <c r="L142" s="59">
        <v>0</v>
      </c>
      <c r="M142" s="59">
        <v>0</v>
      </c>
      <c r="N142" s="59">
        <v>0</v>
      </c>
      <c r="O142" s="59">
        <v>0</v>
      </c>
      <c r="P142" s="122">
        <v>8706240.2599999998</v>
      </c>
      <c r="Q142" s="122">
        <v>8706240.2599999998</v>
      </c>
    </row>
    <row r="143" spans="2:17" x14ac:dyDescent="0.25">
      <c r="B143" s="11" t="s">
        <v>156</v>
      </c>
      <c r="C143" s="12">
        <v>0</v>
      </c>
      <c r="D143" s="110">
        <v>8258922.5000000009</v>
      </c>
      <c r="E143" s="59">
        <v>0</v>
      </c>
      <c r="F143" s="59">
        <v>0</v>
      </c>
      <c r="G143" s="59">
        <v>0</v>
      </c>
      <c r="H143" s="59">
        <v>0</v>
      </c>
      <c r="I143" s="59">
        <v>0</v>
      </c>
      <c r="J143" s="59">
        <v>0</v>
      </c>
      <c r="K143" s="59">
        <v>0</v>
      </c>
      <c r="L143" s="59">
        <v>0</v>
      </c>
      <c r="M143" s="59">
        <v>0</v>
      </c>
      <c r="N143" s="59">
        <v>0</v>
      </c>
      <c r="O143" s="59">
        <v>0</v>
      </c>
      <c r="P143" s="122">
        <v>3083231.41</v>
      </c>
      <c r="Q143" s="122">
        <v>3083231.41</v>
      </c>
    </row>
    <row r="144" spans="2:17" x14ac:dyDescent="0.25">
      <c r="B144" s="11" t="s">
        <v>157</v>
      </c>
      <c r="C144" s="12">
        <v>0</v>
      </c>
      <c r="D144" s="110">
        <v>18774819.899999999</v>
      </c>
      <c r="E144" s="59">
        <v>0</v>
      </c>
      <c r="F144" s="59">
        <v>0</v>
      </c>
      <c r="G144" s="59">
        <v>0</v>
      </c>
      <c r="H144" s="59">
        <v>0</v>
      </c>
      <c r="I144" s="122">
        <v>9322419</v>
      </c>
      <c r="J144" s="59">
        <v>0</v>
      </c>
      <c r="K144" s="59">
        <v>0</v>
      </c>
      <c r="L144" s="59">
        <v>0</v>
      </c>
      <c r="M144" s="59">
        <v>0</v>
      </c>
      <c r="N144" s="59">
        <v>0</v>
      </c>
      <c r="O144" s="122">
        <v>9451416.5</v>
      </c>
      <c r="P144" s="59">
        <v>0</v>
      </c>
      <c r="Q144" s="122">
        <v>18773835.5</v>
      </c>
    </row>
    <row r="145" spans="2:17" x14ac:dyDescent="0.25">
      <c r="B145" s="19" t="s">
        <v>158</v>
      </c>
      <c r="C145" s="126">
        <v>624407045081</v>
      </c>
      <c r="D145" s="126">
        <v>639961848069.17017</v>
      </c>
      <c r="E145" s="127">
        <f t="shared" ref="E145:P145" si="0">E10+E12+E61+E64+E108</f>
        <v>44799598998.289993</v>
      </c>
      <c r="F145" s="127">
        <f t="shared" si="0"/>
        <v>48750952334.659988</v>
      </c>
      <c r="G145" s="127">
        <f t="shared" si="0"/>
        <v>51648317906.68</v>
      </c>
      <c r="H145" s="127">
        <f t="shared" si="0"/>
        <v>40738648991.230003</v>
      </c>
      <c r="I145" s="127">
        <f t="shared" si="0"/>
        <v>43502090552.710007</v>
      </c>
      <c r="J145" s="127">
        <f t="shared" si="0"/>
        <v>57729043231.239998</v>
      </c>
      <c r="K145" s="127">
        <f t="shared" si="0"/>
        <v>40547560711.430008</v>
      </c>
      <c r="L145" s="127">
        <f t="shared" si="0"/>
        <v>45414230139.68</v>
      </c>
      <c r="M145" s="127">
        <f t="shared" si="0"/>
        <v>46108740017.75</v>
      </c>
      <c r="N145" s="127">
        <f t="shared" si="0"/>
        <v>41880717403.909996</v>
      </c>
      <c r="O145" s="127">
        <f t="shared" si="0"/>
        <v>49075909459.209999</v>
      </c>
      <c r="P145" s="127">
        <f t="shared" si="0"/>
        <v>113752827632.60001</v>
      </c>
      <c r="Q145" s="127">
        <f>SUM(E145:P145)</f>
        <v>623948637379.39001</v>
      </c>
    </row>
    <row r="146" spans="2:17" x14ac:dyDescent="0.25">
      <c r="B146" s="3"/>
      <c r="C146" s="3"/>
      <c r="D146" s="3"/>
      <c r="E146" s="58"/>
      <c r="F146" s="58"/>
      <c r="G146" s="58"/>
      <c r="H146" s="58"/>
      <c r="I146" s="58"/>
      <c r="J146" s="58"/>
      <c r="K146" s="58"/>
      <c r="L146" s="58"/>
      <c r="M146" s="58"/>
      <c r="N146" s="58"/>
      <c r="O146" s="58"/>
      <c r="P146" s="58"/>
      <c r="Q146" s="57"/>
    </row>
    <row r="147" spans="2:17" x14ac:dyDescent="0.25">
      <c r="B147" s="65"/>
      <c r="C147" s="65"/>
      <c r="D147" s="65"/>
      <c r="E147" s="58"/>
      <c r="F147" s="58"/>
      <c r="G147" s="56"/>
      <c r="H147" s="56"/>
      <c r="I147" s="56"/>
      <c r="J147" s="56"/>
      <c r="K147" s="56"/>
      <c r="L147" s="56"/>
      <c r="M147" s="56"/>
      <c r="N147" s="56"/>
      <c r="O147" s="56"/>
      <c r="P147" s="56"/>
      <c r="Q147" s="47"/>
    </row>
    <row r="148" spans="2:17" ht="30" x14ac:dyDescent="0.25">
      <c r="B148" s="19" t="s">
        <v>159</v>
      </c>
      <c r="C148" s="19" t="s">
        <v>7</v>
      </c>
      <c r="D148" s="19" t="s">
        <v>8</v>
      </c>
      <c r="E148" s="55" t="s">
        <v>10</v>
      </c>
      <c r="F148" s="55" t="s">
        <v>11</v>
      </c>
      <c r="G148" s="55" t="s">
        <v>12</v>
      </c>
      <c r="H148" s="55" t="s">
        <v>13</v>
      </c>
      <c r="I148" s="55" t="s">
        <v>14</v>
      </c>
      <c r="J148" s="55" t="s">
        <v>15</v>
      </c>
      <c r="K148" s="55" t="s">
        <v>16</v>
      </c>
      <c r="L148" s="55" t="s">
        <v>17</v>
      </c>
      <c r="M148" s="55" t="s">
        <v>18</v>
      </c>
      <c r="N148" s="55" t="s">
        <v>19</v>
      </c>
      <c r="O148" s="55" t="s">
        <v>20</v>
      </c>
      <c r="P148" s="55" t="s">
        <v>21</v>
      </c>
      <c r="Q148" s="55" t="s">
        <v>22</v>
      </c>
    </row>
    <row r="149" spans="2:17" x14ac:dyDescent="0.25">
      <c r="B149" s="9" t="s">
        <v>23</v>
      </c>
      <c r="C149" s="123">
        <v>25123261792</v>
      </c>
      <c r="D149" s="123">
        <v>26859985111.189999</v>
      </c>
      <c r="E149" s="123">
        <v>4725429000</v>
      </c>
      <c r="F149" s="123">
        <v>5048260626.8800001</v>
      </c>
      <c r="G149" s="123">
        <v>669634696.35000002</v>
      </c>
      <c r="H149" s="123">
        <v>524630055.39999998</v>
      </c>
      <c r="I149" s="123">
        <v>1613186496.25</v>
      </c>
      <c r="J149" s="123">
        <v>687430941.25</v>
      </c>
      <c r="K149" s="123">
        <v>4546635796.46</v>
      </c>
      <c r="L149" s="123">
        <v>1235054392.48</v>
      </c>
      <c r="M149" s="123">
        <v>2523149928.8099999</v>
      </c>
      <c r="N149" s="123">
        <v>1200302333.1900001</v>
      </c>
      <c r="O149" s="123">
        <v>1370493721.6800001</v>
      </c>
      <c r="P149" s="123">
        <v>599569177.63999999</v>
      </c>
      <c r="Q149" s="123">
        <v>24743777166.389999</v>
      </c>
    </row>
    <row r="150" spans="2:17" x14ac:dyDescent="0.25">
      <c r="B150" s="11" t="s">
        <v>24</v>
      </c>
      <c r="C150" s="110">
        <v>25123261792</v>
      </c>
      <c r="D150" s="110">
        <v>26859985111.189999</v>
      </c>
      <c r="E150" s="122">
        <v>4725429000</v>
      </c>
      <c r="F150" s="122">
        <v>5048260626.8800001</v>
      </c>
      <c r="G150" s="122">
        <v>669634696.35000002</v>
      </c>
      <c r="H150" s="122">
        <v>524630055.39999998</v>
      </c>
      <c r="I150" s="122">
        <v>1613186496.25</v>
      </c>
      <c r="J150" s="122">
        <v>687430941.25</v>
      </c>
      <c r="K150" s="122">
        <v>4546635796.46</v>
      </c>
      <c r="L150" s="122">
        <v>1235054392.48</v>
      </c>
      <c r="M150" s="122">
        <v>2523149928.8099999</v>
      </c>
      <c r="N150" s="122">
        <v>1200302333.1900001</v>
      </c>
      <c r="O150" s="122">
        <v>1370493721.6800001</v>
      </c>
      <c r="P150" s="122">
        <v>599569177.63999999</v>
      </c>
      <c r="Q150" s="122">
        <v>24743777166.389999</v>
      </c>
    </row>
    <row r="151" spans="2:17" x14ac:dyDescent="0.25">
      <c r="B151" s="9" t="s">
        <v>25</v>
      </c>
      <c r="C151" s="24">
        <v>0</v>
      </c>
      <c r="D151" s="109">
        <v>23559445.009999998</v>
      </c>
      <c r="E151" s="54">
        <v>0</v>
      </c>
      <c r="F151" s="123">
        <v>1589726.39</v>
      </c>
      <c r="G151" s="123">
        <v>1589726.39</v>
      </c>
      <c r="H151" s="123">
        <v>1589726.39</v>
      </c>
      <c r="I151" s="123">
        <v>1589726.39</v>
      </c>
      <c r="J151" s="123">
        <v>1589726.39</v>
      </c>
      <c r="K151" s="123">
        <v>1589726.39</v>
      </c>
      <c r="L151" s="123">
        <v>1589726.39</v>
      </c>
      <c r="M151" s="123">
        <v>1589726.39</v>
      </c>
      <c r="N151" s="123">
        <v>1589726.39</v>
      </c>
      <c r="O151" s="123">
        <v>1589726.39</v>
      </c>
      <c r="P151" s="123">
        <v>1589726.39</v>
      </c>
      <c r="Q151" s="123">
        <v>17486990.290000003</v>
      </c>
    </row>
    <row r="152" spans="2:17" x14ac:dyDescent="0.25">
      <c r="B152" s="11" t="s">
        <v>31</v>
      </c>
      <c r="C152" s="24">
        <v>0</v>
      </c>
      <c r="D152" s="110">
        <v>4482728.01</v>
      </c>
      <c r="E152" s="53">
        <v>0</v>
      </c>
      <c r="F152" s="53">
        <v>0</v>
      </c>
      <c r="G152" s="53">
        <v>0</v>
      </c>
      <c r="H152" s="53">
        <v>0</v>
      </c>
      <c r="I152" s="53">
        <v>0</v>
      </c>
      <c r="J152" s="53">
        <v>0</v>
      </c>
      <c r="K152" s="53">
        <v>0</v>
      </c>
      <c r="L152" s="53">
        <v>0</v>
      </c>
      <c r="M152" s="53">
        <v>0</v>
      </c>
      <c r="N152" s="53">
        <v>0</v>
      </c>
      <c r="O152" s="53">
        <v>0</v>
      </c>
      <c r="P152" s="53">
        <v>0</v>
      </c>
      <c r="Q152" s="53">
        <v>0</v>
      </c>
    </row>
    <row r="153" spans="2:17" x14ac:dyDescent="0.25">
      <c r="B153" s="11" t="s">
        <v>68</v>
      </c>
      <c r="C153" s="24">
        <v>0</v>
      </c>
      <c r="D153" s="110">
        <v>19076717</v>
      </c>
      <c r="E153" s="53">
        <v>0</v>
      </c>
      <c r="F153" s="110">
        <v>1589726.39</v>
      </c>
      <c r="G153" s="110">
        <v>1589726.39</v>
      </c>
      <c r="H153" s="110">
        <v>1589726.39</v>
      </c>
      <c r="I153" s="110">
        <v>1589726.39</v>
      </c>
      <c r="J153" s="110">
        <v>1589726.39</v>
      </c>
      <c r="K153" s="110">
        <v>1589726.39</v>
      </c>
      <c r="L153" s="110">
        <v>1589726.39</v>
      </c>
      <c r="M153" s="110">
        <v>1589726.39</v>
      </c>
      <c r="N153" s="110">
        <v>1589726.39</v>
      </c>
      <c r="O153" s="110">
        <v>1589726.39</v>
      </c>
      <c r="P153" s="110">
        <v>1589726.39</v>
      </c>
      <c r="Q153" s="110">
        <v>17486990.290000003</v>
      </c>
    </row>
    <row r="154" spans="2:17" x14ac:dyDescent="0.25">
      <c r="B154" s="9" t="s">
        <v>74</v>
      </c>
      <c r="C154" s="123">
        <v>17014838695.999998</v>
      </c>
      <c r="D154" s="123">
        <v>25900286768.989998</v>
      </c>
      <c r="E154" s="123">
        <v>569151233.86000001</v>
      </c>
      <c r="F154" s="123">
        <v>557055022.64999998</v>
      </c>
      <c r="G154" s="123">
        <v>649533043.55999994</v>
      </c>
      <c r="H154" s="123">
        <v>573092325.36000001</v>
      </c>
      <c r="I154" s="123">
        <v>553025907.28999996</v>
      </c>
      <c r="J154" s="123">
        <v>929649150.91999996</v>
      </c>
      <c r="K154" s="123">
        <v>1800627974.5599999</v>
      </c>
      <c r="L154" s="123">
        <v>569912268.74000001</v>
      </c>
      <c r="M154" s="123">
        <v>571910960.27999997</v>
      </c>
      <c r="N154" s="123">
        <v>56684479.189999998</v>
      </c>
      <c r="O154" s="123">
        <v>4162570592.5800004</v>
      </c>
      <c r="P154" s="123">
        <v>5707697270.1499996</v>
      </c>
      <c r="Q154" s="123">
        <v>16700910229.139997</v>
      </c>
    </row>
    <row r="155" spans="2:17" x14ac:dyDescent="0.25">
      <c r="B155" s="11" t="s">
        <v>75</v>
      </c>
      <c r="C155" s="110">
        <v>17014838695.999998</v>
      </c>
      <c r="D155" s="110">
        <v>25900286768.989998</v>
      </c>
      <c r="E155" s="110">
        <v>569151233.86000001</v>
      </c>
      <c r="F155" s="110">
        <v>557055022.64999998</v>
      </c>
      <c r="G155" s="110">
        <v>649533043.55999994</v>
      </c>
      <c r="H155" s="110">
        <v>573092325.36000001</v>
      </c>
      <c r="I155" s="110">
        <v>553025907.28999996</v>
      </c>
      <c r="J155" s="110">
        <v>929649150.91999996</v>
      </c>
      <c r="K155" s="110">
        <v>1800627974.5599999</v>
      </c>
      <c r="L155" s="110">
        <v>569912268.74000001</v>
      </c>
      <c r="M155" s="110">
        <v>571910960.27999997</v>
      </c>
      <c r="N155" s="110">
        <v>56684479.189999998</v>
      </c>
      <c r="O155" s="110">
        <v>4162570592.5800004</v>
      </c>
      <c r="P155" s="110">
        <v>5707697270.1499996</v>
      </c>
      <c r="Q155" s="110">
        <v>16700910229.139997</v>
      </c>
    </row>
    <row r="156" spans="2:17" x14ac:dyDescent="0.25">
      <c r="B156" s="9" t="s">
        <v>77</v>
      </c>
      <c r="C156" s="123">
        <v>44854225567</v>
      </c>
      <c r="D156" s="123">
        <v>63742320049.809998</v>
      </c>
      <c r="E156" s="123">
        <v>6914263669.21</v>
      </c>
      <c r="F156" s="123">
        <v>4544298770.1599998</v>
      </c>
      <c r="G156" s="123">
        <v>6560814538.0699997</v>
      </c>
      <c r="H156" s="123">
        <v>4414133930.3100004</v>
      </c>
      <c r="I156" s="123">
        <v>4779528462.2600002</v>
      </c>
      <c r="J156" s="123">
        <v>6242107128.9300003</v>
      </c>
      <c r="K156" s="123">
        <v>2650406847.9000001</v>
      </c>
      <c r="L156" s="123">
        <v>2436044942.02</v>
      </c>
      <c r="M156" s="123">
        <v>1987795063.54</v>
      </c>
      <c r="N156" s="123">
        <v>171863185.5</v>
      </c>
      <c r="O156" s="123">
        <v>936778784.36000001</v>
      </c>
      <c r="P156" s="123">
        <v>3466868152.6799998</v>
      </c>
      <c r="Q156" s="123">
        <v>45104903474.940002</v>
      </c>
    </row>
    <row r="157" spans="2:17" x14ac:dyDescent="0.25">
      <c r="B157" s="11" t="s">
        <v>160</v>
      </c>
      <c r="C157" s="54"/>
      <c r="D157" s="125">
        <v>83602400</v>
      </c>
      <c r="E157" s="53">
        <v>0</v>
      </c>
      <c r="F157" s="53">
        <v>0</v>
      </c>
      <c r="G157" s="53">
        <v>0</v>
      </c>
      <c r="H157" s="53">
        <v>0</v>
      </c>
      <c r="I157" s="53">
        <v>0</v>
      </c>
      <c r="J157" s="53">
        <v>0</v>
      </c>
      <c r="K157" s="53">
        <v>0</v>
      </c>
      <c r="L157" s="53">
        <v>0</v>
      </c>
      <c r="M157" s="53">
        <v>0</v>
      </c>
      <c r="N157" s="53">
        <v>0</v>
      </c>
      <c r="O157" s="53">
        <v>0</v>
      </c>
      <c r="P157" s="53">
        <v>0</v>
      </c>
      <c r="Q157" s="53">
        <v>0</v>
      </c>
    </row>
    <row r="158" spans="2:17" x14ac:dyDescent="0.25">
      <c r="B158" s="11" t="s">
        <v>161</v>
      </c>
      <c r="C158" s="125">
        <v>14030100000</v>
      </c>
      <c r="D158" s="125">
        <v>2492419059</v>
      </c>
      <c r="E158" s="53">
        <v>0</v>
      </c>
      <c r="F158" s="53">
        <v>0</v>
      </c>
      <c r="G158" s="53">
        <v>0</v>
      </c>
      <c r="H158" s="53">
        <v>0</v>
      </c>
      <c r="I158" s="53">
        <v>0</v>
      </c>
      <c r="J158" s="53">
        <v>0</v>
      </c>
      <c r="K158" s="53">
        <v>0</v>
      </c>
      <c r="L158" s="53">
        <v>0</v>
      </c>
      <c r="M158" s="53">
        <v>0</v>
      </c>
      <c r="N158" s="53">
        <v>0</v>
      </c>
      <c r="O158" s="53">
        <v>0</v>
      </c>
      <c r="P158" s="53">
        <v>0</v>
      </c>
      <c r="Q158" s="53">
        <v>0</v>
      </c>
    </row>
    <row r="159" spans="2:17" x14ac:dyDescent="0.25">
      <c r="B159" s="11" t="s">
        <v>82</v>
      </c>
      <c r="C159" s="24">
        <v>0</v>
      </c>
      <c r="D159" s="124">
        <v>27212566102.810001</v>
      </c>
      <c r="E159" s="53">
        <v>0</v>
      </c>
      <c r="F159" s="125">
        <v>1959651625.8800001</v>
      </c>
      <c r="G159" s="125">
        <v>2920698815.7399998</v>
      </c>
      <c r="H159" s="125">
        <v>987294611.97000003</v>
      </c>
      <c r="I159" s="125">
        <v>1054486727.5700001</v>
      </c>
      <c r="J159" s="125">
        <v>1080697696.26</v>
      </c>
      <c r="K159" s="125">
        <v>1012056687.6199999</v>
      </c>
      <c r="L159" s="125">
        <v>1047147790.6099999</v>
      </c>
      <c r="M159" s="125">
        <v>946608680.40999997</v>
      </c>
      <c r="N159" s="53">
        <v>0</v>
      </c>
      <c r="O159" s="125">
        <v>35506304.840000004</v>
      </c>
      <c r="P159" s="125">
        <v>3357254221.2399998</v>
      </c>
      <c r="Q159" s="125">
        <v>14401403162.140001</v>
      </c>
    </row>
    <row r="160" spans="2:17" x14ac:dyDescent="0.25">
      <c r="B160" s="11" t="s">
        <v>162</v>
      </c>
      <c r="C160" s="24">
        <v>0</v>
      </c>
      <c r="D160" s="124">
        <v>83283866</v>
      </c>
      <c r="E160" s="53">
        <v>0</v>
      </c>
      <c r="F160" s="53">
        <v>0</v>
      </c>
      <c r="G160" s="53">
        <v>0</v>
      </c>
      <c r="H160" s="53">
        <v>0</v>
      </c>
      <c r="I160" s="53">
        <v>0</v>
      </c>
      <c r="J160" s="53">
        <v>0</v>
      </c>
      <c r="K160" s="53">
        <v>0</v>
      </c>
      <c r="L160" s="53">
        <v>0</v>
      </c>
      <c r="M160" s="53">
        <v>0</v>
      </c>
      <c r="N160" s="53">
        <v>0</v>
      </c>
      <c r="O160" s="53">
        <v>0</v>
      </c>
      <c r="P160" s="53">
        <v>0</v>
      </c>
      <c r="Q160" s="53">
        <v>0</v>
      </c>
    </row>
    <row r="161" spans="2:17" x14ac:dyDescent="0.25">
      <c r="B161" s="11" t="s">
        <v>163</v>
      </c>
      <c r="C161" s="24">
        <v>0</v>
      </c>
      <c r="D161" s="124">
        <v>98099398</v>
      </c>
      <c r="E161" s="53">
        <v>0</v>
      </c>
      <c r="F161" s="53">
        <v>0</v>
      </c>
      <c r="G161" s="53">
        <v>0</v>
      </c>
      <c r="H161" s="53">
        <v>0</v>
      </c>
      <c r="I161" s="53">
        <v>0</v>
      </c>
      <c r="J161" s="53">
        <v>0</v>
      </c>
      <c r="K161" s="53">
        <v>0</v>
      </c>
      <c r="L161" s="53">
        <v>0</v>
      </c>
      <c r="M161" s="53">
        <v>0</v>
      </c>
      <c r="N161" s="53">
        <v>0</v>
      </c>
      <c r="O161" s="53">
        <v>0</v>
      </c>
      <c r="P161" s="53">
        <v>0</v>
      </c>
      <c r="Q161" s="53">
        <v>0</v>
      </c>
    </row>
    <row r="162" spans="2:17" x14ac:dyDescent="0.25">
      <c r="B162" s="11" t="s">
        <v>164</v>
      </c>
      <c r="C162" s="110">
        <v>30824125567</v>
      </c>
      <c r="D162" s="124">
        <v>32631729289</v>
      </c>
      <c r="E162" s="125">
        <v>6914263669.21</v>
      </c>
      <c r="F162" s="125">
        <v>2584647144.2800002</v>
      </c>
      <c r="G162" s="125">
        <v>3640115722.3299999</v>
      </c>
      <c r="H162" s="125">
        <v>3426839318.3400002</v>
      </c>
      <c r="I162" s="125">
        <v>3725041734.6900001</v>
      </c>
      <c r="J162" s="125">
        <v>5161409432.6700001</v>
      </c>
      <c r="K162" s="125">
        <v>1638350160.28</v>
      </c>
      <c r="L162" s="125">
        <v>1388897151.4100001</v>
      </c>
      <c r="M162" s="125">
        <v>1041186383.13</v>
      </c>
      <c r="N162" s="125">
        <v>171863185.5</v>
      </c>
      <c r="O162" s="125">
        <v>901272479.51999998</v>
      </c>
      <c r="P162" s="125">
        <v>109613931.44</v>
      </c>
      <c r="Q162" s="125">
        <v>30703500312.799995</v>
      </c>
    </row>
    <row r="163" spans="2:17" x14ac:dyDescent="0.25">
      <c r="B163" s="11" t="s">
        <v>165</v>
      </c>
      <c r="C163" s="24">
        <v>0</v>
      </c>
      <c r="D163" s="124">
        <v>7460539</v>
      </c>
      <c r="E163" s="53">
        <v>0</v>
      </c>
      <c r="F163" s="53">
        <v>0</v>
      </c>
      <c r="G163" s="53">
        <v>0</v>
      </c>
      <c r="H163" s="53">
        <v>0</v>
      </c>
      <c r="I163" s="53">
        <v>0</v>
      </c>
      <c r="J163" s="53">
        <v>0</v>
      </c>
      <c r="K163" s="53">
        <v>0</v>
      </c>
      <c r="L163" s="53">
        <v>0</v>
      </c>
      <c r="M163" s="53">
        <v>0</v>
      </c>
      <c r="N163" s="53">
        <v>0</v>
      </c>
      <c r="O163" s="53">
        <v>0</v>
      </c>
      <c r="P163" s="53">
        <v>0</v>
      </c>
      <c r="Q163" s="53">
        <v>0</v>
      </c>
    </row>
    <row r="164" spans="2:17" x14ac:dyDescent="0.25">
      <c r="B164" s="11" t="s">
        <v>91</v>
      </c>
      <c r="C164" s="24">
        <v>0</v>
      </c>
      <c r="D164" s="124">
        <v>105976101</v>
      </c>
      <c r="E164" s="53">
        <v>0</v>
      </c>
      <c r="F164" s="53">
        <v>0</v>
      </c>
      <c r="G164" s="53">
        <v>0</v>
      </c>
      <c r="H164" s="53">
        <v>0</v>
      </c>
      <c r="I164" s="53">
        <v>0</v>
      </c>
      <c r="J164" s="53">
        <v>0</v>
      </c>
      <c r="K164" s="53">
        <v>0</v>
      </c>
      <c r="L164" s="53">
        <v>0</v>
      </c>
      <c r="M164" s="53">
        <v>0</v>
      </c>
      <c r="N164" s="53">
        <v>0</v>
      </c>
      <c r="O164" s="53">
        <v>0</v>
      </c>
      <c r="P164" s="53">
        <v>0</v>
      </c>
      <c r="Q164" s="53">
        <v>0</v>
      </c>
    </row>
    <row r="165" spans="2:17" x14ac:dyDescent="0.25">
      <c r="B165" s="11" t="s">
        <v>166</v>
      </c>
      <c r="C165" s="24">
        <v>0</v>
      </c>
      <c r="D165" s="124">
        <v>5889776</v>
      </c>
      <c r="E165" s="53">
        <v>0</v>
      </c>
      <c r="F165" s="53">
        <v>0</v>
      </c>
      <c r="G165" s="53">
        <v>0</v>
      </c>
      <c r="H165" s="53">
        <v>0</v>
      </c>
      <c r="I165" s="53">
        <v>0</v>
      </c>
      <c r="J165" s="53">
        <v>0</v>
      </c>
      <c r="K165" s="53">
        <v>0</v>
      </c>
      <c r="L165" s="53">
        <v>0</v>
      </c>
      <c r="M165" s="53">
        <v>0</v>
      </c>
      <c r="N165" s="53">
        <v>0</v>
      </c>
      <c r="O165" s="53">
        <v>0</v>
      </c>
      <c r="P165" s="53">
        <v>0</v>
      </c>
      <c r="Q165" s="53">
        <v>0</v>
      </c>
    </row>
    <row r="166" spans="2:17" x14ac:dyDescent="0.25">
      <c r="B166" s="11" t="s">
        <v>167</v>
      </c>
      <c r="C166" s="24">
        <v>0</v>
      </c>
      <c r="D166" s="124">
        <v>341000000</v>
      </c>
      <c r="E166" s="53">
        <v>0</v>
      </c>
      <c r="F166" s="53">
        <v>0</v>
      </c>
      <c r="G166" s="53">
        <v>0</v>
      </c>
      <c r="H166" s="53">
        <v>0</v>
      </c>
      <c r="I166" s="53">
        <v>0</v>
      </c>
      <c r="J166" s="53">
        <v>0</v>
      </c>
      <c r="K166" s="53">
        <v>0</v>
      </c>
      <c r="L166" s="53">
        <v>0</v>
      </c>
      <c r="M166" s="53">
        <v>0</v>
      </c>
      <c r="N166" s="53">
        <v>0</v>
      </c>
      <c r="O166" s="53">
        <v>0</v>
      </c>
      <c r="P166" s="53">
        <v>0</v>
      </c>
      <c r="Q166" s="53">
        <v>0</v>
      </c>
    </row>
    <row r="167" spans="2:17" x14ac:dyDescent="0.25">
      <c r="B167" s="11" t="s">
        <v>168</v>
      </c>
      <c r="C167" s="24">
        <v>0</v>
      </c>
      <c r="D167" s="124">
        <v>64337295.999999993</v>
      </c>
      <c r="E167" s="53">
        <v>0</v>
      </c>
      <c r="F167" s="53">
        <v>0</v>
      </c>
      <c r="G167" s="53">
        <v>0</v>
      </c>
      <c r="H167" s="53">
        <v>0</v>
      </c>
      <c r="I167" s="53">
        <v>0</v>
      </c>
      <c r="J167" s="53">
        <v>0</v>
      </c>
      <c r="K167" s="53">
        <v>0</v>
      </c>
      <c r="L167" s="53">
        <v>0</v>
      </c>
      <c r="M167" s="53">
        <v>0</v>
      </c>
      <c r="N167" s="53">
        <v>0</v>
      </c>
      <c r="O167" s="53">
        <v>0</v>
      </c>
      <c r="P167" s="53">
        <v>0</v>
      </c>
      <c r="Q167" s="53">
        <v>0</v>
      </c>
    </row>
    <row r="168" spans="2:17" x14ac:dyDescent="0.25">
      <c r="B168" s="11" t="s">
        <v>169</v>
      </c>
      <c r="C168" s="24">
        <v>0</v>
      </c>
      <c r="D168" s="124">
        <v>59300654</v>
      </c>
      <c r="E168" s="53">
        <v>0</v>
      </c>
      <c r="F168" s="53">
        <v>0</v>
      </c>
      <c r="G168" s="53">
        <v>0</v>
      </c>
      <c r="H168" s="53">
        <v>0</v>
      </c>
      <c r="I168" s="53">
        <v>0</v>
      </c>
      <c r="J168" s="53">
        <v>0</v>
      </c>
      <c r="K168" s="53">
        <v>0</v>
      </c>
      <c r="L168" s="53">
        <v>0</v>
      </c>
      <c r="M168" s="53">
        <v>0</v>
      </c>
      <c r="N168" s="53">
        <v>0</v>
      </c>
      <c r="O168" s="53">
        <v>0</v>
      </c>
      <c r="P168" s="53">
        <v>0</v>
      </c>
      <c r="Q168" s="53">
        <v>0</v>
      </c>
    </row>
    <row r="169" spans="2:17" x14ac:dyDescent="0.25">
      <c r="B169" s="11" t="s">
        <v>170</v>
      </c>
      <c r="C169" s="24">
        <v>0</v>
      </c>
      <c r="D169" s="124">
        <v>127476124</v>
      </c>
      <c r="E169" s="53">
        <v>0</v>
      </c>
      <c r="F169" s="53">
        <v>0</v>
      </c>
      <c r="G169" s="53">
        <v>0</v>
      </c>
      <c r="H169" s="53">
        <v>0</v>
      </c>
      <c r="I169" s="53">
        <v>0</v>
      </c>
      <c r="J169" s="53">
        <v>0</v>
      </c>
      <c r="K169" s="53">
        <v>0</v>
      </c>
      <c r="L169" s="53">
        <v>0</v>
      </c>
      <c r="M169" s="53">
        <v>0</v>
      </c>
      <c r="N169" s="53">
        <v>0</v>
      </c>
      <c r="O169" s="53">
        <v>0</v>
      </c>
      <c r="P169" s="53">
        <v>0</v>
      </c>
      <c r="Q169" s="53">
        <v>0</v>
      </c>
    </row>
    <row r="170" spans="2:17" x14ac:dyDescent="0.25">
      <c r="B170" s="11" t="s">
        <v>171</v>
      </c>
      <c r="C170" s="24">
        <v>0</v>
      </c>
      <c r="D170" s="124">
        <v>40327636</v>
      </c>
      <c r="E170" s="53">
        <v>0</v>
      </c>
      <c r="F170" s="53">
        <v>0</v>
      </c>
      <c r="G170" s="53">
        <v>0</v>
      </c>
      <c r="H170" s="53">
        <v>0</v>
      </c>
      <c r="I170" s="53">
        <v>0</v>
      </c>
      <c r="J170" s="53">
        <v>0</v>
      </c>
      <c r="K170" s="53">
        <v>0</v>
      </c>
      <c r="L170" s="53">
        <v>0</v>
      </c>
      <c r="M170" s="53">
        <v>0</v>
      </c>
      <c r="N170" s="53">
        <v>0</v>
      </c>
      <c r="O170" s="53">
        <v>0</v>
      </c>
      <c r="P170" s="53">
        <v>0</v>
      </c>
      <c r="Q170" s="53">
        <v>0</v>
      </c>
    </row>
    <row r="171" spans="2:17" x14ac:dyDescent="0.25">
      <c r="B171" s="11" t="s">
        <v>172</v>
      </c>
      <c r="C171" s="24">
        <v>0</v>
      </c>
      <c r="D171" s="124">
        <v>8602994</v>
      </c>
      <c r="E171" s="53">
        <v>0</v>
      </c>
      <c r="F171" s="53">
        <v>0</v>
      </c>
      <c r="G171" s="53">
        <v>0</v>
      </c>
      <c r="H171" s="53">
        <v>0</v>
      </c>
      <c r="I171" s="53">
        <v>0</v>
      </c>
      <c r="J171" s="53">
        <v>0</v>
      </c>
      <c r="K171" s="53">
        <v>0</v>
      </c>
      <c r="L171" s="53">
        <v>0</v>
      </c>
      <c r="M171" s="53">
        <v>0</v>
      </c>
      <c r="N171" s="53">
        <v>0</v>
      </c>
      <c r="O171" s="53">
        <v>0</v>
      </c>
      <c r="P171" s="53">
        <v>0</v>
      </c>
      <c r="Q171" s="53">
        <v>0</v>
      </c>
    </row>
    <row r="172" spans="2:17" x14ac:dyDescent="0.25">
      <c r="B172" s="11" t="s">
        <v>173</v>
      </c>
      <c r="C172" s="24">
        <v>0</v>
      </c>
      <c r="D172" s="124">
        <v>31231800</v>
      </c>
      <c r="E172" s="53">
        <v>0</v>
      </c>
      <c r="F172" s="53">
        <v>0</v>
      </c>
      <c r="G172" s="53">
        <v>0</v>
      </c>
      <c r="H172" s="53">
        <v>0</v>
      </c>
      <c r="I172" s="53">
        <v>0</v>
      </c>
      <c r="J172" s="53">
        <v>0</v>
      </c>
      <c r="K172" s="53">
        <v>0</v>
      </c>
      <c r="L172" s="53">
        <v>0</v>
      </c>
      <c r="M172" s="53">
        <v>0</v>
      </c>
      <c r="N172" s="53">
        <v>0</v>
      </c>
      <c r="O172" s="53">
        <v>0</v>
      </c>
      <c r="P172" s="53">
        <v>0</v>
      </c>
      <c r="Q172" s="53">
        <v>0</v>
      </c>
    </row>
    <row r="173" spans="2:17" x14ac:dyDescent="0.25">
      <c r="B173" s="11" t="s">
        <v>174</v>
      </c>
      <c r="C173" s="24">
        <v>0</v>
      </c>
      <c r="D173" s="124">
        <v>18538521</v>
      </c>
      <c r="E173" s="53">
        <v>0</v>
      </c>
      <c r="F173" s="53">
        <v>0</v>
      </c>
      <c r="G173" s="53">
        <v>0</v>
      </c>
      <c r="H173" s="53">
        <v>0</v>
      </c>
      <c r="I173" s="53">
        <v>0</v>
      </c>
      <c r="J173" s="53">
        <v>0</v>
      </c>
      <c r="K173" s="53">
        <v>0</v>
      </c>
      <c r="L173" s="53">
        <v>0</v>
      </c>
      <c r="M173" s="53">
        <v>0</v>
      </c>
      <c r="N173" s="53">
        <v>0</v>
      </c>
      <c r="O173" s="53">
        <v>0</v>
      </c>
      <c r="P173" s="53">
        <v>0</v>
      </c>
      <c r="Q173" s="53">
        <v>0</v>
      </c>
    </row>
    <row r="174" spans="2:17" x14ac:dyDescent="0.25">
      <c r="B174" s="11" t="s">
        <v>175</v>
      </c>
      <c r="C174" s="24">
        <v>0</v>
      </c>
      <c r="D174" s="124">
        <v>29447247</v>
      </c>
      <c r="E174" s="53">
        <v>0</v>
      </c>
      <c r="F174" s="53">
        <v>0</v>
      </c>
      <c r="G174" s="53">
        <v>0</v>
      </c>
      <c r="H174" s="53">
        <v>0</v>
      </c>
      <c r="I174" s="53">
        <v>0</v>
      </c>
      <c r="J174" s="53">
        <v>0</v>
      </c>
      <c r="K174" s="53">
        <v>0</v>
      </c>
      <c r="L174" s="53">
        <v>0</v>
      </c>
      <c r="M174" s="53">
        <v>0</v>
      </c>
      <c r="N174" s="53">
        <v>0</v>
      </c>
      <c r="O174" s="53">
        <v>0</v>
      </c>
      <c r="P174" s="53">
        <v>0</v>
      </c>
      <c r="Q174" s="53">
        <v>0</v>
      </c>
    </row>
    <row r="175" spans="2:17" x14ac:dyDescent="0.25">
      <c r="B175" s="11" t="s">
        <v>176</v>
      </c>
      <c r="C175" s="24">
        <v>0</v>
      </c>
      <c r="D175" s="124">
        <v>35354046</v>
      </c>
      <c r="E175" s="53">
        <v>0</v>
      </c>
      <c r="F175" s="53">
        <v>0</v>
      </c>
      <c r="G175" s="53">
        <v>0</v>
      </c>
      <c r="H175" s="53">
        <v>0</v>
      </c>
      <c r="I175" s="53">
        <v>0</v>
      </c>
      <c r="J175" s="53">
        <v>0</v>
      </c>
      <c r="K175" s="53">
        <v>0</v>
      </c>
      <c r="L175" s="53">
        <v>0</v>
      </c>
      <c r="M175" s="53">
        <v>0</v>
      </c>
      <c r="N175" s="53">
        <v>0</v>
      </c>
      <c r="O175" s="53">
        <v>0</v>
      </c>
      <c r="P175" s="53">
        <v>0</v>
      </c>
      <c r="Q175" s="53">
        <v>0</v>
      </c>
    </row>
    <row r="176" spans="2:17" x14ac:dyDescent="0.25">
      <c r="B176" s="11" t="s">
        <v>177</v>
      </c>
      <c r="C176" s="24">
        <v>0</v>
      </c>
      <c r="D176" s="52">
        <v>0</v>
      </c>
      <c r="E176" s="53">
        <v>0</v>
      </c>
      <c r="F176" s="53">
        <v>0</v>
      </c>
      <c r="G176" s="53">
        <v>0</v>
      </c>
      <c r="H176" s="53">
        <v>0</v>
      </c>
      <c r="I176" s="53">
        <v>0</v>
      </c>
      <c r="J176" s="53">
        <v>0</v>
      </c>
      <c r="K176" s="53">
        <v>0</v>
      </c>
      <c r="L176" s="53">
        <v>0</v>
      </c>
      <c r="M176" s="53">
        <v>0</v>
      </c>
      <c r="N176" s="53">
        <v>0</v>
      </c>
      <c r="O176" s="53">
        <v>0</v>
      </c>
      <c r="P176" s="53">
        <v>0</v>
      </c>
      <c r="Q176" s="53">
        <v>0</v>
      </c>
    </row>
    <row r="177" spans="2:17" x14ac:dyDescent="0.25">
      <c r="B177" s="11" t="s">
        <v>178</v>
      </c>
      <c r="C177" s="24">
        <v>0</v>
      </c>
      <c r="D177" s="122">
        <v>7939137</v>
      </c>
      <c r="E177" s="53">
        <v>0</v>
      </c>
      <c r="F177" s="53">
        <v>0</v>
      </c>
      <c r="G177" s="53">
        <v>0</v>
      </c>
      <c r="H177" s="53">
        <v>0</v>
      </c>
      <c r="I177" s="53">
        <v>0</v>
      </c>
      <c r="J177" s="53">
        <v>0</v>
      </c>
      <c r="K177" s="53">
        <v>0</v>
      </c>
      <c r="L177" s="53">
        <v>0</v>
      </c>
      <c r="M177" s="53">
        <v>0</v>
      </c>
      <c r="N177" s="53">
        <v>0</v>
      </c>
      <c r="O177" s="53">
        <v>0</v>
      </c>
      <c r="P177" s="53">
        <v>0</v>
      </c>
      <c r="Q177" s="53">
        <v>0</v>
      </c>
    </row>
    <row r="178" spans="2:17" x14ac:dyDescent="0.25">
      <c r="B178" s="11" t="s">
        <v>179</v>
      </c>
      <c r="C178" s="24">
        <v>0</v>
      </c>
      <c r="D178" s="122">
        <v>36358164</v>
      </c>
      <c r="E178" s="53">
        <v>0</v>
      </c>
      <c r="F178" s="53">
        <v>0</v>
      </c>
      <c r="G178" s="53">
        <v>0</v>
      </c>
      <c r="H178" s="53">
        <v>0</v>
      </c>
      <c r="I178" s="53">
        <v>0</v>
      </c>
      <c r="J178" s="53">
        <v>0</v>
      </c>
      <c r="K178" s="53">
        <v>0</v>
      </c>
      <c r="L178" s="53">
        <v>0</v>
      </c>
      <c r="M178" s="53">
        <v>0</v>
      </c>
      <c r="N178" s="53">
        <v>0</v>
      </c>
      <c r="O178" s="53">
        <v>0</v>
      </c>
      <c r="P178" s="53">
        <v>0</v>
      </c>
      <c r="Q178" s="53">
        <v>0</v>
      </c>
    </row>
    <row r="179" spans="2:17" x14ac:dyDescent="0.25">
      <c r="B179" s="11" t="s">
        <v>180</v>
      </c>
      <c r="C179" s="24">
        <v>0</v>
      </c>
      <c r="D179" s="122">
        <v>197375458</v>
      </c>
      <c r="E179" s="53">
        <v>0</v>
      </c>
      <c r="F179" s="53">
        <v>0</v>
      </c>
      <c r="G179" s="53">
        <v>0</v>
      </c>
      <c r="H179" s="53">
        <v>0</v>
      </c>
      <c r="I179" s="53">
        <v>0</v>
      </c>
      <c r="J179" s="53">
        <v>0</v>
      </c>
      <c r="K179" s="53">
        <v>0</v>
      </c>
      <c r="L179" s="53">
        <v>0</v>
      </c>
      <c r="M179" s="53">
        <v>0</v>
      </c>
      <c r="N179" s="53">
        <v>0</v>
      </c>
      <c r="O179" s="53">
        <v>0</v>
      </c>
      <c r="P179" s="53">
        <v>0</v>
      </c>
      <c r="Q179" s="53">
        <v>0</v>
      </c>
    </row>
    <row r="180" spans="2:17" x14ac:dyDescent="0.25">
      <c r="B180" s="11" t="s">
        <v>181</v>
      </c>
      <c r="C180" s="24">
        <v>0</v>
      </c>
      <c r="D180" s="122">
        <v>24004442</v>
      </c>
      <c r="E180" s="53">
        <v>0</v>
      </c>
      <c r="F180" s="53">
        <v>0</v>
      </c>
      <c r="G180" s="53">
        <v>0</v>
      </c>
      <c r="H180" s="53">
        <v>0</v>
      </c>
      <c r="I180" s="53">
        <v>0</v>
      </c>
      <c r="J180" s="53">
        <v>0</v>
      </c>
      <c r="K180" s="53">
        <v>0</v>
      </c>
      <c r="L180" s="53">
        <v>0</v>
      </c>
      <c r="M180" s="53">
        <v>0</v>
      </c>
      <c r="N180" s="53">
        <v>0</v>
      </c>
      <c r="O180" s="53">
        <v>0</v>
      </c>
      <c r="P180" s="53">
        <v>0</v>
      </c>
      <c r="Q180" s="53">
        <v>0</v>
      </c>
    </row>
    <row r="181" spans="2:17" s="26" customFormat="1" x14ac:dyDescent="0.25">
      <c r="B181" s="19" t="s">
        <v>182</v>
      </c>
      <c r="C181" s="126">
        <v>86992326055</v>
      </c>
      <c r="D181" s="126">
        <v>116526151375</v>
      </c>
      <c r="E181" s="127">
        <f t="shared" ref="E181:Q181" si="1">E149+E151+E154+E156</f>
        <v>12208843903.07</v>
      </c>
      <c r="F181" s="127">
        <f t="shared" si="1"/>
        <v>10151204146.08</v>
      </c>
      <c r="G181" s="127">
        <f t="shared" si="1"/>
        <v>7881572004.3699999</v>
      </c>
      <c r="H181" s="127">
        <f t="shared" si="1"/>
        <v>5513446037.460001</v>
      </c>
      <c r="I181" s="127">
        <f t="shared" si="1"/>
        <v>6947330592.1900005</v>
      </c>
      <c r="J181" s="127">
        <f t="shared" si="1"/>
        <v>7860776947.4899998</v>
      </c>
      <c r="K181" s="127">
        <f t="shared" si="1"/>
        <v>8999260345.3099995</v>
      </c>
      <c r="L181" s="127">
        <f t="shared" si="1"/>
        <v>4242601329.6300001</v>
      </c>
      <c r="M181" s="127">
        <f t="shared" si="1"/>
        <v>5084445679.0199995</v>
      </c>
      <c r="N181" s="127">
        <f t="shared" si="1"/>
        <v>1430439724.2700002</v>
      </c>
      <c r="O181" s="127">
        <f t="shared" si="1"/>
        <v>6471432825.0100002</v>
      </c>
      <c r="P181" s="127">
        <f t="shared" si="1"/>
        <v>9775724326.8599987</v>
      </c>
      <c r="Q181" s="127">
        <f t="shared" si="1"/>
        <v>86567077860.76001</v>
      </c>
    </row>
    <row r="182" spans="2:17" x14ac:dyDescent="0.25">
      <c r="C182" s="24"/>
      <c r="D182" s="24"/>
      <c r="E182" s="52"/>
      <c r="F182" s="52"/>
      <c r="G182" s="52"/>
      <c r="H182" s="52"/>
      <c r="I182" s="52"/>
      <c r="J182" s="52"/>
      <c r="K182" s="52"/>
      <c r="L182" s="52"/>
      <c r="M182" s="52"/>
      <c r="N182" s="52"/>
      <c r="O182" s="52"/>
      <c r="P182" s="52"/>
      <c r="Q182" s="52"/>
    </row>
    <row r="183" spans="2:17" s="28" customFormat="1" x14ac:dyDescent="0.25">
      <c r="B183" s="19" t="s">
        <v>183</v>
      </c>
      <c r="C183" s="126">
        <v>711399371136</v>
      </c>
      <c r="D183" s="126">
        <f t="shared" ref="D183:Q183" si="2">D145+D181</f>
        <v>756487999444.17017</v>
      </c>
      <c r="E183" s="127">
        <f t="shared" si="2"/>
        <v>57008442901.359993</v>
      </c>
      <c r="F183" s="127">
        <f t="shared" si="2"/>
        <v>58902156480.73999</v>
      </c>
      <c r="G183" s="127">
        <f t="shared" si="2"/>
        <v>59529889911.050003</v>
      </c>
      <c r="H183" s="127">
        <f t="shared" si="2"/>
        <v>46252095028.690002</v>
      </c>
      <c r="I183" s="127">
        <f t="shared" si="2"/>
        <v>50449421144.900009</v>
      </c>
      <c r="J183" s="127">
        <f t="shared" si="2"/>
        <v>65589820178.729996</v>
      </c>
      <c r="K183" s="127">
        <f t="shared" si="2"/>
        <v>49546821056.740005</v>
      </c>
      <c r="L183" s="127">
        <f t="shared" si="2"/>
        <v>49656831469.309998</v>
      </c>
      <c r="M183" s="127">
        <f t="shared" si="2"/>
        <v>51193185696.769997</v>
      </c>
      <c r="N183" s="127">
        <f t="shared" si="2"/>
        <v>43311157128.179993</v>
      </c>
      <c r="O183" s="127">
        <f t="shared" si="2"/>
        <v>55547342284.220001</v>
      </c>
      <c r="P183" s="127">
        <f t="shared" si="2"/>
        <v>123528551959.46001</v>
      </c>
      <c r="Q183" s="127">
        <f t="shared" si="2"/>
        <v>710515715240.15002</v>
      </c>
    </row>
    <row r="184" spans="2:17" x14ac:dyDescent="0.25">
      <c r="B184" s="29" t="s">
        <v>184</v>
      </c>
      <c r="C184" s="30"/>
      <c r="D184" s="30"/>
      <c r="E184" s="30"/>
      <c r="F184" s="30"/>
      <c r="G184" s="30"/>
      <c r="H184" s="30"/>
      <c r="I184" s="30"/>
      <c r="J184" s="30"/>
      <c r="K184" s="30"/>
      <c r="L184" s="30"/>
      <c r="M184" s="30"/>
      <c r="N184" s="30"/>
      <c r="O184" s="30"/>
      <c r="P184" s="30"/>
      <c r="Q184" s="47"/>
    </row>
    <row r="185" spans="2:17" x14ac:dyDescent="0.25">
      <c r="B185" s="31" t="s">
        <v>185</v>
      </c>
      <c r="C185" s="31"/>
      <c r="D185" s="51"/>
      <c r="E185" s="48"/>
      <c r="F185" s="48"/>
      <c r="G185" s="48"/>
      <c r="H185" s="48"/>
      <c r="I185" s="48"/>
      <c r="J185" s="48"/>
      <c r="K185" s="48"/>
      <c r="L185" s="48"/>
      <c r="M185" s="48"/>
      <c r="N185" s="48"/>
      <c r="O185" s="48"/>
      <c r="P185" s="48"/>
      <c r="Q185" s="47"/>
    </row>
    <row r="186" spans="2:17" x14ac:dyDescent="0.25">
      <c r="B186" s="33" t="s">
        <v>186</v>
      </c>
      <c r="C186" s="33"/>
      <c r="D186" s="33"/>
      <c r="E186" s="48"/>
      <c r="F186" s="48"/>
      <c r="G186" s="48"/>
      <c r="H186" s="48"/>
      <c r="I186" s="48"/>
      <c r="J186" s="48"/>
      <c r="K186" s="48"/>
      <c r="L186" s="48"/>
      <c r="M186" s="48"/>
      <c r="N186" s="48"/>
      <c r="O186" s="48"/>
      <c r="P186" s="48"/>
      <c r="Q186" s="47"/>
    </row>
    <row r="187" spans="2:17" x14ac:dyDescent="0.25">
      <c r="B187" s="152" t="s">
        <v>187</v>
      </c>
      <c r="C187" s="152"/>
      <c r="D187" s="152"/>
      <c r="E187" s="152"/>
      <c r="F187" s="49"/>
      <c r="G187" s="49"/>
      <c r="H187" s="49"/>
      <c r="I187" s="50"/>
      <c r="J187" s="49"/>
      <c r="K187" s="48"/>
      <c r="L187" s="48"/>
      <c r="M187" s="48"/>
      <c r="N187" s="48"/>
      <c r="O187" s="48"/>
      <c r="P187" s="48"/>
      <c r="Q187" s="47"/>
    </row>
    <row r="188" spans="2:17" x14ac:dyDescent="0.25">
      <c r="B188" s="152" t="s">
        <v>188</v>
      </c>
      <c r="C188" s="152"/>
      <c r="D188" s="152"/>
      <c r="E188" s="152"/>
      <c r="F188" s="152"/>
      <c r="G188" s="152"/>
      <c r="H188" s="152"/>
      <c r="I188" s="152"/>
      <c r="J188" s="152"/>
      <c r="K188" s="46"/>
      <c r="L188" s="46"/>
      <c r="M188" s="46"/>
      <c r="N188" s="46"/>
      <c r="O188" s="46"/>
      <c r="P188" s="46"/>
      <c r="Q188" s="46"/>
    </row>
    <row r="189" spans="2:17" ht="14.25" customHeight="1" x14ac:dyDescent="0.25">
      <c r="B189" s="153" t="s">
        <v>189</v>
      </c>
      <c r="C189" s="153"/>
      <c r="D189" s="153"/>
      <c r="E189" s="153"/>
      <c r="F189" s="153"/>
      <c r="G189" s="153"/>
      <c r="H189" s="153"/>
      <c r="I189" s="153"/>
    </row>
    <row r="192" spans="2:17" x14ac:dyDescent="0.25">
      <c r="C192" s="45"/>
      <c r="D192" s="45"/>
    </row>
  </sheetData>
  <mergeCells count="12">
    <mergeCell ref="D8:D9"/>
    <mergeCell ref="B187:E187"/>
    <mergeCell ref="B189:I189"/>
    <mergeCell ref="B188:J188"/>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0692-11A3-40D9-BFC2-CE58F49FB975}">
  <dimension ref="A1:AK238"/>
  <sheetViews>
    <sheetView showGridLines="0" tabSelected="1" zoomScale="55" zoomScaleNormal="55" zoomScaleSheetLayoutView="100" workbookViewId="0">
      <selection activeCell="B8" sqref="B8:B9"/>
    </sheetView>
  </sheetViews>
  <sheetFormatPr defaultColWidth="11.42578125" defaultRowHeight="15" x14ac:dyDescent="0.25"/>
  <cols>
    <col min="1" max="1" width="13.85546875" customWidth="1"/>
    <col min="2" max="2" width="121.5703125" customWidth="1"/>
    <col min="3" max="3" width="27.85546875" bestFit="1" customWidth="1"/>
    <col min="4" max="4" width="27.85546875" hidden="1" customWidth="1"/>
    <col min="5" max="9" width="16.85546875" style="17" customWidth="1"/>
    <col min="10" max="10" width="16.85546875" style="17" hidden="1" customWidth="1"/>
    <col min="11" max="11" width="19.42578125" style="17" hidden="1" customWidth="1"/>
    <col min="12" max="12" width="18.28515625" style="17" hidden="1" customWidth="1"/>
    <col min="13" max="13" width="20" style="17" hidden="1" customWidth="1"/>
    <col min="14" max="14" width="16.140625" style="17" hidden="1" customWidth="1"/>
    <col min="15" max="15" width="18.42578125" style="17" hidden="1"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518</v>
      </c>
      <c r="C7" s="5"/>
      <c r="D7" s="5"/>
      <c r="E7" s="6"/>
      <c r="F7" s="6"/>
      <c r="G7" s="6"/>
      <c r="H7" s="6"/>
      <c r="I7" s="6"/>
      <c r="J7" s="6"/>
      <c r="K7" s="6"/>
      <c r="L7" s="6"/>
      <c r="M7" s="6"/>
      <c r="N7" s="6"/>
      <c r="O7" s="6"/>
      <c r="P7" s="6"/>
      <c r="Q7" s="7" t="s">
        <v>5</v>
      </c>
      <c r="R7"/>
    </row>
    <row r="8" spans="1:34" ht="25.5" customHeight="1" x14ac:dyDescent="0.25">
      <c r="B8" s="145" t="s">
        <v>6</v>
      </c>
      <c r="C8" s="146" t="s">
        <v>509</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1185944645319</v>
      </c>
      <c r="D10" s="71"/>
      <c r="E10" s="71">
        <v>96837250942.679977</v>
      </c>
      <c r="F10" s="71">
        <v>96129856006.889999</v>
      </c>
      <c r="G10" s="71">
        <v>102762189267.46002</v>
      </c>
      <c r="H10" s="71">
        <v>91883132610.809998</v>
      </c>
      <c r="I10" s="71">
        <v>105807236577.92999</v>
      </c>
      <c r="J10" s="71"/>
      <c r="K10" s="71"/>
      <c r="L10" s="71"/>
      <c r="M10" s="71"/>
      <c r="N10" s="71"/>
      <c r="O10" s="71"/>
      <c r="P10" s="71"/>
      <c r="Q10" s="71">
        <f>+SUM(E10:P10)</f>
        <v>493419665405.77002</v>
      </c>
      <c r="R10" s="71"/>
      <c r="S10" s="139"/>
      <c r="T10" s="41"/>
      <c r="U10" s="41"/>
      <c r="V10" s="41"/>
      <c r="W10" s="41"/>
      <c r="AB10" s="41"/>
      <c r="AC10" s="41"/>
      <c r="AD10" s="41"/>
      <c r="AE10" s="41"/>
      <c r="AF10" s="41"/>
      <c r="AG10" s="41"/>
      <c r="AH10" s="41"/>
    </row>
    <row r="11" spans="1:34" x14ac:dyDescent="0.25">
      <c r="B11" s="11" t="s">
        <v>24</v>
      </c>
      <c r="C11" s="87">
        <v>1185944645319</v>
      </c>
      <c r="D11" s="87"/>
      <c r="E11" s="68">
        <v>96837250942.679977</v>
      </c>
      <c r="F11" s="68">
        <v>96129856006.889999</v>
      </c>
      <c r="G11" s="68">
        <v>102762189267.46002</v>
      </c>
      <c r="H11" s="68">
        <v>91883132610.809998</v>
      </c>
      <c r="I11" s="68">
        <v>105807236577.92999</v>
      </c>
      <c r="J11" s="68"/>
      <c r="K11" s="68"/>
      <c r="L11" s="68"/>
      <c r="M11" s="68"/>
      <c r="N11" s="68"/>
      <c r="O11" s="68"/>
      <c r="P11" s="68"/>
      <c r="Q11" s="68">
        <f t="shared" ref="Q11:Q74" si="0">+SUM(E11:P11)</f>
        <v>493419665405.77002</v>
      </c>
      <c r="R11" s="71"/>
      <c r="S11" s="139"/>
      <c r="T11" s="41"/>
      <c r="U11" s="41"/>
      <c r="V11" s="41"/>
      <c r="W11" s="41"/>
      <c r="AB11" s="41"/>
      <c r="AC11" s="41"/>
      <c r="AD11" s="41"/>
      <c r="AE11" s="41"/>
      <c r="AF11" s="41"/>
      <c r="AG11" s="41"/>
      <c r="AH11" s="41"/>
    </row>
    <row r="12" spans="1:34" x14ac:dyDescent="0.25">
      <c r="B12" s="9" t="s">
        <v>25</v>
      </c>
      <c r="C12" s="71">
        <v>121999768271</v>
      </c>
      <c r="D12" s="71"/>
      <c r="E12" s="71">
        <v>35264090328.480003</v>
      </c>
      <c r="F12" s="71">
        <v>4750709007.1099997</v>
      </c>
      <c r="G12" s="71">
        <v>7620672903.8200006</v>
      </c>
      <c r="H12" s="71">
        <v>5456080184.0999994</v>
      </c>
      <c r="I12" s="71">
        <v>7108093817.1699991</v>
      </c>
      <c r="J12" s="71"/>
      <c r="K12" s="71"/>
      <c r="L12" s="71"/>
      <c r="M12" s="71"/>
      <c r="N12" s="71"/>
      <c r="O12" s="71"/>
      <c r="P12" s="71"/>
      <c r="Q12" s="71">
        <f t="shared" si="0"/>
        <v>60199646240.68</v>
      </c>
      <c r="R12" s="71"/>
      <c r="S12" s="139"/>
      <c r="T12" s="41"/>
      <c r="U12" s="41"/>
      <c r="V12" s="41"/>
      <c r="W12" s="41"/>
      <c r="AB12" s="41"/>
      <c r="AC12" s="41"/>
      <c r="AD12" s="41"/>
      <c r="AE12" s="41"/>
      <c r="AF12" s="41"/>
      <c r="AG12" s="41"/>
      <c r="AH12" s="41"/>
    </row>
    <row r="13" spans="1:34" x14ac:dyDescent="0.25">
      <c r="A13" s="44"/>
      <c r="B13" s="11" t="s">
        <v>26</v>
      </c>
      <c r="C13" s="87">
        <v>53674866227</v>
      </c>
      <c r="D13" s="87"/>
      <c r="E13" s="68">
        <v>31671311716.349998</v>
      </c>
      <c r="F13" s="68">
        <v>616525408.61000001</v>
      </c>
      <c r="G13" s="68">
        <v>2859559900</v>
      </c>
      <c r="H13" s="68">
        <v>0</v>
      </c>
      <c r="I13" s="68">
        <v>1646611326.55</v>
      </c>
      <c r="J13" s="68"/>
      <c r="K13" s="68"/>
      <c r="L13" s="68"/>
      <c r="M13" s="68"/>
      <c r="N13" s="68"/>
      <c r="O13" s="68"/>
      <c r="P13" s="68"/>
      <c r="Q13" s="68">
        <f t="shared" si="0"/>
        <v>36794008351.510002</v>
      </c>
      <c r="R13" s="71"/>
      <c r="S13" s="139"/>
      <c r="T13" s="41"/>
      <c r="U13" s="41"/>
      <c r="V13" s="41"/>
      <c r="W13" s="41"/>
      <c r="AB13" s="41"/>
      <c r="AC13" s="41"/>
      <c r="AD13" s="41"/>
      <c r="AE13" s="41"/>
      <c r="AF13" s="41"/>
      <c r="AG13" s="41"/>
      <c r="AH13" s="41"/>
    </row>
    <row r="14" spans="1:34" x14ac:dyDescent="0.25">
      <c r="A14" s="44"/>
      <c r="B14" s="11" t="s">
        <v>27</v>
      </c>
      <c r="C14" s="87">
        <v>26570260465</v>
      </c>
      <c r="D14" s="87"/>
      <c r="E14" s="68">
        <v>2143293951</v>
      </c>
      <c r="F14" s="68">
        <v>2142603030</v>
      </c>
      <c r="G14" s="68">
        <v>2142603030</v>
      </c>
      <c r="H14" s="68">
        <v>2142603030</v>
      </c>
      <c r="I14" s="68">
        <v>2142603030</v>
      </c>
      <c r="J14" s="68"/>
      <c r="K14" s="68"/>
      <c r="L14" s="68"/>
      <c r="M14" s="68"/>
      <c r="N14" s="68"/>
      <c r="O14" s="68"/>
      <c r="P14" s="68"/>
      <c r="Q14" s="68">
        <f t="shared" si="0"/>
        <v>10713706071</v>
      </c>
      <c r="R14" s="71"/>
      <c r="S14" s="139"/>
      <c r="T14" s="41"/>
      <c r="U14" s="41"/>
      <c r="V14" s="41"/>
      <c r="W14" s="41"/>
      <c r="AB14" s="41"/>
      <c r="AC14" s="41"/>
      <c r="AD14" s="41"/>
      <c r="AE14" s="41"/>
      <c r="AF14" s="41"/>
      <c r="AG14" s="41"/>
      <c r="AH14" s="41"/>
    </row>
    <row r="15" spans="1:34" x14ac:dyDescent="0.25">
      <c r="A15" s="44"/>
      <c r="B15" s="11" t="s">
        <v>29</v>
      </c>
      <c r="C15" s="87">
        <v>58898566</v>
      </c>
      <c r="D15" s="87"/>
      <c r="E15" s="68">
        <v>0</v>
      </c>
      <c r="F15" s="68">
        <v>3970904.85</v>
      </c>
      <c r="G15" s="68">
        <v>15883619.390000001</v>
      </c>
      <c r="H15" s="68">
        <v>35322352.439999998</v>
      </c>
      <c r="I15" s="68"/>
      <c r="J15" s="68"/>
      <c r="K15" s="68"/>
      <c r="L15" s="68"/>
      <c r="M15" s="68"/>
      <c r="N15" s="68"/>
      <c r="O15" s="68"/>
      <c r="P15" s="68"/>
      <c r="Q15" s="68">
        <f t="shared" si="0"/>
        <v>55176876.68</v>
      </c>
      <c r="R15" s="71"/>
      <c r="S15" s="139"/>
      <c r="T15" s="41"/>
      <c r="U15" s="41"/>
      <c r="V15" s="41"/>
      <c r="W15" s="41"/>
      <c r="AB15" s="41"/>
      <c r="AC15" s="41"/>
      <c r="AD15" s="41"/>
      <c r="AE15" s="41"/>
      <c r="AF15" s="41"/>
      <c r="AG15" s="41"/>
      <c r="AH15" s="41"/>
    </row>
    <row r="16" spans="1:34" x14ac:dyDescent="0.25">
      <c r="A16" s="44"/>
      <c r="B16" s="11" t="s">
        <v>30</v>
      </c>
      <c r="C16" s="87">
        <v>118312658</v>
      </c>
      <c r="D16" s="87"/>
      <c r="E16" s="68">
        <v>0</v>
      </c>
      <c r="F16" s="68"/>
      <c r="G16" s="68">
        <v>0</v>
      </c>
      <c r="H16" s="68">
        <v>16032659.91</v>
      </c>
      <c r="I16" s="68">
        <v>2537204</v>
      </c>
      <c r="J16" s="68"/>
      <c r="K16" s="68"/>
      <c r="L16" s="68"/>
      <c r="M16" s="68"/>
      <c r="N16" s="68"/>
      <c r="O16" s="68"/>
      <c r="P16" s="68"/>
      <c r="Q16" s="68">
        <f t="shared" si="0"/>
        <v>18569863.91</v>
      </c>
      <c r="R16" s="71"/>
      <c r="S16" s="139"/>
      <c r="T16" s="41"/>
      <c r="U16" s="41"/>
      <c r="V16" s="41"/>
      <c r="W16" s="41"/>
      <c r="AB16" s="41"/>
      <c r="AC16" s="41"/>
      <c r="AD16" s="41"/>
      <c r="AE16" s="41"/>
      <c r="AF16" s="41"/>
      <c r="AG16" s="41"/>
      <c r="AH16" s="41"/>
    </row>
    <row r="17" spans="1:34" x14ac:dyDescent="0.25">
      <c r="A17" s="44"/>
      <c r="B17" s="11" t="s">
        <v>31</v>
      </c>
      <c r="C17" s="87">
        <v>271544267</v>
      </c>
      <c r="D17" s="87"/>
      <c r="E17" s="68">
        <v>22624964.579999998</v>
      </c>
      <c r="F17" s="68">
        <v>22669664.579999998</v>
      </c>
      <c r="G17" s="68">
        <v>22624964.579999998</v>
      </c>
      <c r="H17" s="68">
        <v>22934401.579999998</v>
      </c>
      <c r="I17" s="68">
        <v>20566269.579999998</v>
      </c>
      <c r="J17" s="68"/>
      <c r="K17" s="68"/>
      <c r="L17" s="68"/>
      <c r="M17" s="68"/>
      <c r="N17" s="68"/>
      <c r="O17" s="68"/>
      <c r="P17" s="68"/>
      <c r="Q17" s="68">
        <f t="shared" si="0"/>
        <v>111420264.89999999</v>
      </c>
      <c r="R17" s="71"/>
      <c r="S17" s="139"/>
      <c r="T17" s="41"/>
      <c r="U17" s="41"/>
      <c r="V17" s="41"/>
      <c r="W17" s="41"/>
      <c r="AB17" s="41"/>
      <c r="AC17" s="41"/>
      <c r="AD17" s="41"/>
      <c r="AE17" s="41"/>
      <c r="AF17" s="41"/>
      <c r="AG17" s="41"/>
      <c r="AH17" s="41"/>
    </row>
    <row r="18" spans="1:34" x14ac:dyDescent="0.25">
      <c r="A18" s="44"/>
      <c r="B18" s="11" t="s">
        <v>32</v>
      </c>
      <c r="C18" s="87">
        <v>120000000</v>
      </c>
      <c r="D18" s="87"/>
      <c r="E18" s="68">
        <v>0</v>
      </c>
      <c r="F18" s="68">
        <v>10082275.710000001</v>
      </c>
      <c r="G18" s="68">
        <v>5489005.4100000001</v>
      </c>
      <c r="H18" s="68">
        <v>25266917.98</v>
      </c>
      <c r="I18" s="68">
        <v>4746882.01</v>
      </c>
      <c r="J18" s="68"/>
      <c r="K18" s="68"/>
      <c r="L18" s="68"/>
      <c r="M18" s="68"/>
      <c r="N18" s="68"/>
      <c r="O18" s="68"/>
      <c r="P18" s="68"/>
      <c r="Q18" s="68">
        <f t="shared" si="0"/>
        <v>45585081.109999999</v>
      </c>
      <c r="R18" s="71"/>
      <c r="S18" s="139"/>
      <c r="T18" s="41"/>
      <c r="U18" s="41"/>
      <c r="V18" s="41"/>
      <c r="W18" s="41"/>
      <c r="AB18" s="41"/>
      <c r="AC18" s="41"/>
      <c r="AD18" s="41"/>
      <c r="AE18" s="41"/>
      <c r="AF18" s="41"/>
      <c r="AG18" s="41"/>
      <c r="AH18" s="41"/>
    </row>
    <row r="19" spans="1:34" x14ac:dyDescent="0.25">
      <c r="A19" s="44"/>
      <c r="B19" s="11" t="s">
        <v>33</v>
      </c>
      <c r="C19" s="87">
        <v>162681005</v>
      </c>
      <c r="D19" s="87"/>
      <c r="E19" s="68">
        <v>0</v>
      </c>
      <c r="F19" s="68">
        <v>11511.489999999991</v>
      </c>
      <c r="G19" s="68">
        <v>22189543.059999999</v>
      </c>
      <c r="H19" s="68">
        <v>4464599.83</v>
      </c>
      <c r="I19" s="68">
        <v>11147511.01</v>
      </c>
      <c r="J19" s="68"/>
      <c r="K19" s="68"/>
      <c r="L19" s="68"/>
      <c r="M19" s="68"/>
      <c r="N19" s="68"/>
      <c r="O19" s="68"/>
      <c r="P19" s="68"/>
      <c r="Q19" s="68">
        <f t="shared" si="0"/>
        <v>37813165.389999993</v>
      </c>
      <c r="R19" s="71"/>
      <c r="S19" s="139"/>
      <c r="T19" s="41"/>
      <c r="U19" s="41"/>
      <c r="V19" s="41"/>
      <c r="W19" s="41"/>
      <c r="AB19" s="41"/>
      <c r="AC19" s="41"/>
      <c r="AD19" s="41"/>
      <c r="AE19" s="41"/>
      <c r="AF19" s="41"/>
      <c r="AG19" s="41"/>
      <c r="AH19" s="41"/>
    </row>
    <row r="20" spans="1:34" x14ac:dyDescent="0.25">
      <c r="A20" s="44"/>
      <c r="B20" s="11" t="s">
        <v>34</v>
      </c>
      <c r="C20" s="87">
        <v>1328308604</v>
      </c>
      <c r="D20" s="87"/>
      <c r="E20" s="68">
        <v>110692380</v>
      </c>
      <c r="F20" s="68">
        <v>110692384</v>
      </c>
      <c r="G20" s="68">
        <v>110692384</v>
      </c>
      <c r="H20" s="68">
        <v>110692384</v>
      </c>
      <c r="I20" s="68">
        <v>110692384</v>
      </c>
      <c r="J20" s="68"/>
      <c r="K20" s="68"/>
      <c r="L20" s="68"/>
      <c r="M20" s="68"/>
      <c r="N20" s="68"/>
      <c r="O20" s="68"/>
      <c r="P20" s="68"/>
      <c r="Q20" s="68">
        <f t="shared" si="0"/>
        <v>553461916</v>
      </c>
      <c r="R20" s="71"/>
      <c r="S20" s="139"/>
      <c r="T20" s="41"/>
      <c r="U20" s="41"/>
      <c r="V20" s="41"/>
      <c r="W20" s="41"/>
      <c r="AB20" s="41"/>
      <c r="AC20" s="41"/>
      <c r="AD20" s="41"/>
      <c r="AE20" s="41"/>
      <c r="AF20" s="41"/>
      <c r="AG20" s="41"/>
      <c r="AH20" s="41"/>
    </row>
    <row r="21" spans="1:34" x14ac:dyDescent="0.25">
      <c r="A21" s="44"/>
      <c r="B21" s="11" t="s">
        <v>35</v>
      </c>
      <c r="C21" s="87">
        <v>72251028</v>
      </c>
      <c r="D21" s="87"/>
      <c r="E21" s="68">
        <v>0</v>
      </c>
      <c r="F21" s="68">
        <v>0</v>
      </c>
      <c r="G21" s="68">
        <v>0</v>
      </c>
      <c r="H21" s="68">
        <v>0</v>
      </c>
      <c r="I21" s="68">
        <v>0</v>
      </c>
      <c r="J21" s="68"/>
      <c r="K21" s="68"/>
      <c r="L21" s="68"/>
      <c r="M21" s="68"/>
      <c r="N21" s="68"/>
      <c r="O21" s="68"/>
      <c r="P21" s="68"/>
      <c r="Q21" s="68">
        <f t="shared" si="0"/>
        <v>0</v>
      </c>
      <c r="R21" s="71"/>
      <c r="S21" s="139"/>
      <c r="T21" s="41"/>
      <c r="U21" s="41"/>
      <c r="V21" s="41"/>
      <c r="W21" s="41"/>
      <c r="AB21" s="41"/>
      <c r="AC21" s="41"/>
      <c r="AD21" s="41"/>
      <c r="AE21" s="41"/>
      <c r="AF21" s="41"/>
      <c r="AG21" s="41"/>
      <c r="AH21" s="41"/>
    </row>
    <row r="22" spans="1:34" x14ac:dyDescent="0.25">
      <c r="A22" s="44"/>
      <c r="B22" s="11" t="s">
        <v>36</v>
      </c>
      <c r="C22" s="87">
        <v>73361802</v>
      </c>
      <c r="D22" s="87"/>
      <c r="E22" s="68">
        <v>6113483</v>
      </c>
      <c r="F22" s="68">
        <v>6113483</v>
      </c>
      <c r="G22" s="68">
        <v>6113483</v>
      </c>
      <c r="H22" s="68">
        <v>6113483</v>
      </c>
      <c r="I22" s="68">
        <v>6113483</v>
      </c>
      <c r="J22" s="68"/>
      <c r="K22" s="68"/>
      <c r="L22" s="68"/>
      <c r="M22" s="68"/>
      <c r="N22" s="68"/>
      <c r="O22" s="68"/>
      <c r="P22" s="68"/>
      <c r="Q22" s="68">
        <f t="shared" si="0"/>
        <v>30567415</v>
      </c>
      <c r="R22" s="71"/>
      <c r="S22" s="139"/>
      <c r="T22" s="41"/>
      <c r="U22" s="41"/>
      <c r="V22" s="41"/>
      <c r="W22" s="41"/>
      <c r="AB22" s="41"/>
      <c r="AC22" s="41"/>
      <c r="AD22" s="41"/>
      <c r="AE22" s="41"/>
      <c r="AF22" s="41"/>
      <c r="AG22" s="41"/>
      <c r="AH22" s="41"/>
    </row>
    <row r="23" spans="1:34" x14ac:dyDescent="0.25">
      <c r="A23" s="44"/>
      <c r="B23" s="11" t="s">
        <v>37</v>
      </c>
      <c r="C23" s="87">
        <v>2475309</v>
      </c>
      <c r="D23" s="87"/>
      <c r="E23" s="68">
        <v>0</v>
      </c>
      <c r="F23" s="68">
        <v>1237654</v>
      </c>
      <c r="G23" s="68"/>
      <c r="H23" s="68"/>
      <c r="I23" s="68"/>
      <c r="J23" s="68"/>
      <c r="K23" s="68"/>
      <c r="L23" s="68"/>
      <c r="M23" s="68"/>
      <c r="N23" s="68"/>
      <c r="O23" s="68"/>
      <c r="P23" s="68"/>
      <c r="Q23" s="68">
        <f t="shared" si="0"/>
        <v>1237654</v>
      </c>
      <c r="R23" s="71"/>
      <c r="S23" s="139"/>
      <c r="T23" s="41"/>
      <c r="U23" s="41"/>
      <c r="V23" s="41"/>
      <c r="W23" s="41"/>
      <c r="AB23" s="41"/>
      <c r="AC23" s="41"/>
      <c r="AD23" s="41"/>
      <c r="AE23" s="41"/>
      <c r="AF23" s="41"/>
      <c r="AG23" s="41"/>
      <c r="AH23" s="41"/>
    </row>
    <row r="24" spans="1:34" x14ac:dyDescent="0.25">
      <c r="A24" s="44"/>
      <c r="B24" s="11" t="s">
        <v>38</v>
      </c>
      <c r="C24" s="87">
        <v>500000000</v>
      </c>
      <c r="D24" s="87"/>
      <c r="E24" s="68">
        <v>0</v>
      </c>
      <c r="F24" s="68">
        <v>125000000</v>
      </c>
      <c r="G24" s="68"/>
      <c r="H24" s="68"/>
      <c r="I24" s="68"/>
      <c r="J24" s="68"/>
      <c r="K24" s="68"/>
      <c r="L24" s="68"/>
      <c r="M24" s="68"/>
      <c r="N24" s="68"/>
      <c r="O24" s="68"/>
      <c r="P24" s="68"/>
      <c r="Q24" s="68">
        <f t="shared" si="0"/>
        <v>125000000</v>
      </c>
      <c r="R24" s="71"/>
      <c r="S24" s="139"/>
      <c r="T24" s="41"/>
      <c r="U24" s="41"/>
      <c r="V24" s="41"/>
      <c r="W24" s="41"/>
      <c r="AB24" s="41"/>
      <c r="AC24" s="41"/>
      <c r="AD24" s="41"/>
      <c r="AE24" s="41"/>
      <c r="AF24" s="41"/>
      <c r="AG24" s="41"/>
      <c r="AH24" s="41"/>
    </row>
    <row r="25" spans="1:34" x14ac:dyDescent="0.25">
      <c r="A25" s="44"/>
      <c r="B25" s="11" t="s">
        <v>39</v>
      </c>
      <c r="C25" s="87">
        <v>1500000000</v>
      </c>
      <c r="D25" s="87"/>
      <c r="E25" s="68">
        <v>0</v>
      </c>
      <c r="F25" s="68"/>
      <c r="G25" s="68">
        <v>400000000</v>
      </c>
      <c r="H25" s="68"/>
      <c r="I25" s="68">
        <v>7044975.6799999997</v>
      </c>
      <c r="J25" s="68"/>
      <c r="K25" s="68"/>
      <c r="L25" s="68"/>
      <c r="M25" s="68"/>
      <c r="N25" s="68"/>
      <c r="O25" s="68"/>
      <c r="P25" s="68"/>
      <c r="Q25" s="68">
        <f t="shared" si="0"/>
        <v>407044975.68000001</v>
      </c>
      <c r="R25" s="71"/>
      <c r="S25" s="139"/>
      <c r="T25" s="41"/>
      <c r="U25" s="41"/>
      <c r="V25" s="41"/>
      <c r="W25" s="41"/>
      <c r="AB25" s="41"/>
      <c r="AC25" s="41"/>
      <c r="AD25" s="41"/>
      <c r="AE25" s="41"/>
      <c r="AF25" s="41"/>
      <c r="AG25" s="41"/>
      <c r="AH25" s="41"/>
    </row>
    <row r="26" spans="1:34" x14ac:dyDescent="0.25">
      <c r="A26" s="44"/>
      <c r="B26" s="11" t="s">
        <v>40</v>
      </c>
      <c r="C26" s="87">
        <v>1620000000</v>
      </c>
      <c r="D26" s="87"/>
      <c r="E26" s="68">
        <v>65630062.549999997</v>
      </c>
      <c r="F26" s="68">
        <v>95049602.36999999</v>
      </c>
      <c r="G26" s="68">
        <v>107522291.70999999</v>
      </c>
      <c r="H26" s="68">
        <v>129504363.03000002</v>
      </c>
      <c r="I26" s="68">
        <v>93093673.939999998</v>
      </c>
      <c r="J26" s="68"/>
      <c r="K26" s="68"/>
      <c r="L26" s="68"/>
      <c r="M26" s="68"/>
      <c r="N26" s="68"/>
      <c r="O26" s="68"/>
      <c r="P26" s="68"/>
      <c r="Q26" s="68">
        <f t="shared" si="0"/>
        <v>490799993.60000002</v>
      </c>
      <c r="R26" s="71"/>
      <c r="S26" s="139"/>
      <c r="T26" s="41"/>
      <c r="U26" s="41"/>
      <c r="V26" s="41"/>
      <c r="W26" s="41"/>
      <c r="AB26" s="41"/>
      <c r="AC26" s="41"/>
      <c r="AD26" s="41"/>
      <c r="AE26" s="41"/>
      <c r="AF26" s="41"/>
      <c r="AG26" s="41"/>
      <c r="AH26" s="41"/>
    </row>
    <row r="27" spans="1:34" x14ac:dyDescent="0.25">
      <c r="A27" s="44"/>
      <c r="B27" s="11" t="s">
        <v>41</v>
      </c>
      <c r="C27" s="87">
        <v>90000000</v>
      </c>
      <c r="D27" s="87"/>
      <c r="E27" s="68">
        <v>0</v>
      </c>
      <c r="F27" s="68">
        <v>2400145.9700000002</v>
      </c>
      <c r="G27" s="68">
        <v>948875.54</v>
      </c>
      <c r="H27" s="68">
        <v>1663830.95</v>
      </c>
      <c r="I27" s="68">
        <v>756199.53</v>
      </c>
      <c r="J27" s="68"/>
      <c r="K27" s="68"/>
      <c r="L27" s="68"/>
      <c r="M27" s="68"/>
      <c r="N27" s="68"/>
      <c r="O27" s="68"/>
      <c r="P27" s="68"/>
      <c r="Q27" s="68">
        <f t="shared" si="0"/>
        <v>5769051.9900000002</v>
      </c>
      <c r="R27" s="71"/>
      <c r="S27" s="139"/>
      <c r="T27" s="41"/>
      <c r="U27" s="41"/>
      <c r="V27" s="41"/>
      <c r="W27" s="41"/>
      <c r="AB27" s="41"/>
      <c r="AC27" s="41"/>
      <c r="AD27" s="41"/>
      <c r="AE27" s="41"/>
      <c r="AF27" s="41"/>
      <c r="AG27" s="41"/>
      <c r="AH27" s="41"/>
    </row>
    <row r="28" spans="1:34" x14ac:dyDescent="0.25">
      <c r="A28" s="44"/>
      <c r="B28" s="11" t="s">
        <v>42</v>
      </c>
      <c r="C28" s="87">
        <v>504000000</v>
      </c>
      <c r="D28" s="87"/>
      <c r="E28" s="68">
        <v>1082208</v>
      </c>
      <c r="F28" s="68">
        <v>23463336.350000001</v>
      </c>
      <c r="G28" s="68">
        <v>16385064.08</v>
      </c>
      <c r="H28" s="68">
        <v>25686692.18</v>
      </c>
      <c r="I28" s="68">
        <v>19538232.66</v>
      </c>
      <c r="J28" s="68"/>
      <c r="K28" s="68"/>
      <c r="L28" s="68"/>
      <c r="M28" s="68"/>
      <c r="N28" s="68"/>
      <c r="O28" s="68"/>
      <c r="P28" s="68"/>
      <c r="Q28" s="68">
        <f t="shared" si="0"/>
        <v>86155533.269999996</v>
      </c>
      <c r="R28" s="71"/>
      <c r="S28" s="139"/>
      <c r="T28" s="41"/>
      <c r="U28" s="41"/>
      <c r="V28" s="41"/>
      <c r="W28" s="41"/>
      <c r="AB28" s="41"/>
      <c r="AC28" s="41"/>
      <c r="AD28" s="41"/>
      <c r="AE28" s="41"/>
      <c r="AF28" s="41"/>
      <c r="AG28" s="41"/>
      <c r="AH28" s="41"/>
    </row>
    <row r="29" spans="1:34" x14ac:dyDescent="0.25">
      <c r="A29" s="44"/>
      <c r="B29" s="11" t="s">
        <v>44</v>
      </c>
      <c r="C29" s="87">
        <v>2592000000</v>
      </c>
      <c r="D29" s="87"/>
      <c r="E29" s="68">
        <v>89912101.900000006</v>
      </c>
      <c r="F29" s="68">
        <v>196183191.37</v>
      </c>
      <c r="G29" s="68">
        <v>182227067.41</v>
      </c>
      <c r="H29" s="68">
        <v>173503571.33000001</v>
      </c>
      <c r="I29" s="68">
        <v>387713014.53999996</v>
      </c>
      <c r="J29" s="68"/>
      <c r="K29" s="68"/>
      <c r="L29" s="68"/>
      <c r="M29" s="68"/>
      <c r="N29" s="68"/>
      <c r="O29" s="68"/>
      <c r="P29" s="68"/>
      <c r="Q29" s="68">
        <f t="shared" si="0"/>
        <v>1029538946.55</v>
      </c>
      <c r="R29" s="71"/>
      <c r="S29" s="139"/>
      <c r="T29" s="41"/>
      <c r="U29" s="41"/>
      <c r="V29" s="41"/>
      <c r="W29" s="41"/>
      <c r="AB29" s="41"/>
      <c r="AC29" s="41"/>
      <c r="AD29" s="41"/>
      <c r="AE29" s="41"/>
      <c r="AF29" s="41"/>
      <c r="AG29" s="41"/>
      <c r="AH29" s="41"/>
    </row>
    <row r="30" spans="1:34" x14ac:dyDescent="0.25">
      <c r="A30" s="44"/>
      <c r="B30" s="11" t="s">
        <v>45</v>
      </c>
      <c r="C30" s="87">
        <v>54000000</v>
      </c>
      <c r="D30" s="87"/>
      <c r="E30" s="68">
        <v>0</v>
      </c>
      <c r="F30" s="68">
        <v>1463998</v>
      </c>
      <c r="G30" s="68">
        <v>0</v>
      </c>
      <c r="H30" s="68">
        <v>1450213.12</v>
      </c>
      <c r="I30" s="68">
        <v>703285</v>
      </c>
      <c r="J30" s="68"/>
      <c r="K30" s="68"/>
      <c r="L30" s="68"/>
      <c r="M30" s="68"/>
      <c r="N30" s="68"/>
      <c r="O30" s="68"/>
      <c r="P30" s="68"/>
      <c r="Q30" s="68">
        <f t="shared" si="0"/>
        <v>3617496.12</v>
      </c>
      <c r="R30" s="71"/>
      <c r="S30" s="139"/>
      <c r="T30" s="41"/>
      <c r="U30" s="41"/>
      <c r="V30" s="41"/>
      <c r="W30" s="41"/>
      <c r="AB30" s="41"/>
      <c r="AC30" s="41"/>
      <c r="AD30" s="41"/>
      <c r="AE30" s="41"/>
      <c r="AF30" s="41"/>
      <c r="AG30" s="41"/>
      <c r="AH30" s="41"/>
    </row>
    <row r="31" spans="1:34" x14ac:dyDescent="0.25">
      <c r="A31" s="44"/>
      <c r="B31" s="11" t="s">
        <v>46</v>
      </c>
      <c r="C31" s="87">
        <v>3024000000</v>
      </c>
      <c r="D31" s="87"/>
      <c r="E31" s="68">
        <v>111365829.5</v>
      </c>
      <c r="F31" s="68">
        <v>131565195.25</v>
      </c>
      <c r="G31" s="68">
        <v>186966475.06000003</v>
      </c>
      <c r="H31" s="68">
        <v>167607644.03</v>
      </c>
      <c r="I31" s="68">
        <v>160215547.88000003</v>
      </c>
      <c r="J31" s="68"/>
      <c r="K31" s="68"/>
      <c r="L31" s="68"/>
      <c r="M31" s="68"/>
      <c r="N31" s="68"/>
      <c r="O31" s="68"/>
      <c r="P31" s="68"/>
      <c r="Q31" s="68">
        <f t="shared" si="0"/>
        <v>757720691.72000003</v>
      </c>
      <c r="R31" s="71"/>
      <c r="S31" s="139"/>
      <c r="T31" s="41"/>
      <c r="U31" s="41"/>
      <c r="V31" s="41"/>
      <c r="W31" s="41"/>
      <c r="AB31" s="41"/>
      <c r="AC31" s="41"/>
      <c r="AD31" s="41"/>
      <c r="AE31" s="41"/>
      <c r="AF31" s="41"/>
      <c r="AG31" s="41"/>
      <c r="AH31" s="41"/>
    </row>
    <row r="32" spans="1:34" x14ac:dyDescent="0.25">
      <c r="A32" s="44"/>
      <c r="B32" s="11" t="s">
        <v>47</v>
      </c>
      <c r="C32" s="87">
        <v>4100000</v>
      </c>
      <c r="D32" s="87"/>
      <c r="E32" s="68">
        <v>0</v>
      </c>
      <c r="F32" s="68">
        <v>222757.5</v>
      </c>
      <c r="G32" s="68"/>
      <c r="H32" s="68">
        <v>0</v>
      </c>
      <c r="I32" s="68"/>
      <c r="J32" s="68"/>
      <c r="K32" s="68"/>
      <c r="L32" s="68"/>
      <c r="M32" s="68"/>
      <c r="N32" s="68"/>
      <c r="O32" s="68"/>
      <c r="P32" s="68"/>
      <c r="Q32" s="68">
        <f t="shared" si="0"/>
        <v>222757.5</v>
      </c>
      <c r="R32" s="71"/>
      <c r="S32" s="139"/>
      <c r="T32" s="41"/>
      <c r="U32" s="41"/>
      <c r="V32" s="41"/>
      <c r="W32" s="41"/>
      <c r="AB32" s="41"/>
      <c r="AC32" s="41"/>
      <c r="AD32" s="41"/>
      <c r="AE32" s="41"/>
      <c r="AF32" s="41"/>
      <c r="AG32" s="41"/>
      <c r="AH32" s="41"/>
    </row>
    <row r="33" spans="1:34" x14ac:dyDescent="0.25">
      <c r="A33" s="44"/>
      <c r="B33" s="11" t="s">
        <v>48</v>
      </c>
      <c r="C33" s="87">
        <v>926400000</v>
      </c>
      <c r="D33" s="87"/>
      <c r="E33" s="68">
        <v>6077190.5499999998</v>
      </c>
      <c r="F33" s="68">
        <v>13872012.059999999</v>
      </c>
      <c r="G33" s="68">
        <v>20954081.93</v>
      </c>
      <c r="H33" s="68">
        <v>127017259.81</v>
      </c>
      <c r="I33" s="68">
        <v>184711731.66</v>
      </c>
      <c r="J33" s="68"/>
      <c r="K33" s="68"/>
      <c r="L33" s="68"/>
      <c r="M33" s="68"/>
      <c r="N33" s="68"/>
      <c r="O33" s="68"/>
      <c r="P33" s="68"/>
      <c r="Q33" s="68">
        <f t="shared" si="0"/>
        <v>352632276.00999999</v>
      </c>
      <c r="R33" s="71"/>
      <c r="S33" s="139"/>
      <c r="T33" s="41"/>
      <c r="U33" s="41"/>
      <c r="V33" s="41"/>
      <c r="W33" s="41"/>
      <c r="AB33" s="41"/>
      <c r="AC33" s="41"/>
      <c r="AD33" s="41"/>
      <c r="AE33" s="41"/>
      <c r="AF33" s="41"/>
      <c r="AG33" s="41"/>
      <c r="AH33" s="41"/>
    </row>
    <row r="34" spans="1:34" x14ac:dyDescent="0.25">
      <c r="A34" s="44"/>
      <c r="B34" s="11" t="s">
        <v>49</v>
      </c>
      <c r="C34" s="87">
        <v>60000000</v>
      </c>
      <c r="D34" s="87"/>
      <c r="E34" s="68">
        <v>0</v>
      </c>
      <c r="F34" s="68">
        <v>1790752.2</v>
      </c>
      <c r="G34" s="68">
        <v>1552691.55</v>
      </c>
      <c r="H34" s="68">
        <v>1915865.12</v>
      </c>
      <c r="I34" s="68">
        <v>4016552</v>
      </c>
      <c r="J34" s="68"/>
      <c r="K34" s="68"/>
      <c r="L34" s="68"/>
      <c r="M34" s="68"/>
      <c r="N34" s="68"/>
      <c r="O34" s="68"/>
      <c r="P34" s="68"/>
      <c r="Q34" s="68">
        <f t="shared" si="0"/>
        <v>9275860.870000001</v>
      </c>
      <c r="R34" s="71"/>
      <c r="S34" s="139"/>
      <c r="T34" s="41"/>
      <c r="U34" s="41"/>
      <c r="V34" s="41"/>
      <c r="W34" s="41"/>
      <c r="AB34" s="41"/>
      <c r="AC34" s="41"/>
      <c r="AD34" s="41"/>
      <c r="AE34" s="41"/>
      <c r="AF34" s="41"/>
      <c r="AG34" s="41"/>
      <c r="AH34" s="41"/>
    </row>
    <row r="35" spans="1:34" x14ac:dyDescent="0.25">
      <c r="A35" s="44"/>
      <c r="B35" s="11" t="s">
        <v>50</v>
      </c>
      <c r="C35" s="87">
        <v>21783578</v>
      </c>
      <c r="D35" s="87"/>
      <c r="E35" s="68">
        <v>0</v>
      </c>
      <c r="F35" s="68">
        <v>1078841.25</v>
      </c>
      <c r="G35" s="68">
        <v>37530</v>
      </c>
      <c r="H35" s="68">
        <v>885009.96</v>
      </c>
      <c r="I35" s="68">
        <v>548125.84000000008</v>
      </c>
      <c r="J35" s="68"/>
      <c r="K35" s="68"/>
      <c r="L35" s="68"/>
      <c r="M35" s="68"/>
      <c r="N35" s="68"/>
      <c r="O35" s="68"/>
      <c r="P35" s="68"/>
      <c r="Q35" s="68">
        <f t="shared" si="0"/>
        <v>2549507.0499999998</v>
      </c>
      <c r="R35" s="71"/>
      <c r="S35" s="139"/>
      <c r="T35" s="41"/>
      <c r="U35" s="41"/>
      <c r="V35" s="41"/>
      <c r="W35" s="41"/>
      <c r="AB35" s="41"/>
      <c r="AC35" s="41"/>
      <c r="AD35" s="41"/>
      <c r="AE35" s="41"/>
      <c r="AF35" s="41"/>
      <c r="AG35" s="41"/>
      <c r="AH35" s="41"/>
    </row>
    <row r="36" spans="1:34" x14ac:dyDescent="0.25">
      <c r="A36" s="44"/>
      <c r="B36" s="11" t="s">
        <v>475</v>
      </c>
      <c r="C36" s="87">
        <v>627685390</v>
      </c>
      <c r="D36" s="87"/>
      <c r="E36" s="68">
        <v>0</v>
      </c>
      <c r="F36" s="68">
        <v>15667996.57</v>
      </c>
      <c r="G36" s="68">
        <v>27152222.810000002</v>
      </c>
      <c r="H36" s="68">
        <v>18354007.710000001</v>
      </c>
      <c r="I36" s="68">
        <v>13976777.01</v>
      </c>
      <c r="J36" s="68"/>
      <c r="K36" s="68"/>
      <c r="L36" s="68"/>
      <c r="M36" s="68"/>
      <c r="N36" s="68"/>
      <c r="O36" s="68"/>
      <c r="P36" s="68"/>
      <c r="Q36" s="68">
        <f t="shared" si="0"/>
        <v>75151004.100000009</v>
      </c>
      <c r="R36" s="71"/>
      <c r="S36" s="139"/>
      <c r="T36" s="41"/>
      <c r="U36" s="41"/>
      <c r="V36" s="41"/>
      <c r="W36" s="41"/>
      <c r="AB36" s="41"/>
      <c r="AC36" s="41"/>
      <c r="AD36" s="41"/>
      <c r="AE36" s="41"/>
      <c r="AF36" s="41"/>
      <c r="AG36" s="41"/>
      <c r="AH36" s="41"/>
    </row>
    <row r="37" spans="1:34" x14ac:dyDescent="0.25">
      <c r="A37" s="44"/>
      <c r="B37" s="11" t="s">
        <v>52</v>
      </c>
      <c r="C37" s="87">
        <v>185596113</v>
      </c>
      <c r="D37" s="87"/>
      <c r="E37" s="68">
        <v>0</v>
      </c>
      <c r="F37" s="68"/>
      <c r="G37" s="68">
        <v>0</v>
      </c>
      <c r="H37" s="68"/>
      <c r="I37" s="68"/>
      <c r="J37" s="68"/>
      <c r="K37" s="68"/>
      <c r="L37" s="68"/>
      <c r="M37" s="68"/>
      <c r="N37" s="68"/>
      <c r="O37" s="68"/>
      <c r="P37" s="68"/>
      <c r="Q37" s="68">
        <f t="shared" si="0"/>
        <v>0</v>
      </c>
      <c r="R37" s="71"/>
      <c r="S37" s="139"/>
      <c r="T37" s="41"/>
      <c r="U37" s="41"/>
      <c r="V37" s="41"/>
      <c r="W37" s="41"/>
      <c r="AB37" s="41"/>
      <c r="AC37" s="41"/>
      <c r="AD37" s="41"/>
      <c r="AE37" s="41"/>
      <c r="AF37" s="41"/>
      <c r="AG37" s="41"/>
      <c r="AH37" s="41"/>
    </row>
    <row r="38" spans="1:34" x14ac:dyDescent="0.25">
      <c r="A38" s="44"/>
      <c r="B38" s="11" t="s">
        <v>53</v>
      </c>
      <c r="C38" s="87">
        <v>269000000</v>
      </c>
      <c r="D38" s="87"/>
      <c r="E38" s="68">
        <v>0</v>
      </c>
      <c r="F38" s="68">
        <v>10818012.460000001</v>
      </c>
      <c r="G38" s="68">
        <v>793793.35</v>
      </c>
      <c r="H38" s="68">
        <v>5078418.38</v>
      </c>
      <c r="I38" s="68">
        <v>741940</v>
      </c>
      <c r="J38" s="68"/>
      <c r="K38" s="68"/>
      <c r="L38" s="68"/>
      <c r="M38" s="68"/>
      <c r="N38" s="68"/>
      <c r="O38" s="68"/>
      <c r="P38" s="68"/>
      <c r="Q38" s="68">
        <f t="shared" si="0"/>
        <v>17432164.190000001</v>
      </c>
      <c r="R38" s="71"/>
      <c r="S38" s="139"/>
      <c r="T38" s="41"/>
      <c r="U38" s="41"/>
      <c r="V38" s="41"/>
      <c r="W38" s="41"/>
      <c r="AB38" s="41"/>
      <c r="AC38" s="41"/>
      <c r="AD38" s="41"/>
      <c r="AE38" s="41"/>
      <c r="AF38" s="41"/>
      <c r="AG38" s="41"/>
      <c r="AH38" s="41"/>
    </row>
    <row r="39" spans="1:34" x14ac:dyDescent="0.25">
      <c r="A39" s="44"/>
      <c r="B39" s="11" t="s">
        <v>54</v>
      </c>
      <c r="C39" s="87">
        <v>2381525240</v>
      </c>
      <c r="D39" s="87"/>
      <c r="E39" s="68">
        <v>7572736.6900000004</v>
      </c>
      <c r="F39" s="68">
        <v>5951000</v>
      </c>
      <c r="G39" s="68">
        <v>275486209.19</v>
      </c>
      <c r="H39" s="68">
        <v>128071799.41</v>
      </c>
      <c r="I39" s="68">
        <v>40072570</v>
      </c>
      <c r="J39" s="68"/>
      <c r="K39" s="68"/>
      <c r="L39" s="68"/>
      <c r="M39" s="68"/>
      <c r="N39" s="68"/>
      <c r="O39" s="68"/>
      <c r="P39" s="68"/>
      <c r="Q39" s="68">
        <f t="shared" si="0"/>
        <v>457154315.28999996</v>
      </c>
      <c r="R39" s="71"/>
      <c r="S39" s="139"/>
      <c r="T39" s="41"/>
      <c r="U39" s="41"/>
      <c r="V39" s="41"/>
      <c r="W39" s="41"/>
      <c r="AB39" s="41"/>
      <c r="AC39" s="41"/>
      <c r="AD39" s="41"/>
      <c r="AE39" s="41"/>
      <c r="AF39" s="41"/>
      <c r="AG39" s="41"/>
      <c r="AH39" s="41"/>
    </row>
    <row r="40" spans="1:34" x14ac:dyDescent="0.25">
      <c r="A40" s="44"/>
      <c r="B40" s="11" t="s">
        <v>55</v>
      </c>
      <c r="C40" s="87">
        <v>4103245600</v>
      </c>
      <c r="D40" s="87"/>
      <c r="E40" s="68">
        <v>19340246.359999999</v>
      </c>
      <c r="F40" s="68">
        <v>184327793.64000002</v>
      </c>
      <c r="G40" s="68">
        <v>231016250.14999998</v>
      </c>
      <c r="H40" s="68">
        <v>319437789.06</v>
      </c>
      <c r="I40" s="68">
        <v>152203874.59999999</v>
      </c>
      <c r="J40" s="68"/>
      <c r="K40" s="68"/>
      <c r="L40" s="68"/>
      <c r="M40" s="68"/>
      <c r="N40" s="68"/>
      <c r="O40" s="68"/>
      <c r="P40" s="68"/>
      <c r="Q40" s="68">
        <f t="shared" si="0"/>
        <v>906325953.81000006</v>
      </c>
      <c r="R40" s="71"/>
      <c r="S40" s="139"/>
      <c r="T40" s="41"/>
      <c r="U40" s="41"/>
      <c r="V40" s="41"/>
      <c r="W40" s="41"/>
      <c r="AB40" s="41"/>
      <c r="AC40" s="41"/>
      <c r="AD40" s="41"/>
      <c r="AE40" s="41"/>
      <c r="AF40" s="41"/>
      <c r="AG40" s="41"/>
      <c r="AH40" s="41"/>
    </row>
    <row r="41" spans="1:34" x14ac:dyDescent="0.25">
      <c r="A41" s="44"/>
      <c r="B41" s="11" t="s">
        <v>476</v>
      </c>
      <c r="C41" s="87">
        <v>318000000</v>
      </c>
      <c r="D41" s="87"/>
      <c r="E41" s="68">
        <v>0</v>
      </c>
      <c r="F41" s="68">
        <v>9706000</v>
      </c>
      <c r="G41" s="68">
        <v>3814880</v>
      </c>
      <c r="H41" s="68">
        <v>0</v>
      </c>
      <c r="I41" s="68">
        <v>0</v>
      </c>
      <c r="J41" s="68"/>
      <c r="K41" s="68"/>
      <c r="L41" s="68"/>
      <c r="M41" s="68"/>
      <c r="N41" s="68"/>
      <c r="O41" s="68"/>
      <c r="P41" s="68"/>
      <c r="Q41" s="68">
        <f t="shared" si="0"/>
        <v>13520880</v>
      </c>
      <c r="R41" s="71"/>
      <c r="S41" s="139"/>
      <c r="T41" s="41"/>
      <c r="U41" s="41"/>
      <c r="V41" s="41"/>
      <c r="W41" s="41"/>
      <c r="AB41" s="41"/>
      <c r="AC41" s="41"/>
      <c r="AD41" s="41"/>
      <c r="AE41" s="41"/>
      <c r="AF41" s="41"/>
      <c r="AG41" s="41"/>
      <c r="AH41" s="41"/>
    </row>
    <row r="42" spans="1:34" x14ac:dyDescent="0.25">
      <c r="A42" s="44"/>
      <c r="B42" s="11" t="s">
        <v>57</v>
      </c>
      <c r="C42" s="87">
        <v>1291960568</v>
      </c>
      <c r="D42" s="87"/>
      <c r="E42" s="68">
        <v>35939820</v>
      </c>
      <c r="F42" s="68">
        <v>109224751.59999999</v>
      </c>
      <c r="G42" s="68">
        <v>73108626.260000005</v>
      </c>
      <c r="H42" s="68">
        <v>126034196.89</v>
      </c>
      <c r="I42" s="68">
        <v>105707023.67</v>
      </c>
      <c r="J42" s="68"/>
      <c r="K42" s="68"/>
      <c r="L42" s="68"/>
      <c r="M42" s="68"/>
      <c r="N42" s="68"/>
      <c r="O42" s="68"/>
      <c r="P42" s="68"/>
      <c r="Q42" s="68">
        <f t="shared" si="0"/>
        <v>450014418.42000002</v>
      </c>
      <c r="R42" s="71"/>
      <c r="S42" s="139"/>
      <c r="T42" s="41"/>
      <c r="U42" s="41"/>
      <c r="V42" s="41"/>
      <c r="W42" s="41"/>
      <c r="AB42" s="41"/>
      <c r="AC42" s="41"/>
      <c r="AD42" s="41"/>
      <c r="AE42" s="41"/>
      <c r="AF42" s="41"/>
      <c r="AG42" s="41"/>
      <c r="AH42" s="41"/>
    </row>
    <row r="43" spans="1:34" x14ac:dyDescent="0.25">
      <c r="A43" s="44"/>
      <c r="B43" s="11" t="s">
        <v>59</v>
      </c>
      <c r="C43" s="112">
        <v>20399526</v>
      </c>
      <c r="D43" s="87"/>
      <c r="E43" s="68">
        <v>0</v>
      </c>
      <c r="F43" s="68"/>
      <c r="G43" s="68"/>
      <c r="H43" s="68"/>
      <c r="I43" s="68"/>
      <c r="J43" s="68"/>
      <c r="K43" s="68"/>
      <c r="L43" s="68"/>
      <c r="M43" s="68"/>
      <c r="N43" s="68"/>
      <c r="O43" s="68"/>
      <c r="P43" s="68"/>
      <c r="Q43" s="68">
        <f t="shared" si="0"/>
        <v>0</v>
      </c>
      <c r="R43" s="71"/>
      <c r="S43" s="139"/>
      <c r="T43" s="41"/>
      <c r="U43" s="41"/>
      <c r="V43" s="41"/>
      <c r="W43" s="41"/>
      <c r="AB43" s="41"/>
      <c r="AC43" s="41"/>
      <c r="AD43" s="41"/>
      <c r="AE43" s="41"/>
      <c r="AF43" s="41"/>
      <c r="AG43" s="41"/>
      <c r="AH43" s="41"/>
    </row>
    <row r="44" spans="1:34" x14ac:dyDescent="0.25">
      <c r="A44" s="44"/>
      <c r="B44" s="11" t="s">
        <v>60</v>
      </c>
      <c r="C44" s="87">
        <v>55200000</v>
      </c>
      <c r="D44" s="87"/>
      <c r="E44" s="68">
        <v>0</v>
      </c>
      <c r="F44" s="68">
        <v>0</v>
      </c>
      <c r="G44" s="68">
        <v>0</v>
      </c>
      <c r="H44" s="68">
        <v>0</v>
      </c>
      <c r="I44" s="68">
        <v>0</v>
      </c>
      <c r="J44" s="68"/>
      <c r="K44" s="68"/>
      <c r="L44" s="68"/>
      <c r="M44" s="68"/>
      <c r="N44" s="68"/>
      <c r="O44" s="68"/>
      <c r="P44" s="68"/>
      <c r="Q44" s="68">
        <f t="shared" si="0"/>
        <v>0</v>
      </c>
      <c r="R44" s="71"/>
      <c r="S44" s="139"/>
      <c r="T44" s="41"/>
      <c r="U44" s="41"/>
      <c r="V44" s="41"/>
      <c r="W44" s="41"/>
      <c r="AB44" s="41"/>
      <c r="AC44" s="41"/>
      <c r="AD44" s="41"/>
      <c r="AE44" s="41"/>
      <c r="AF44" s="41"/>
      <c r="AG44" s="41"/>
      <c r="AH44" s="41"/>
    </row>
    <row r="45" spans="1:34" x14ac:dyDescent="0.25">
      <c r="A45" s="44"/>
      <c r="B45" s="11" t="s">
        <v>61</v>
      </c>
      <c r="C45" s="87">
        <v>150000000</v>
      </c>
      <c r="D45" s="87"/>
      <c r="E45" s="68">
        <v>705141.39</v>
      </c>
      <c r="F45" s="68">
        <v>12391841.859999999</v>
      </c>
      <c r="G45" s="68">
        <v>8653543.9800000004</v>
      </c>
      <c r="H45" s="68">
        <v>7820658.6900000004</v>
      </c>
      <c r="I45" s="68">
        <v>20282309.379999999</v>
      </c>
      <c r="J45" s="68"/>
      <c r="K45" s="68"/>
      <c r="L45" s="68"/>
      <c r="M45" s="68"/>
      <c r="N45" s="68"/>
      <c r="O45" s="68"/>
      <c r="P45" s="68"/>
      <c r="Q45" s="68">
        <f t="shared" si="0"/>
        <v>49853495.299999997</v>
      </c>
      <c r="R45" s="71"/>
      <c r="S45" s="139"/>
      <c r="T45" s="41"/>
      <c r="U45" s="41"/>
      <c r="V45" s="41"/>
      <c r="W45" s="41"/>
      <c r="AB45" s="41"/>
      <c r="AC45" s="41"/>
      <c r="AD45" s="41"/>
      <c r="AE45" s="41"/>
      <c r="AF45" s="41"/>
      <c r="AG45" s="41"/>
      <c r="AH45" s="41"/>
    </row>
    <row r="46" spans="1:34" x14ac:dyDescent="0.25">
      <c r="A46" s="44"/>
      <c r="B46" s="11" t="s">
        <v>63</v>
      </c>
      <c r="C46" s="87">
        <v>1668425185</v>
      </c>
      <c r="D46" s="87"/>
      <c r="E46" s="68">
        <v>132859396.23999999</v>
      </c>
      <c r="F46" s="68">
        <v>139655900.59999999</v>
      </c>
      <c r="G46" s="68">
        <v>131582841.01000001</v>
      </c>
      <c r="H46" s="68">
        <v>274946982.75</v>
      </c>
      <c r="I46" s="68">
        <v>310674649.87</v>
      </c>
      <c r="J46" s="68"/>
      <c r="K46" s="68"/>
      <c r="L46" s="68"/>
      <c r="M46" s="68"/>
      <c r="N46" s="68"/>
      <c r="O46" s="68"/>
      <c r="P46" s="68"/>
      <c r="Q46" s="68">
        <f t="shared" si="0"/>
        <v>989719770.46999991</v>
      </c>
      <c r="R46" s="71"/>
      <c r="S46" s="139"/>
      <c r="T46" s="41"/>
      <c r="U46" s="41"/>
      <c r="V46" s="41"/>
      <c r="W46" s="41"/>
      <c r="AB46" s="41"/>
      <c r="AC46" s="41"/>
      <c r="AD46" s="41"/>
      <c r="AE46" s="41"/>
      <c r="AF46" s="41"/>
      <c r="AG46" s="41"/>
      <c r="AH46" s="41"/>
    </row>
    <row r="47" spans="1:34" x14ac:dyDescent="0.25">
      <c r="A47" s="44"/>
      <c r="B47" s="11" t="s">
        <v>66</v>
      </c>
      <c r="C47" s="87">
        <v>2551066051</v>
      </c>
      <c r="D47" s="87"/>
      <c r="E47" s="68">
        <v>52170384.170000002</v>
      </c>
      <c r="F47" s="68">
        <v>201638120.22</v>
      </c>
      <c r="G47" s="68">
        <v>153658453.12</v>
      </c>
      <c r="H47" s="68">
        <v>0</v>
      </c>
      <c r="I47" s="68">
        <v>108775399.91</v>
      </c>
      <c r="J47" s="68"/>
      <c r="K47" s="68"/>
      <c r="L47" s="68"/>
      <c r="M47" s="68"/>
      <c r="N47" s="68"/>
      <c r="O47" s="68"/>
      <c r="P47" s="68"/>
      <c r="Q47" s="68">
        <f t="shared" si="0"/>
        <v>516242357.41999996</v>
      </c>
      <c r="R47" s="71"/>
      <c r="S47" s="139"/>
      <c r="T47" s="41"/>
      <c r="U47" s="41"/>
      <c r="V47" s="41"/>
      <c r="W47" s="41"/>
      <c r="AB47" s="41"/>
      <c r="AC47" s="41"/>
      <c r="AD47" s="41"/>
      <c r="AE47" s="41"/>
      <c r="AF47" s="41"/>
      <c r="AG47" s="41"/>
      <c r="AH47" s="41"/>
    </row>
    <row r="48" spans="1:34" x14ac:dyDescent="0.25">
      <c r="A48" s="44"/>
      <c r="B48" s="11" t="s">
        <v>68</v>
      </c>
      <c r="C48" s="87">
        <v>1991965789</v>
      </c>
      <c r="D48" s="87"/>
      <c r="E48" s="68">
        <v>96082035.959999993</v>
      </c>
      <c r="F48" s="68">
        <v>120163873.37</v>
      </c>
      <c r="G48" s="68">
        <v>127243918.15000001</v>
      </c>
      <c r="H48" s="68">
        <v>144682369.53</v>
      </c>
      <c r="I48" s="68">
        <v>145833725.93000001</v>
      </c>
      <c r="J48" s="68"/>
      <c r="K48" s="68"/>
      <c r="L48" s="68"/>
      <c r="M48" s="68"/>
      <c r="N48" s="68"/>
      <c r="O48" s="68"/>
      <c r="P48" s="68"/>
      <c r="Q48" s="68">
        <f t="shared" si="0"/>
        <v>634005922.94000006</v>
      </c>
      <c r="R48" s="71"/>
      <c r="S48" s="139"/>
      <c r="T48" s="41"/>
      <c r="U48" s="41"/>
      <c r="V48" s="41"/>
      <c r="W48" s="41"/>
      <c r="AB48" s="41"/>
      <c r="AC48" s="41"/>
      <c r="AD48" s="41"/>
      <c r="AE48" s="41"/>
      <c r="AF48" s="41"/>
      <c r="AG48" s="41"/>
      <c r="AH48" s="41"/>
    </row>
    <row r="49" spans="1:34" x14ac:dyDescent="0.25">
      <c r="A49" s="44"/>
      <c r="B49" s="11" t="s">
        <v>70</v>
      </c>
      <c r="C49" s="87">
        <v>6000000</v>
      </c>
      <c r="D49" s="87"/>
      <c r="E49" s="68">
        <v>0</v>
      </c>
      <c r="F49" s="68">
        <v>232684.2</v>
      </c>
      <c r="G49" s="68">
        <v>1635310</v>
      </c>
      <c r="H49" s="68">
        <v>298062.09999999998</v>
      </c>
      <c r="I49" s="68">
        <v>230039.90999999997</v>
      </c>
      <c r="J49" s="68"/>
      <c r="K49" s="68"/>
      <c r="L49" s="68"/>
      <c r="M49" s="68"/>
      <c r="N49" s="68"/>
      <c r="O49" s="68"/>
      <c r="P49" s="68"/>
      <c r="Q49" s="68">
        <f t="shared" si="0"/>
        <v>2396096.21</v>
      </c>
      <c r="R49" s="71"/>
      <c r="S49" s="139"/>
      <c r="T49" s="41"/>
      <c r="U49" s="41"/>
      <c r="V49" s="41"/>
      <c r="W49" s="41"/>
      <c r="AB49" s="41"/>
      <c r="AC49" s="41"/>
      <c r="AD49" s="41"/>
      <c r="AE49" s="41"/>
      <c r="AF49" s="41"/>
      <c r="AG49" s="41"/>
      <c r="AH49" s="41"/>
    </row>
    <row r="50" spans="1:34" x14ac:dyDescent="0.25">
      <c r="A50" s="44"/>
      <c r="B50" s="11" t="s">
        <v>71</v>
      </c>
      <c r="C50" s="87">
        <v>354000000</v>
      </c>
      <c r="D50" s="87"/>
      <c r="E50" s="68">
        <v>8413157.1799999997</v>
      </c>
      <c r="F50" s="68">
        <v>16288636.5</v>
      </c>
      <c r="G50" s="68">
        <v>20092069.27</v>
      </c>
      <c r="H50" s="68">
        <v>18757966.460000001</v>
      </c>
      <c r="I50" s="68">
        <v>18082933.210000001</v>
      </c>
      <c r="J50" s="68"/>
      <c r="K50" s="68"/>
      <c r="L50" s="68"/>
      <c r="M50" s="68"/>
      <c r="N50" s="68"/>
      <c r="O50" s="68"/>
      <c r="P50" s="68"/>
      <c r="Q50" s="68">
        <f t="shared" si="0"/>
        <v>81634762.620000005</v>
      </c>
      <c r="R50" s="71"/>
      <c r="S50" s="139"/>
      <c r="T50" s="41"/>
      <c r="U50" s="41"/>
      <c r="V50" s="41"/>
      <c r="W50" s="41"/>
      <c r="AB50" s="41"/>
      <c r="AC50" s="41"/>
      <c r="AD50" s="41"/>
      <c r="AE50" s="41"/>
      <c r="AF50" s="41"/>
      <c r="AG50" s="41"/>
      <c r="AH50" s="41"/>
    </row>
    <row r="51" spans="1:34" x14ac:dyDescent="0.25">
      <c r="A51" s="44"/>
      <c r="B51" s="11" t="s">
        <v>72</v>
      </c>
      <c r="C51" s="87">
        <v>1860000000</v>
      </c>
      <c r="D51" s="87"/>
      <c r="E51" s="68">
        <v>43628044.439999998</v>
      </c>
      <c r="F51" s="68">
        <v>73190176.599999994</v>
      </c>
      <c r="G51" s="68">
        <v>94562600.75</v>
      </c>
      <c r="H51" s="68">
        <v>439324856.41000003</v>
      </c>
      <c r="I51" s="68">
        <v>238643771.84</v>
      </c>
      <c r="J51" s="68"/>
      <c r="K51" s="68"/>
      <c r="L51" s="68"/>
      <c r="M51" s="68"/>
      <c r="N51" s="68"/>
      <c r="O51" s="68"/>
      <c r="P51" s="68"/>
      <c r="Q51" s="68">
        <f t="shared" si="0"/>
        <v>889349450.04000008</v>
      </c>
      <c r="R51" s="71"/>
      <c r="S51" s="139"/>
      <c r="T51" s="41"/>
      <c r="U51" s="41"/>
      <c r="V51" s="41"/>
      <c r="W51" s="41"/>
      <c r="AB51" s="41"/>
      <c r="AC51" s="41"/>
      <c r="AD51" s="41"/>
      <c r="AE51" s="41"/>
      <c r="AF51" s="41"/>
      <c r="AG51" s="41"/>
      <c r="AH51" s="41"/>
    </row>
    <row r="52" spans="1:34" x14ac:dyDescent="0.25">
      <c r="A52" s="44"/>
      <c r="B52" s="11" t="s">
        <v>193</v>
      </c>
      <c r="C52" s="87">
        <v>794264725</v>
      </c>
      <c r="D52" s="87"/>
      <c r="E52" s="68">
        <v>331264080</v>
      </c>
      <c r="F52" s="68">
        <v>197060</v>
      </c>
      <c r="G52" s="68">
        <v>3230971.46</v>
      </c>
      <c r="H52" s="68">
        <v>325138496.18000001</v>
      </c>
      <c r="I52" s="68">
        <v>59225889.479999997</v>
      </c>
      <c r="J52" s="68"/>
      <c r="K52" s="68"/>
      <c r="L52" s="68"/>
      <c r="M52" s="68"/>
      <c r="N52" s="68"/>
      <c r="O52" s="68"/>
      <c r="P52" s="68"/>
      <c r="Q52" s="68">
        <f t="shared" si="0"/>
        <v>719056497.12</v>
      </c>
      <c r="R52" s="71"/>
      <c r="S52" s="139"/>
      <c r="T52" s="41"/>
      <c r="U52" s="41"/>
      <c r="V52" s="41"/>
      <c r="W52" s="41"/>
      <c r="AB52" s="41"/>
      <c r="AC52" s="41"/>
      <c r="AD52" s="41"/>
      <c r="AE52" s="41"/>
      <c r="AF52" s="41"/>
      <c r="AG52" s="41"/>
      <c r="AH52" s="41"/>
    </row>
    <row r="53" spans="1:34" x14ac:dyDescent="0.25">
      <c r="A53" s="44"/>
      <c r="B53" s="11" t="s">
        <v>194</v>
      </c>
      <c r="C53" s="87">
        <v>42000000</v>
      </c>
      <c r="D53" s="87"/>
      <c r="E53" s="68">
        <v>0</v>
      </c>
      <c r="F53" s="68">
        <v>779975.89</v>
      </c>
      <c r="G53" s="68">
        <v>30000</v>
      </c>
      <c r="H53" s="68">
        <v>590068.19999999995</v>
      </c>
      <c r="I53" s="68">
        <v>224999.99</v>
      </c>
      <c r="J53" s="68"/>
      <c r="K53" s="68"/>
      <c r="L53" s="68"/>
      <c r="M53" s="68"/>
      <c r="N53" s="68"/>
      <c r="O53" s="68"/>
      <c r="P53" s="68"/>
      <c r="Q53" s="68">
        <f t="shared" si="0"/>
        <v>1625044.0799999998</v>
      </c>
      <c r="R53" s="71"/>
      <c r="S53" s="139"/>
      <c r="T53" s="41"/>
      <c r="U53" s="41"/>
      <c r="V53" s="41"/>
      <c r="W53" s="41"/>
      <c r="AB53" s="41"/>
      <c r="AC53" s="41"/>
      <c r="AD53" s="41"/>
      <c r="AE53" s="41"/>
      <c r="AF53" s="41"/>
      <c r="AG53" s="41"/>
      <c r="AH53" s="41"/>
    </row>
    <row r="54" spans="1:34" x14ac:dyDescent="0.25">
      <c r="A54" s="44"/>
      <c r="B54" s="11" t="s">
        <v>197</v>
      </c>
      <c r="C54" s="87">
        <v>10150546</v>
      </c>
      <c r="D54" s="87"/>
      <c r="E54" s="68">
        <v>0</v>
      </c>
      <c r="F54" s="68">
        <v>0</v>
      </c>
      <c r="G54" s="68">
        <v>0</v>
      </c>
      <c r="H54" s="68"/>
      <c r="I54" s="68">
        <v>2499977.5</v>
      </c>
      <c r="J54" s="68"/>
      <c r="K54" s="68"/>
      <c r="L54" s="68"/>
      <c r="M54" s="68"/>
      <c r="N54" s="68"/>
      <c r="O54" s="68"/>
      <c r="P54" s="68"/>
      <c r="Q54" s="68">
        <f t="shared" si="0"/>
        <v>2499977.5</v>
      </c>
      <c r="R54" s="71"/>
      <c r="S54" s="139"/>
      <c r="T54" s="41"/>
      <c r="U54" s="41"/>
      <c r="V54" s="41"/>
      <c r="W54" s="41"/>
      <c r="AB54" s="41"/>
      <c r="AC54" s="41"/>
      <c r="AD54" s="41"/>
      <c r="AE54" s="41"/>
      <c r="AF54" s="41"/>
      <c r="AG54" s="41"/>
      <c r="AH54" s="41"/>
    </row>
    <row r="55" spans="1:34" x14ac:dyDescent="0.25">
      <c r="A55" s="44"/>
      <c r="B55" s="11" t="s">
        <v>278</v>
      </c>
      <c r="C55" s="87">
        <v>42000000</v>
      </c>
      <c r="D55" s="87"/>
      <c r="E55" s="68">
        <v>0</v>
      </c>
      <c r="F55" s="68"/>
      <c r="G55" s="68"/>
      <c r="H55" s="68"/>
      <c r="I55" s="68"/>
      <c r="J55" s="68"/>
      <c r="K55" s="68"/>
      <c r="L55" s="68"/>
      <c r="M55" s="68"/>
      <c r="N55" s="68"/>
      <c r="O55" s="68"/>
      <c r="P55" s="68"/>
      <c r="Q55" s="68">
        <f t="shared" si="0"/>
        <v>0</v>
      </c>
      <c r="R55" s="71"/>
      <c r="S55" s="139"/>
      <c r="T55" s="41"/>
      <c r="U55" s="41"/>
      <c r="V55" s="41"/>
      <c r="W55" s="41"/>
      <c r="AB55" s="41"/>
      <c r="AC55" s="41"/>
      <c r="AD55" s="41"/>
      <c r="AE55" s="41"/>
      <c r="AF55" s="41"/>
      <c r="AG55" s="41"/>
      <c r="AH55" s="41"/>
    </row>
    <row r="56" spans="1:34" x14ac:dyDescent="0.25">
      <c r="A56" s="44"/>
      <c r="B56" s="11" t="s">
        <v>351</v>
      </c>
      <c r="C56" s="87">
        <v>1380000000</v>
      </c>
      <c r="D56" s="87"/>
      <c r="E56" s="68">
        <v>9026025.5999999996</v>
      </c>
      <c r="F56" s="68">
        <v>10381430.449999999</v>
      </c>
      <c r="G56" s="68">
        <v>26286784.16</v>
      </c>
      <c r="H56" s="68">
        <v>29285966.140000001</v>
      </c>
      <c r="I56" s="68">
        <v>35372418.75</v>
      </c>
      <c r="J56" s="68"/>
      <c r="K56" s="68"/>
      <c r="L56" s="68"/>
      <c r="M56" s="68"/>
      <c r="N56" s="68"/>
      <c r="O56" s="68"/>
      <c r="P56" s="68"/>
      <c r="Q56" s="68">
        <f t="shared" si="0"/>
        <v>110352625.09999999</v>
      </c>
      <c r="R56" s="71"/>
      <c r="S56" s="139"/>
      <c r="T56" s="41"/>
      <c r="U56" s="41"/>
      <c r="V56" s="41"/>
      <c r="W56" s="41"/>
      <c r="AB56" s="41"/>
      <c r="AC56" s="41"/>
      <c r="AD56" s="41"/>
      <c r="AE56" s="41"/>
      <c r="AF56" s="41"/>
      <c r="AG56" s="41"/>
      <c r="AH56" s="41"/>
    </row>
    <row r="57" spans="1:34" x14ac:dyDescent="0.25">
      <c r="A57" s="44"/>
      <c r="B57" s="11" t="s">
        <v>352</v>
      </c>
      <c r="C57" s="87">
        <v>45000000</v>
      </c>
      <c r="D57" s="87"/>
      <c r="E57" s="68">
        <v>0</v>
      </c>
      <c r="F57" s="68"/>
      <c r="G57" s="68"/>
      <c r="H57" s="68"/>
      <c r="I57" s="68"/>
      <c r="J57" s="68"/>
      <c r="K57" s="68"/>
      <c r="L57" s="68"/>
      <c r="M57" s="68"/>
      <c r="N57" s="68"/>
      <c r="O57" s="68"/>
      <c r="P57" s="68"/>
      <c r="Q57" s="68">
        <f t="shared" si="0"/>
        <v>0</v>
      </c>
      <c r="R57" s="71"/>
      <c r="S57" s="139"/>
      <c r="T57" s="41"/>
      <c r="U57" s="41"/>
      <c r="V57" s="41"/>
      <c r="W57" s="41"/>
      <c r="AB57" s="41"/>
      <c r="AC57" s="41"/>
      <c r="AD57" s="41"/>
      <c r="AE57" s="41"/>
      <c r="AF57" s="41"/>
      <c r="AG57" s="41"/>
      <c r="AH57" s="41"/>
    </row>
    <row r="58" spans="1:34" x14ac:dyDescent="0.25">
      <c r="A58" s="90"/>
      <c r="B58" s="11" t="s">
        <v>419</v>
      </c>
      <c r="C58" s="87">
        <v>18000000</v>
      </c>
      <c r="D58" s="87"/>
      <c r="E58" s="68">
        <v>1290833.83</v>
      </c>
      <c r="F58" s="68">
        <v>584835.87</v>
      </c>
      <c r="G58" s="68">
        <v>828561.12</v>
      </c>
      <c r="H58" s="68">
        <v>746408.53</v>
      </c>
      <c r="I58" s="68">
        <v>2817508</v>
      </c>
      <c r="J58" s="68"/>
      <c r="K58" s="68"/>
      <c r="L58" s="68"/>
      <c r="M58" s="68"/>
      <c r="N58" s="68"/>
      <c r="O58" s="68"/>
      <c r="P58" s="68"/>
      <c r="Q58" s="68">
        <f t="shared" si="0"/>
        <v>6268147.3500000006</v>
      </c>
      <c r="R58" s="71"/>
      <c r="S58" s="139"/>
      <c r="T58" s="41"/>
      <c r="U58" s="41"/>
      <c r="V58" s="41"/>
      <c r="W58" s="41"/>
      <c r="AB58" s="41"/>
      <c r="AC58" s="41"/>
      <c r="AD58" s="41"/>
      <c r="AE58" s="41"/>
      <c r="AF58" s="41"/>
      <c r="AG58" s="41"/>
      <c r="AH58" s="41"/>
    </row>
    <row r="59" spans="1:34" x14ac:dyDescent="0.25">
      <c r="A59" s="90"/>
      <c r="B59" s="11" t="s">
        <v>373</v>
      </c>
      <c r="C59" s="87">
        <v>461200000</v>
      </c>
      <c r="D59" s="87"/>
      <c r="E59" s="68">
        <v>3203995.99</v>
      </c>
      <c r="F59" s="68">
        <v>16656297.469999999</v>
      </c>
      <c r="G59" s="68">
        <v>5746747.9699999997</v>
      </c>
      <c r="H59" s="68">
        <v>7514838.2599999998</v>
      </c>
      <c r="I59" s="68">
        <v>27339560.359999999</v>
      </c>
      <c r="J59" s="68"/>
      <c r="K59" s="68"/>
      <c r="L59" s="68"/>
      <c r="M59" s="68"/>
      <c r="N59" s="68"/>
      <c r="O59" s="68"/>
      <c r="P59" s="68"/>
      <c r="Q59" s="68">
        <f t="shared" si="0"/>
        <v>60461440.049999997</v>
      </c>
      <c r="R59" s="71"/>
      <c r="S59" s="139"/>
      <c r="T59" s="41"/>
      <c r="U59" s="41"/>
      <c r="V59" s="41"/>
      <c r="W59" s="41"/>
      <c r="AB59" s="41"/>
      <c r="AC59" s="41"/>
      <c r="AD59" s="41"/>
      <c r="AE59" s="41"/>
      <c r="AF59" s="41"/>
      <c r="AG59" s="41"/>
      <c r="AH59" s="41"/>
    </row>
    <row r="60" spans="1:34" x14ac:dyDescent="0.25">
      <c r="A60" s="90"/>
      <c r="B60" s="11" t="s">
        <v>374</v>
      </c>
      <c r="C60" s="87">
        <v>178800000</v>
      </c>
      <c r="D60" s="87"/>
      <c r="E60" s="68">
        <v>11513605.23</v>
      </c>
      <c r="F60" s="68">
        <v>4477543.8899999997</v>
      </c>
      <c r="G60" s="68">
        <v>8820711.4399999995</v>
      </c>
      <c r="H60" s="68">
        <v>15131199.49</v>
      </c>
      <c r="I60" s="68">
        <v>9475345.8499999996</v>
      </c>
      <c r="J60" s="68"/>
      <c r="K60" s="68"/>
      <c r="L60" s="68"/>
      <c r="M60" s="68"/>
      <c r="N60" s="68"/>
      <c r="O60" s="68"/>
      <c r="P60" s="68"/>
      <c r="Q60" s="68">
        <f t="shared" si="0"/>
        <v>49418405.900000006</v>
      </c>
      <c r="R60" s="71"/>
      <c r="S60" s="139"/>
      <c r="T60" s="41"/>
      <c r="U60" s="41"/>
      <c r="V60" s="41"/>
      <c r="W60" s="41"/>
      <c r="AB60" s="41"/>
      <c r="AC60" s="41"/>
      <c r="AD60" s="41"/>
      <c r="AE60" s="41"/>
      <c r="AF60" s="41"/>
      <c r="AG60" s="41"/>
      <c r="AH60" s="41"/>
    </row>
    <row r="61" spans="1:34" x14ac:dyDescent="0.25">
      <c r="A61" s="90"/>
      <c r="B61" s="11" t="s">
        <v>375</v>
      </c>
      <c r="C61" s="87">
        <v>2000000000</v>
      </c>
      <c r="D61" s="87"/>
      <c r="E61" s="68">
        <v>246699356.09999999</v>
      </c>
      <c r="F61" s="68">
        <v>145761327.30000001</v>
      </c>
      <c r="G61" s="68">
        <v>182431723.15000001</v>
      </c>
      <c r="H61" s="68">
        <v>526041688.48000002</v>
      </c>
      <c r="I61" s="68">
        <v>887655748.45000005</v>
      </c>
      <c r="J61" s="68"/>
      <c r="K61" s="68"/>
      <c r="L61" s="68"/>
      <c r="M61" s="68"/>
      <c r="N61" s="68"/>
      <c r="O61" s="68"/>
      <c r="P61" s="68"/>
      <c r="Q61" s="68">
        <f t="shared" si="0"/>
        <v>1988589843.48</v>
      </c>
      <c r="R61" s="71"/>
      <c r="S61" s="139"/>
      <c r="T61" s="41"/>
      <c r="U61" s="41"/>
      <c r="V61" s="41"/>
      <c r="W61" s="41"/>
      <c r="AB61" s="41"/>
      <c r="AC61" s="41"/>
      <c r="AD61" s="41"/>
      <c r="AE61" s="41"/>
      <c r="AF61" s="41"/>
      <c r="AG61" s="41"/>
      <c r="AH61" s="41"/>
    </row>
    <row r="62" spans="1:34" x14ac:dyDescent="0.25">
      <c r="A62" s="90"/>
      <c r="B62" s="11" t="s">
        <v>477</v>
      </c>
      <c r="C62" s="87">
        <v>93970813</v>
      </c>
      <c r="D62" s="87"/>
      <c r="E62" s="68">
        <v>0</v>
      </c>
      <c r="F62" s="68"/>
      <c r="G62" s="68"/>
      <c r="H62" s="68"/>
      <c r="I62" s="68"/>
      <c r="J62" s="68"/>
      <c r="K62" s="68"/>
      <c r="L62" s="68"/>
      <c r="M62" s="68"/>
      <c r="N62" s="68"/>
      <c r="O62" s="68"/>
      <c r="P62" s="68"/>
      <c r="Q62" s="68">
        <f t="shared" si="0"/>
        <v>0</v>
      </c>
      <c r="R62" s="71"/>
      <c r="S62" s="139"/>
      <c r="T62" s="41"/>
      <c r="U62" s="41"/>
      <c r="V62" s="41"/>
      <c r="W62" s="41"/>
      <c r="AB62" s="41"/>
      <c r="AC62" s="41"/>
      <c r="AD62" s="41"/>
      <c r="AE62" s="41"/>
      <c r="AF62" s="41"/>
      <c r="AG62" s="41"/>
      <c r="AH62" s="41"/>
    </row>
    <row r="63" spans="1:34" x14ac:dyDescent="0.25">
      <c r="A63" s="90"/>
      <c r="B63" s="11" t="s">
        <v>421</v>
      </c>
      <c r="C63" s="87">
        <v>1491542375</v>
      </c>
      <c r="D63" s="87"/>
      <c r="E63" s="68">
        <v>0</v>
      </c>
      <c r="F63" s="68"/>
      <c r="G63" s="68"/>
      <c r="H63" s="68"/>
      <c r="I63" s="68"/>
      <c r="J63" s="68"/>
      <c r="K63" s="68"/>
      <c r="L63" s="68"/>
      <c r="M63" s="68"/>
      <c r="N63" s="68"/>
      <c r="O63" s="68"/>
      <c r="P63" s="68"/>
      <c r="Q63" s="68">
        <f t="shared" si="0"/>
        <v>0</v>
      </c>
      <c r="R63" s="71"/>
      <c r="S63" s="139"/>
      <c r="T63" s="41"/>
      <c r="U63" s="41"/>
      <c r="V63" s="41"/>
      <c r="W63" s="41"/>
      <c r="AB63" s="41"/>
      <c r="AC63" s="41"/>
      <c r="AD63" s="41"/>
      <c r="AE63" s="41"/>
      <c r="AF63" s="41"/>
      <c r="AG63" s="41"/>
      <c r="AH63" s="41"/>
    </row>
    <row r="64" spans="1:34" x14ac:dyDescent="0.25">
      <c r="A64" s="90"/>
      <c r="B64" s="11" t="s">
        <v>376</v>
      </c>
      <c r="C64" s="87">
        <v>5040000</v>
      </c>
      <c r="D64" s="87"/>
      <c r="E64" s="68">
        <v>0</v>
      </c>
      <c r="F64" s="68">
        <v>0</v>
      </c>
      <c r="G64" s="68">
        <v>0</v>
      </c>
      <c r="H64" s="68">
        <v>65923.48</v>
      </c>
      <c r="I64" s="68">
        <v>566970.99</v>
      </c>
      <c r="J64" s="68"/>
      <c r="K64" s="68"/>
      <c r="L64" s="68"/>
      <c r="M64" s="68"/>
      <c r="N64" s="68"/>
      <c r="O64" s="68"/>
      <c r="P64" s="68"/>
      <c r="Q64" s="68">
        <f t="shared" si="0"/>
        <v>632894.47</v>
      </c>
      <c r="R64" s="71"/>
      <c r="S64" s="139"/>
      <c r="T64" s="41"/>
      <c r="U64" s="41"/>
      <c r="V64" s="41"/>
      <c r="W64" s="41"/>
      <c r="AB64" s="41"/>
      <c r="AC64" s="41"/>
      <c r="AD64" s="41"/>
      <c r="AE64" s="41"/>
      <c r="AF64" s="41"/>
      <c r="AG64" s="41"/>
      <c r="AH64" s="41"/>
    </row>
    <row r="65" spans="1:34" x14ac:dyDescent="0.25">
      <c r="A65" s="90"/>
      <c r="B65" s="11" t="s">
        <v>377</v>
      </c>
      <c r="C65" s="87">
        <v>168000000</v>
      </c>
      <c r="D65" s="87"/>
      <c r="E65" s="68">
        <v>0</v>
      </c>
      <c r="F65" s="68">
        <v>325397.19</v>
      </c>
      <c r="G65" s="68">
        <v>7426973.4900000002</v>
      </c>
      <c r="H65" s="68">
        <v>2754906.2</v>
      </c>
      <c r="I65" s="68">
        <v>4893454.7699999996</v>
      </c>
      <c r="J65" s="68"/>
      <c r="K65" s="68"/>
      <c r="L65" s="68"/>
      <c r="M65" s="68"/>
      <c r="N65" s="68"/>
      <c r="O65" s="68"/>
      <c r="P65" s="68"/>
      <c r="Q65" s="68">
        <f t="shared" si="0"/>
        <v>15400731.65</v>
      </c>
      <c r="R65" s="71"/>
      <c r="S65" s="139"/>
      <c r="T65" s="41"/>
      <c r="U65" s="41"/>
      <c r="V65" s="41"/>
      <c r="W65" s="41"/>
      <c r="AB65" s="41"/>
      <c r="AC65" s="41"/>
      <c r="AD65" s="41"/>
      <c r="AE65" s="41"/>
      <c r="AF65" s="41"/>
      <c r="AG65" s="41"/>
      <c r="AH65" s="41"/>
    </row>
    <row r="66" spans="1:34" x14ac:dyDescent="0.25">
      <c r="A66" s="90"/>
      <c r="B66" s="11" t="s">
        <v>378</v>
      </c>
      <c r="C66" s="87">
        <v>5250000</v>
      </c>
      <c r="D66" s="87"/>
      <c r="E66" s="68">
        <v>0</v>
      </c>
      <c r="F66" s="68"/>
      <c r="G66" s="68"/>
      <c r="H66" s="68">
        <v>1000000</v>
      </c>
      <c r="I66" s="68"/>
      <c r="J66" s="68"/>
      <c r="K66" s="68"/>
      <c r="L66" s="68"/>
      <c r="M66" s="68"/>
      <c r="N66" s="68"/>
      <c r="O66" s="68"/>
      <c r="P66" s="68"/>
      <c r="Q66" s="68">
        <f t="shared" si="0"/>
        <v>1000000</v>
      </c>
      <c r="R66" s="71"/>
      <c r="S66" s="139"/>
      <c r="T66" s="41"/>
      <c r="U66" s="41"/>
      <c r="V66" s="41"/>
      <c r="W66" s="41"/>
      <c r="AB66" s="41"/>
      <c r="AC66" s="41"/>
      <c r="AD66" s="41"/>
      <c r="AE66" s="41"/>
      <c r="AF66" s="41"/>
      <c r="AG66" s="41"/>
      <c r="AH66" s="41"/>
    </row>
    <row r="67" spans="1:34" x14ac:dyDescent="0.25">
      <c r="A67" s="90"/>
      <c r="B67" s="11" t="s">
        <v>379</v>
      </c>
      <c r="C67" s="87">
        <v>38476136</v>
      </c>
      <c r="D67" s="87"/>
      <c r="E67" s="68">
        <v>112837.5</v>
      </c>
      <c r="F67" s="68">
        <v>3454674.2</v>
      </c>
      <c r="G67" s="68">
        <v>4125013.7</v>
      </c>
      <c r="H67" s="68">
        <v>1667340</v>
      </c>
      <c r="I67" s="68">
        <v>4630188.76</v>
      </c>
      <c r="J67" s="68"/>
      <c r="K67" s="68"/>
      <c r="L67" s="68"/>
      <c r="M67" s="68"/>
      <c r="N67" s="68"/>
      <c r="O67" s="68"/>
      <c r="P67" s="68"/>
      <c r="Q67" s="68">
        <f t="shared" si="0"/>
        <v>13990054.16</v>
      </c>
      <c r="R67" s="71"/>
      <c r="S67" s="139"/>
      <c r="T67" s="41"/>
      <c r="U67" s="41"/>
      <c r="V67" s="41"/>
      <c r="W67" s="41"/>
      <c r="AB67" s="41"/>
      <c r="AC67" s="41"/>
      <c r="AD67" s="41"/>
      <c r="AE67" s="41"/>
      <c r="AF67" s="41"/>
      <c r="AG67" s="41"/>
      <c r="AH67" s="41"/>
    </row>
    <row r="68" spans="1:34" x14ac:dyDescent="0.25">
      <c r="A68" s="90"/>
      <c r="B68" s="11" t="s">
        <v>380</v>
      </c>
      <c r="C68" s="87">
        <v>92529619</v>
      </c>
      <c r="D68" s="87"/>
      <c r="E68" s="68">
        <v>172750</v>
      </c>
      <c r="F68" s="68">
        <v>6986947.3099999996</v>
      </c>
      <c r="G68" s="68">
        <v>10130110.9</v>
      </c>
      <c r="H68" s="68">
        <v>13784372.300000001</v>
      </c>
      <c r="I68" s="68">
        <v>13166792.710000001</v>
      </c>
      <c r="J68" s="68"/>
      <c r="K68" s="68"/>
      <c r="L68" s="68"/>
      <c r="M68" s="68"/>
      <c r="N68" s="68"/>
      <c r="O68" s="68"/>
      <c r="P68" s="68"/>
      <c r="Q68" s="68">
        <f t="shared" si="0"/>
        <v>44240973.219999999</v>
      </c>
      <c r="R68" s="71"/>
      <c r="S68" s="139"/>
      <c r="T68" s="41"/>
      <c r="U68" s="41"/>
      <c r="V68" s="41"/>
      <c r="W68" s="41"/>
      <c r="AB68" s="41"/>
      <c r="AC68" s="41"/>
      <c r="AD68" s="41"/>
      <c r="AE68" s="41"/>
      <c r="AF68" s="41"/>
      <c r="AG68" s="41"/>
      <c r="AH68" s="41"/>
    </row>
    <row r="69" spans="1:34" x14ac:dyDescent="0.25">
      <c r="A69" s="90"/>
      <c r="B69" s="11" t="s">
        <v>381</v>
      </c>
      <c r="C69" s="87">
        <v>96000000</v>
      </c>
      <c r="D69" s="87"/>
      <c r="E69" s="68">
        <v>0</v>
      </c>
      <c r="F69" s="68"/>
      <c r="G69" s="68">
        <v>0</v>
      </c>
      <c r="H69" s="68">
        <v>0</v>
      </c>
      <c r="I69" s="68">
        <v>0</v>
      </c>
      <c r="J69" s="68"/>
      <c r="K69" s="68"/>
      <c r="L69" s="68"/>
      <c r="M69" s="68"/>
      <c r="N69" s="68"/>
      <c r="O69" s="68"/>
      <c r="P69" s="68"/>
      <c r="Q69" s="68">
        <f t="shared" si="0"/>
        <v>0</v>
      </c>
      <c r="R69" s="71"/>
      <c r="S69" s="139"/>
      <c r="T69" s="41"/>
      <c r="U69" s="41"/>
      <c r="V69" s="41"/>
      <c r="W69" s="41"/>
      <c r="AB69" s="41"/>
      <c r="AC69" s="41"/>
      <c r="AD69" s="41"/>
      <c r="AE69" s="41"/>
      <c r="AF69" s="41"/>
      <c r="AG69" s="41"/>
      <c r="AH69" s="41"/>
    </row>
    <row r="70" spans="1:34" x14ac:dyDescent="0.25">
      <c r="A70" s="90"/>
      <c r="B70" s="11" t="s">
        <v>382</v>
      </c>
      <c r="C70" s="87">
        <v>126247360</v>
      </c>
      <c r="D70" s="87"/>
      <c r="E70" s="68">
        <v>0</v>
      </c>
      <c r="F70" s="68">
        <v>0</v>
      </c>
      <c r="G70" s="68">
        <v>186557.47</v>
      </c>
      <c r="H70" s="68">
        <v>5923674.3799999999</v>
      </c>
      <c r="I70" s="68">
        <v>6819815.7599999998</v>
      </c>
      <c r="J70" s="68"/>
      <c r="K70" s="68"/>
      <c r="L70" s="68"/>
      <c r="M70" s="68"/>
      <c r="N70" s="68"/>
      <c r="O70" s="68"/>
      <c r="P70" s="68"/>
      <c r="Q70" s="68">
        <f t="shared" si="0"/>
        <v>12930047.609999999</v>
      </c>
      <c r="R70" s="71"/>
      <c r="S70" s="139"/>
      <c r="T70" s="41"/>
      <c r="U70" s="41"/>
      <c r="V70" s="41"/>
      <c r="W70" s="41"/>
      <c r="AB70" s="41"/>
      <c r="AC70" s="41"/>
      <c r="AD70" s="41"/>
      <c r="AE70" s="41"/>
      <c r="AF70" s="41"/>
      <c r="AG70" s="41"/>
      <c r="AH70" s="41"/>
    </row>
    <row r="71" spans="1:34" x14ac:dyDescent="0.25">
      <c r="A71" s="90"/>
      <c r="B71" s="11" t="s">
        <v>423</v>
      </c>
      <c r="C71" s="87">
        <v>840000000</v>
      </c>
      <c r="D71" s="87"/>
      <c r="E71" s="68">
        <v>25541986.07</v>
      </c>
      <c r="F71" s="68">
        <v>139900849.94999999</v>
      </c>
      <c r="G71" s="68">
        <v>36955390.240000002</v>
      </c>
      <c r="H71" s="68">
        <v>24513781.98</v>
      </c>
      <c r="I71" s="68">
        <v>57901430.990000002</v>
      </c>
      <c r="J71" s="68"/>
      <c r="K71" s="68"/>
      <c r="L71" s="68"/>
      <c r="M71" s="68"/>
      <c r="N71" s="68"/>
      <c r="O71" s="68"/>
      <c r="P71" s="68"/>
      <c r="Q71" s="68">
        <f t="shared" si="0"/>
        <v>284813439.22999996</v>
      </c>
      <c r="R71" s="71"/>
      <c r="S71" s="139"/>
      <c r="T71" s="41"/>
      <c r="U71" s="41"/>
      <c r="V71" s="41"/>
      <c r="W71" s="41"/>
      <c r="AB71" s="41"/>
      <c r="AC71" s="41"/>
      <c r="AD71" s="41"/>
      <c r="AE71" s="41"/>
      <c r="AF71" s="41"/>
      <c r="AG71" s="41"/>
      <c r="AH71" s="41"/>
    </row>
    <row r="72" spans="1:34" x14ac:dyDescent="0.25">
      <c r="A72" s="90"/>
      <c r="B72" s="11" t="s">
        <v>424</v>
      </c>
      <c r="C72" s="87">
        <v>172000000</v>
      </c>
      <c r="D72" s="87"/>
      <c r="E72" s="68">
        <v>0</v>
      </c>
      <c r="F72" s="68">
        <v>0</v>
      </c>
      <c r="G72" s="68">
        <v>27156935.829999998</v>
      </c>
      <c r="H72" s="68">
        <v>380873.3</v>
      </c>
      <c r="I72" s="68">
        <v>150741.95000000001</v>
      </c>
      <c r="J72" s="68"/>
      <c r="K72" s="68"/>
      <c r="L72" s="68"/>
      <c r="M72" s="68"/>
      <c r="N72" s="68"/>
      <c r="O72" s="68"/>
      <c r="P72" s="68"/>
      <c r="Q72" s="68">
        <f t="shared" si="0"/>
        <v>27688551.079999998</v>
      </c>
      <c r="R72" s="71"/>
      <c r="S72" s="139"/>
      <c r="T72" s="41"/>
      <c r="U72" s="41"/>
      <c r="V72" s="41"/>
      <c r="W72" s="41"/>
      <c r="AB72" s="41"/>
      <c r="AC72" s="41"/>
      <c r="AD72" s="41"/>
      <c r="AE72" s="41"/>
      <c r="AF72" s="41"/>
      <c r="AG72" s="41"/>
      <c r="AH72" s="41"/>
    </row>
    <row r="73" spans="1:34" x14ac:dyDescent="0.25">
      <c r="A73" s="90"/>
      <c r="B73" s="11" t="s">
        <v>425</v>
      </c>
      <c r="C73" s="87">
        <v>4402085</v>
      </c>
      <c r="D73" s="87"/>
      <c r="E73" s="68">
        <v>0</v>
      </c>
      <c r="F73" s="68">
        <v>337174.76</v>
      </c>
      <c r="G73" s="68">
        <v>148043.47</v>
      </c>
      <c r="H73" s="68">
        <v>150000</v>
      </c>
      <c r="I73" s="68">
        <v>25800</v>
      </c>
      <c r="J73" s="68"/>
      <c r="K73" s="68"/>
      <c r="L73" s="68"/>
      <c r="M73" s="68"/>
      <c r="N73" s="68"/>
      <c r="O73" s="68"/>
      <c r="P73" s="68"/>
      <c r="Q73" s="68">
        <f t="shared" si="0"/>
        <v>661018.23</v>
      </c>
      <c r="R73" s="71"/>
      <c r="S73" s="139"/>
      <c r="T73" s="41"/>
      <c r="U73" s="41"/>
      <c r="V73" s="41"/>
      <c r="W73" s="41"/>
      <c r="AB73" s="41"/>
      <c r="AC73" s="41"/>
      <c r="AD73" s="41"/>
      <c r="AE73" s="41"/>
      <c r="AF73" s="41"/>
      <c r="AG73" s="41"/>
      <c r="AH73" s="41"/>
    </row>
    <row r="74" spans="1:34" x14ac:dyDescent="0.25">
      <c r="A74" s="90"/>
      <c r="B74" s="11" t="s">
        <v>426</v>
      </c>
      <c r="C74" s="87">
        <v>18000000</v>
      </c>
      <c r="D74" s="87"/>
      <c r="E74" s="68">
        <v>1303196.72</v>
      </c>
      <c r="F74" s="68">
        <v>0</v>
      </c>
      <c r="G74" s="68"/>
      <c r="H74" s="68">
        <v>0</v>
      </c>
      <c r="I74" s="68">
        <v>0</v>
      </c>
      <c r="J74" s="68"/>
      <c r="K74" s="68"/>
      <c r="L74" s="68"/>
      <c r="M74" s="68"/>
      <c r="N74" s="68"/>
      <c r="O74" s="68"/>
      <c r="P74" s="68"/>
      <c r="Q74" s="68">
        <f t="shared" si="0"/>
        <v>1303196.72</v>
      </c>
      <c r="R74" s="71"/>
      <c r="S74" s="139"/>
      <c r="T74" s="41"/>
      <c r="U74" s="41"/>
      <c r="V74" s="41"/>
      <c r="W74" s="41"/>
      <c r="AB74" s="41"/>
      <c r="AC74" s="41"/>
      <c r="AD74" s="41"/>
      <c r="AE74" s="41"/>
      <c r="AF74" s="41"/>
      <c r="AG74" s="41"/>
      <c r="AH74" s="41"/>
    </row>
    <row r="75" spans="1:34" x14ac:dyDescent="0.25">
      <c r="A75" s="90"/>
      <c r="B75" s="11" t="s">
        <v>427</v>
      </c>
      <c r="C75" s="87">
        <v>2000000</v>
      </c>
      <c r="D75" s="87"/>
      <c r="E75" s="68">
        <v>0</v>
      </c>
      <c r="F75" s="68">
        <v>0</v>
      </c>
      <c r="G75" s="68">
        <v>398649.1</v>
      </c>
      <c r="H75" s="68">
        <v>305500</v>
      </c>
      <c r="I75" s="68">
        <v>112182.99</v>
      </c>
      <c r="J75" s="68"/>
      <c r="K75" s="68"/>
      <c r="L75" s="68"/>
      <c r="M75" s="68"/>
      <c r="N75" s="68"/>
      <c r="O75" s="68"/>
      <c r="P75" s="68"/>
      <c r="Q75" s="68">
        <f t="shared" ref="Q75:Q153" si="1">+SUM(E75:P75)</f>
        <v>816332.09</v>
      </c>
      <c r="R75" s="71"/>
      <c r="S75" s="139"/>
      <c r="T75" s="41"/>
      <c r="U75" s="41"/>
      <c r="V75" s="41"/>
      <c r="W75" s="41"/>
      <c r="AB75" s="41"/>
      <c r="AC75" s="41"/>
      <c r="AD75" s="41"/>
      <c r="AE75" s="41"/>
      <c r="AF75" s="41"/>
      <c r="AG75" s="41"/>
      <c r="AH75" s="41"/>
    </row>
    <row r="76" spans="1:34" x14ac:dyDescent="0.25">
      <c r="A76" s="90"/>
      <c r="B76" s="11" t="s">
        <v>428</v>
      </c>
      <c r="C76" s="87">
        <v>4785561</v>
      </c>
      <c r="D76" s="87"/>
      <c r="E76" s="68">
        <v>0</v>
      </c>
      <c r="F76" s="68"/>
      <c r="G76" s="68">
        <v>696996.68</v>
      </c>
      <c r="H76" s="68">
        <v>0</v>
      </c>
      <c r="I76" s="68"/>
      <c r="J76" s="68"/>
      <c r="K76" s="68"/>
      <c r="L76" s="68"/>
      <c r="M76" s="68"/>
      <c r="N76" s="68"/>
      <c r="O76" s="68"/>
      <c r="P76" s="68"/>
      <c r="Q76" s="68">
        <f t="shared" si="1"/>
        <v>696996.68</v>
      </c>
      <c r="R76" s="71"/>
      <c r="S76" s="139"/>
      <c r="T76" s="41"/>
      <c r="U76" s="41"/>
      <c r="V76" s="41"/>
      <c r="W76" s="41"/>
      <c r="AB76" s="41"/>
      <c r="AC76" s="41"/>
      <c r="AD76" s="41"/>
      <c r="AE76" s="41"/>
      <c r="AF76" s="41"/>
      <c r="AG76" s="41"/>
      <c r="AH76" s="41"/>
    </row>
    <row r="77" spans="1:34" x14ac:dyDescent="0.25">
      <c r="A77" s="90"/>
      <c r="B77" s="11" t="s">
        <v>429</v>
      </c>
      <c r="C77" s="87">
        <v>22800000</v>
      </c>
      <c r="D77" s="87"/>
      <c r="E77" s="68">
        <v>0</v>
      </c>
      <c r="F77" s="68">
        <v>290770.59999999998</v>
      </c>
      <c r="G77" s="68">
        <v>2151245.83</v>
      </c>
      <c r="H77" s="68">
        <v>1927908.67</v>
      </c>
      <c r="I77" s="68">
        <v>1293603.24</v>
      </c>
      <c r="J77" s="68"/>
      <c r="K77" s="68"/>
      <c r="L77" s="68"/>
      <c r="M77" s="68"/>
      <c r="N77" s="68"/>
      <c r="O77" s="68"/>
      <c r="P77" s="68"/>
      <c r="Q77" s="68">
        <f t="shared" si="1"/>
        <v>5663528.3399999999</v>
      </c>
      <c r="R77" s="71"/>
      <c r="S77" s="139"/>
      <c r="T77" s="41"/>
      <c r="U77" s="41"/>
      <c r="V77" s="41"/>
      <c r="W77" s="41"/>
      <c r="AB77" s="41"/>
      <c r="AC77" s="41"/>
      <c r="AD77" s="41"/>
      <c r="AE77" s="41"/>
      <c r="AF77" s="41"/>
      <c r="AG77" s="41"/>
      <c r="AH77" s="41"/>
    </row>
    <row r="78" spans="1:34" x14ac:dyDescent="0.25">
      <c r="A78" s="90"/>
      <c r="B78" s="11" t="s">
        <v>430</v>
      </c>
      <c r="C78" s="87">
        <v>10000000</v>
      </c>
      <c r="D78" s="87"/>
      <c r="E78" s="68">
        <v>0</v>
      </c>
      <c r="F78" s="68">
        <v>0</v>
      </c>
      <c r="G78" s="68"/>
      <c r="H78" s="68">
        <v>0</v>
      </c>
      <c r="I78" s="68">
        <v>559409.4</v>
      </c>
      <c r="J78" s="68"/>
      <c r="K78" s="68"/>
      <c r="L78" s="68"/>
      <c r="M78" s="68"/>
      <c r="N78" s="68"/>
      <c r="O78" s="68"/>
      <c r="P78" s="68"/>
      <c r="Q78" s="68">
        <f t="shared" si="1"/>
        <v>559409.4</v>
      </c>
      <c r="R78" s="71"/>
      <c r="S78" s="139"/>
      <c r="T78" s="41"/>
      <c r="U78" s="41"/>
      <c r="V78" s="41"/>
      <c r="W78" s="41"/>
      <c r="AB78" s="41"/>
      <c r="AC78" s="41"/>
      <c r="AD78" s="41"/>
      <c r="AE78" s="41"/>
      <c r="AF78" s="41"/>
      <c r="AG78" s="41"/>
      <c r="AH78" s="41"/>
    </row>
    <row r="79" spans="1:34" x14ac:dyDescent="0.25">
      <c r="A79" s="90"/>
      <c r="B79" s="11" t="s">
        <v>431</v>
      </c>
      <c r="C79" s="87">
        <v>49200000</v>
      </c>
      <c r="D79" s="87"/>
      <c r="E79" s="68">
        <v>0</v>
      </c>
      <c r="F79" s="68">
        <v>109327</v>
      </c>
      <c r="G79" s="68">
        <v>657645.91</v>
      </c>
      <c r="H79" s="68">
        <v>1402036.53</v>
      </c>
      <c r="I79" s="68">
        <v>136201</v>
      </c>
      <c r="J79" s="68"/>
      <c r="K79" s="68"/>
      <c r="L79" s="68"/>
      <c r="M79" s="68"/>
      <c r="N79" s="68"/>
      <c r="O79" s="68"/>
      <c r="P79" s="68"/>
      <c r="Q79" s="68">
        <f t="shared" si="1"/>
        <v>2305210.44</v>
      </c>
      <c r="R79" s="71"/>
      <c r="S79" s="139"/>
      <c r="T79" s="41"/>
      <c r="U79" s="41"/>
      <c r="V79" s="41"/>
      <c r="W79" s="41"/>
      <c r="AB79" s="41"/>
      <c r="AC79" s="41"/>
      <c r="AD79" s="41"/>
      <c r="AE79" s="41"/>
      <c r="AF79" s="41"/>
      <c r="AG79" s="41"/>
      <c r="AH79" s="41"/>
    </row>
    <row r="80" spans="1:34" x14ac:dyDescent="0.25">
      <c r="A80" s="90"/>
      <c r="B80" s="11" t="s">
        <v>433</v>
      </c>
      <c r="C80" s="87">
        <v>3000000</v>
      </c>
      <c r="D80" s="87"/>
      <c r="E80" s="68">
        <v>0</v>
      </c>
      <c r="F80" s="68"/>
      <c r="G80" s="68"/>
      <c r="H80" s="68"/>
      <c r="I80" s="68"/>
      <c r="J80" s="68"/>
      <c r="K80" s="68"/>
      <c r="L80" s="68"/>
      <c r="M80" s="68"/>
      <c r="N80" s="68"/>
      <c r="O80" s="68"/>
      <c r="P80" s="68"/>
      <c r="Q80" s="68">
        <f t="shared" si="1"/>
        <v>0</v>
      </c>
      <c r="R80" s="71"/>
      <c r="S80" s="139"/>
      <c r="T80" s="41"/>
      <c r="U80" s="41"/>
      <c r="V80" s="41"/>
      <c r="W80" s="41"/>
      <c r="AB80" s="41"/>
      <c r="AC80" s="41"/>
      <c r="AD80" s="41"/>
      <c r="AE80" s="41"/>
      <c r="AF80" s="41"/>
      <c r="AG80" s="41"/>
      <c r="AH80" s="41"/>
    </row>
    <row r="81" spans="1:34" x14ac:dyDescent="0.25">
      <c r="A81" s="90"/>
      <c r="B81" s="11" t="s">
        <v>434</v>
      </c>
      <c r="C81" s="87">
        <v>3000000</v>
      </c>
      <c r="D81" s="87"/>
      <c r="E81" s="68">
        <v>0</v>
      </c>
      <c r="F81" s="68">
        <v>599805.81999999995</v>
      </c>
      <c r="G81" s="68">
        <v>0</v>
      </c>
      <c r="H81" s="68">
        <v>0</v>
      </c>
      <c r="I81" s="68">
        <v>574144.34</v>
      </c>
      <c r="J81" s="68"/>
      <c r="K81" s="68"/>
      <c r="L81" s="68"/>
      <c r="M81" s="68"/>
      <c r="N81" s="68"/>
      <c r="O81" s="68"/>
      <c r="P81" s="68"/>
      <c r="Q81" s="68">
        <f t="shared" si="1"/>
        <v>1173950.1599999999</v>
      </c>
      <c r="R81" s="71"/>
      <c r="S81" s="139"/>
      <c r="T81" s="41"/>
      <c r="U81" s="41"/>
      <c r="V81" s="41"/>
      <c r="W81" s="41"/>
      <c r="AB81" s="41"/>
      <c r="AC81" s="41"/>
      <c r="AD81" s="41"/>
      <c r="AE81" s="41"/>
      <c r="AF81" s="41"/>
      <c r="AG81" s="41"/>
      <c r="AH81" s="41"/>
    </row>
    <row r="82" spans="1:34" x14ac:dyDescent="0.25">
      <c r="A82" s="90"/>
      <c r="B82" s="11" t="s">
        <v>435</v>
      </c>
      <c r="C82" s="87">
        <v>27600000</v>
      </c>
      <c r="D82" s="87"/>
      <c r="E82" s="68">
        <v>0</v>
      </c>
      <c r="F82" s="68">
        <v>135767.5</v>
      </c>
      <c r="G82" s="68">
        <v>196361.27</v>
      </c>
      <c r="H82" s="68">
        <v>355316.34</v>
      </c>
      <c r="I82" s="68">
        <v>787042.95</v>
      </c>
      <c r="J82" s="68"/>
      <c r="K82" s="68"/>
      <c r="L82" s="68"/>
      <c r="M82" s="68"/>
      <c r="N82" s="68"/>
      <c r="O82" s="68"/>
      <c r="P82" s="68"/>
      <c r="Q82" s="68">
        <f t="shared" si="1"/>
        <v>1474488.06</v>
      </c>
      <c r="R82" s="71"/>
      <c r="S82" s="139"/>
      <c r="T82" s="41"/>
      <c r="U82" s="41"/>
      <c r="V82" s="41"/>
      <c r="W82" s="41"/>
      <c r="AB82" s="41"/>
      <c r="AC82" s="41"/>
      <c r="AD82" s="41"/>
      <c r="AE82" s="41"/>
      <c r="AF82" s="41"/>
      <c r="AG82" s="41"/>
      <c r="AH82" s="41"/>
    </row>
    <row r="83" spans="1:34" x14ac:dyDescent="0.25">
      <c r="A83" s="90"/>
      <c r="B83" s="11" t="s">
        <v>478</v>
      </c>
      <c r="C83" s="87">
        <v>432000000</v>
      </c>
      <c r="D83" s="87"/>
      <c r="E83" s="68">
        <v>9146811.5800000001</v>
      </c>
      <c r="F83" s="68">
        <v>13958589.91</v>
      </c>
      <c r="G83" s="68">
        <v>49164369.18</v>
      </c>
      <c r="H83" s="68">
        <v>21336051.150000002</v>
      </c>
      <c r="I83" s="68">
        <v>29692802.449999999</v>
      </c>
      <c r="J83" s="68"/>
      <c r="K83" s="68"/>
      <c r="L83" s="68"/>
      <c r="M83" s="68"/>
      <c r="N83" s="68"/>
      <c r="O83" s="68"/>
      <c r="P83" s="68"/>
      <c r="Q83" s="68">
        <f t="shared" si="1"/>
        <v>123298624.27000001</v>
      </c>
      <c r="R83" s="71"/>
      <c r="S83" s="139"/>
      <c r="T83" s="41"/>
      <c r="U83" s="41"/>
      <c r="V83" s="41"/>
      <c r="W83" s="41"/>
      <c r="AB83" s="41"/>
      <c r="AC83" s="41"/>
      <c r="AD83" s="41"/>
      <c r="AE83" s="41"/>
      <c r="AF83" s="41"/>
      <c r="AG83" s="41"/>
      <c r="AH83" s="41"/>
    </row>
    <row r="84" spans="1:34" x14ac:dyDescent="0.25">
      <c r="A84" s="90"/>
      <c r="B84" s="11" t="s">
        <v>479</v>
      </c>
      <c r="C84" s="87">
        <v>40000000</v>
      </c>
      <c r="D84" s="87"/>
      <c r="E84" s="68">
        <v>0</v>
      </c>
      <c r="F84" s="68">
        <v>0</v>
      </c>
      <c r="G84" s="68">
        <v>3211770.03</v>
      </c>
      <c r="H84" s="68">
        <v>318010.18</v>
      </c>
      <c r="I84" s="68">
        <v>803529.92</v>
      </c>
      <c r="J84" s="68"/>
      <c r="K84" s="68"/>
      <c r="L84" s="68"/>
      <c r="M84" s="68"/>
      <c r="N84" s="68"/>
      <c r="O84" s="68"/>
      <c r="P84" s="68"/>
      <c r="Q84" s="68">
        <f t="shared" si="1"/>
        <v>4333310.13</v>
      </c>
      <c r="R84" s="71"/>
      <c r="S84" s="139"/>
      <c r="T84" s="41"/>
      <c r="U84" s="41"/>
      <c r="V84" s="41"/>
      <c r="W84" s="41"/>
      <c r="AB84" s="41"/>
      <c r="AC84" s="41"/>
      <c r="AD84" s="41"/>
      <c r="AE84" s="41"/>
      <c r="AF84" s="41"/>
      <c r="AG84" s="41"/>
      <c r="AH84" s="41"/>
    </row>
    <row r="85" spans="1:34" x14ac:dyDescent="0.25">
      <c r="A85" s="90"/>
      <c r="B85" s="11" t="s">
        <v>510</v>
      </c>
      <c r="C85" s="87">
        <v>60000000</v>
      </c>
      <c r="D85" s="87"/>
      <c r="E85" s="68">
        <v>0</v>
      </c>
      <c r="F85" s="68"/>
      <c r="G85" s="68"/>
      <c r="H85" s="68"/>
      <c r="I85" s="68"/>
      <c r="J85" s="68"/>
      <c r="K85" s="68"/>
      <c r="L85" s="68"/>
      <c r="M85" s="68"/>
      <c r="N85" s="68"/>
      <c r="O85" s="68"/>
      <c r="P85" s="68"/>
      <c r="Q85" s="68">
        <f t="shared" si="1"/>
        <v>0</v>
      </c>
      <c r="R85" s="71"/>
      <c r="S85" s="139"/>
      <c r="T85" s="41"/>
      <c r="U85" s="41"/>
      <c r="V85" s="41"/>
      <c r="W85" s="41"/>
      <c r="AB85" s="41"/>
      <c r="AC85" s="41"/>
      <c r="AD85" s="41"/>
      <c r="AE85" s="41"/>
      <c r="AF85" s="41"/>
      <c r="AG85" s="41"/>
      <c r="AH85" s="41"/>
    </row>
    <row r="86" spans="1:34" x14ac:dyDescent="0.25">
      <c r="A86" s="90"/>
      <c r="B86" s="11" t="s">
        <v>511</v>
      </c>
      <c r="C86" s="87">
        <v>97621264</v>
      </c>
      <c r="D86" s="87"/>
      <c r="E86" s="68">
        <v>0</v>
      </c>
      <c r="F86" s="68">
        <v>518295.82</v>
      </c>
      <c r="G86" s="68">
        <v>140616.66</v>
      </c>
      <c r="H86" s="68">
        <v>274438.65000000002</v>
      </c>
      <c r="I86" s="68">
        <v>1326443.8999999999</v>
      </c>
      <c r="J86" s="68"/>
      <c r="K86" s="68"/>
      <c r="L86" s="68"/>
      <c r="M86" s="68"/>
      <c r="N86" s="68"/>
      <c r="O86" s="68"/>
      <c r="P86" s="68"/>
      <c r="Q86" s="68">
        <f t="shared" si="1"/>
        <v>2259795.0299999998</v>
      </c>
      <c r="R86" s="71"/>
      <c r="S86" s="139"/>
      <c r="T86" s="41"/>
      <c r="U86" s="41"/>
      <c r="V86" s="41"/>
      <c r="W86" s="41"/>
      <c r="AB86" s="41"/>
      <c r="AC86" s="41"/>
      <c r="AD86" s="41"/>
      <c r="AE86" s="41"/>
      <c r="AF86" s="41"/>
      <c r="AG86" s="41"/>
      <c r="AH86" s="41"/>
    </row>
    <row r="87" spans="1:34" x14ac:dyDescent="0.25">
      <c r="A87" s="90"/>
      <c r="B87" s="11" t="s">
        <v>512</v>
      </c>
      <c r="C87" s="87">
        <v>250000000</v>
      </c>
      <c r="D87" s="87"/>
      <c r="E87" s="68">
        <v>0</v>
      </c>
      <c r="F87" s="68"/>
      <c r="G87" s="68"/>
      <c r="H87" s="68"/>
      <c r="I87" s="68"/>
      <c r="J87" s="68"/>
      <c r="K87" s="68"/>
      <c r="L87" s="68"/>
      <c r="M87" s="68"/>
      <c r="N87" s="68"/>
      <c r="O87" s="68"/>
      <c r="P87" s="68"/>
      <c r="Q87" s="68">
        <f t="shared" si="1"/>
        <v>0</v>
      </c>
      <c r="R87" s="71"/>
      <c r="S87" s="139"/>
      <c r="T87" s="41"/>
      <c r="U87" s="41"/>
      <c r="V87" s="41"/>
      <c r="W87" s="41"/>
      <c r="AB87" s="41"/>
      <c r="AC87" s="41"/>
      <c r="AD87" s="41"/>
      <c r="AE87" s="41"/>
      <c r="AF87" s="41"/>
      <c r="AG87" s="41"/>
      <c r="AH87" s="41"/>
    </row>
    <row r="88" spans="1:34" x14ac:dyDescent="0.25">
      <c r="A88" s="90"/>
      <c r="B88" s="11" t="s">
        <v>513</v>
      </c>
      <c r="C88" s="87">
        <v>551574816</v>
      </c>
      <c r="D88" s="87"/>
      <c r="E88" s="68">
        <v>0</v>
      </c>
      <c r="F88" s="68">
        <v>0</v>
      </c>
      <c r="G88" s="68"/>
      <c r="H88" s="68"/>
      <c r="I88" s="68"/>
      <c r="J88" s="68"/>
      <c r="K88" s="68"/>
      <c r="L88" s="68"/>
      <c r="M88" s="68"/>
      <c r="N88" s="68"/>
      <c r="O88" s="68"/>
      <c r="P88" s="68"/>
      <c r="Q88" s="68">
        <f t="shared" si="1"/>
        <v>0</v>
      </c>
      <c r="R88" s="71"/>
      <c r="S88" s="139"/>
      <c r="T88" s="41"/>
      <c r="U88" s="41"/>
      <c r="V88" s="41"/>
      <c r="W88" s="41"/>
      <c r="AB88" s="41"/>
      <c r="AC88" s="41"/>
      <c r="AD88" s="41"/>
      <c r="AE88" s="41"/>
      <c r="AF88" s="41"/>
      <c r="AG88" s="41"/>
      <c r="AH88" s="41"/>
    </row>
    <row r="89" spans="1:34" x14ac:dyDescent="0.25">
      <c r="A89" s="90"/>
      <c r="B89" s="11" t="s">
        <v>514</v>
      </c>
      <c r="C89" s="87">
        <v>1140000000</v>
      </c>
      <c r="D89" s="87"/>
      <c r="E89" s="68">
        <v>0</v>
      </c>
      <c r="F89" s="68">
        <v>0</v>
      </c>
      <c r="G89" s="68">
        <v>0</v>
      </c>
      <c r="H89" s="68">
        <v>0</v>
      </c>
      <c r="I89" s="68">
        <v>0</v>
      </c>
      <c r="J89" s="68"/>
      <c r="K89" s="68"/>
      <c r="L89" s="68"/>
      <c r="M89" s="68"/>
      <c r="N89" s="68"/>
      <c r="O89" s="68"/>
      <c r="P89" s="68"/>
      <c r="Q89" s="68">
        <f t="shared" si="1"/>
        <v>0</v>
      </c>
      <c r="R89" s="71"/>
      <c r="S89" s="139"/>
      <c r="T89" s="41"/>
      <c r="U89" s="41"/>
      <c r="V89" s="41"/>
      <c r="W89" s="41"/>
      <c r="AB89" s="41"/>
      <c r="AC89" s="41"/>
      <c r="AD89" s="41"/>
      <c r="AE89" s="41"/>
      <c r="AF89" s="41"/>
      <c r="AG89" s="41"/>
      <c r="AH89" s="41"/>
    </row>
    <row r="90" spans="1:34" x14ac:dyDescent="0.25">
      <c r="A90" s="90"/>
      <c r="B90" s="11" t="s">
        <v>520</v>
      </c>
      <c r="C90" s="87"/>
      <c r="D90" s="87"/>
      <c r="E90" s="68"/>
      <c r="F90" s="68"/>
      <c r="G90" s="68"/>
      <c r="H90" s="68"/>
      <c r="I90" s="112">
        <v>1457368.4600000002</v>
      </c>
      <c r="J90" s="68"/>
      <c r="K90" s="68"/>
      <c r="L90" s="68"/>
      <c r="M90" s="68"/>
      <c r="N90" s="68"/>
      <c r="O90" s="68"/>
      <c r="P90" s="68"/>
      <c r="Q90" s="68">
        <f t="shared" si="1"/>
        <v>1457368.4600000002</v>
      </c>
      <c r="R90" s="71"/>
      <c r="S90" s="139"/>
      <c r="T90" s="41"/>
      <c r="U90" s="41"/>
      <c r="V90" s="41"/>
      <c r="W90" s="41"/>
      <c r="AB90" s="41"/>
      <c r="AC90" s="41"/>
      <c r="AD90" s="41"/>
      <c r="AE90" s="41"/>
      <c r="AF90" s="41"/>
      <c r="AG90" s="41"/>
      <c r="AH90" s="41"/>
    </row>
    <row r="91" spans="1:34" x14ac:dyDescent="0.25">
      <c r="B91" s="9" t="s">
        <v>74</v>
      </c>
      <c r="C91" s="71">
        <v>107414971127</v>
      </c>
      <c r="D91" s="71"/>
      <c r="E91" s="71">
        <v>138756407.53</v>
      </c>
      <c r="F91" s="71">
        <v>9704364955.7000008</v>
      </c>
      <c r="G91" s="71">
        <v>9272844968.1299992</v>
      </c>
      <c r="H91" s="71">
        <v>3445767059.7100005</v>
      </c>
      <c r="I91" s="71">
        <v>10597952478.1</v>
      </c>
      <c r="J91" s="71"/>
      <c r="K91" s="71"/>
      <c r="L91" s="71"/>
      <c r="M91" s="71"/>
      <c r="N91" s="71"/>
      <c r="O91" s="71"/>
      <c r="P91" s="71"/>
      <c r="Q91" s="71">
        <f t="shared" si="1"/>
        <v>33159685869.169998</v>
      </c>
      <c r="R91" s="71"/>
      <c r="S91" s="139"/>
      <c r="T91" s="41"/>
      <c r="U91" s="41"/>
      <c r="V91" s="41"/>
      <c r="W91" s="41"/>
      <c r="AB91" s="41"/>
      <c r="AC91" s="41"/>
      <c r="AD91" s="41"/>
      <c r="AE91" s="41"/>
      <c r="AF91" s="41"/>
      <c r="AG91" s="41"/>
    </row>
    <row r="92" spans="1:34" x14ac:dyDescent="0.25">
      <c r="B92" s="11" t="s">
        <v>75</v>
      </c>
      <c r="C92" s="87">
        <v>107414971127</v>
      </c>
      <c r="D92" s="87"/>
      <c r="E92" s="68">
        <v>138756407.53</v>
      </c>
      <c r="F92" s="68">
        <v>9704364955.7000008</v>
      </c>
      <c r="G92" s="68">
        <v>9183868391.3299999</v>
      </c>
      <c r="H92" s="68">
        <v>3268565691.6000004</v>
      </c>
      <c r="I92" s="68">
        <v>9794247172.3099995</v>
      </c>
      <c r="J92" s="68"/>
      <c r="K92" s="68"/>
      <c r="L92" s="68"/>
      <c r="M92" s="68"/>
      <c r="N92" s="68"/>
      <c r="O92" s="68"/>
      <c r="P92" s="68"/>
      <c r="Q92" s="68">
        <f>+SUM(E92:P92)</f>
        <v>32089802618.470001</v>
      </c>
      <c r="R92" s="71"/>
      <c r="S92" s="139"/>
      <c r="T92" s="41"/>
      <c r="U92" s="41"/>
      <c r="V92" s="41"/>
      <c r="W92" s="41"/>
      <c r="AB92" s="41"/>
      <c r="AC92" s="41"/>
      <c r="AD92" s="41"/>
      <c r="AE92" s="41"/>
      <c r="AF92" s="41"/>
      <c r="AG92" s="41"/>
    </row>
    <row r="93" spans="1:34" x14ac:dyDescent="0.25">
      <c r="B93" s="11" t="s">
        <v>76</v>
      </c>
      <c r="C93" s="87">
        <v>0</v>
      </c>
      <c r="D93" s="87"/>
      <c r="E93" s="68"/>
      <c r="F93" s="68"/>
      <c r="G93" s="68">
        <v>88976576.800000012</v>
      </c>
      <c r="H93" s="68">
        <v>177201368.11000001</v>
      </c>
      <c r="I93" s="68">
        <v>803705305.79000008</v>
      </c>
      <c r="J93" s="68"/>
      <c r="K93" s="68"/>
      <c r="L93" s="68"/>
      <c r="M93" s="68"/>
      <c r="N93" s="68"/>
      <c r="O93" s="68"/>
      <c r="P93" s="68"/>
      <c r="Q93" s="68">
        <f>+SUM(E93:P93)</f>
        <v>1069883250.7</v>
      </c>
      <c r="R93" s="71"/>
      <c r="S93" s="139"/>
      <c r="T93" s="41"/>
      <c r="U93" s="41"/>
      <c r="V93" s="41"/>
      <c r="W93" s="41"/>
      <c r="AB93" s="41"/>
      <c r="AC93" s="41"/>
      <c r="AD93" s="41"/>
      <c r="AE93" s="41"/>
      <c r="AF93" s="41"/>
      <c r="AG93" s="41"/>
    </row>
    <row r="94" spans="1:34" x14ac:dyDescent="0.25">
      <c r="B94" s="9" t="s">
        <v>77</v>
      </c>
      <c r="C94" s="71">
        <v>205340354810</v>
      </c>
      <c r="D94" s="71"/>
      <c r="E94" s="71">
        <v>6365141731.1899986</v>
      </c>
      <c r="F94" s="71">
        <v>2914805631.7299995</v>
      </c>
      <c r="G94" s="71">
        <v>5009779148.0400019</v>
      </c>
      <c r="H94" s="71">
        <v>10836505763.540003</v>
      </c>
      <c r="I94" s="71">
        <v>14910019940.15</v>
      </c>
      <c r="J94" s="71"/>
      <c r="K94" s="71"/>
      <c r="L94" s="71"/>
      <c r="M94" s="71"/>
      <c r="N94" s="71"/>
      <c r="O94" s="71"/>
      <c r="P94" s="71"/>
      <c r="Q94" s="71">
        <f t="shared" si="1"/>
        <v>40036252214.650002</v>
      </c>
      <c r="R94" s="71"/>
      <c r="S94" s="139"/>
      <c r="T94" s="41"/>
      <c r="U94" s="41"/>
      <c r="V94" s="41"/>
      <c r="W94" s="41"/>
      <c r="AB94" s="41"/>
      <c r="AC94" s="41"/>
      <c r="AD94" s="41"/>
      <c r="AE94" s="41"/>
      <c r="AF94" s="41"/>
      <c r="AG94" s="41"/>
    </row>
    <row r="95" spans="1:34" x14ac:dyDescent="0.25">
      <c r="B95" s="16" t="s">
        <v>384</v>
      </c>
      <c r="C95" s="87">
        <v>950000000</v>
      </c>
      <c r="D95" s="87"/>
      <c r="E95" s="72">
        <v>0</v>
      </c>
      <c r="F95" s="72"/>
      <c r="G95" s="72"/>
      <c r="H95" s="72"/>
      <c r="I95" s="72"/>
      <c r="J95" s="72"/>
      <c r="K95" s="72"/>
      <c r="L95" s="72"/>
      <c r="M95" s="72"/>
      <c r="N95" s="72"/>
      <c r="O95" s="72"/>
      <c r="P95" s="72"/>
      <c r="Q95" s="72">
        <f t="shared" si="1"/>
        <v>0</v>
      </c>
      <c r="R95" s="71"/>
      <c r="S95" s="139"/>
      <c r="T95" s="41"/>
      <c r="U95" s="41"/>
      <c r="V95" s="41"/>
      <c r="W95" s="41"/>
      <c r="AB95" s="41"/>
      <c r="AC95" s="41"/>
      <c r="AD95" s="41"/>
      <c r="AE95" s="41"/>
      <c r="AF95" s="41"/>
      <c r="AG95" s="41"/>
      <c r="AH95" s="41"/>
    </row>
    <row r="96" spans="1:34" x14ac:dyDescent="0.25">
      <c r="B96" s="16" t="s">
        <v>81</v>
      </c>
      <c r="C96" s="87">
        <v>18795655990</v>
      </c>
      <c r="D96" s="87"/>
      <c r="E96" s="68">
        <v>0</v>
      </c>
      <c r="F96" s="68">
        <v>0</v>
      </c>
      <c r="G96" s="68">
        <v>0</v>
      </c>
      <c r="H96" s="68">
        <v>0</v>
      </c>
      <c r="I96" s="68">
        <v>0</v>
      </c>
      <c r="J96" s="68"/>
      <c r="K96" s="68"/>
      <c r="L96" s="68"/>
      <c r="M96" s="68"/>
      <c r="N96" s="68"/>
      <c r="O96" s="68"/>
      <c r="P96" s="68"/>
      <c r="Q96" s="68">
        <f t="shared" si="1"/>
        <v>0</v>
      </c>
      <c r="R96" s="71"/>
      <c r="S96" s="139"/>
      <c r="T96" s="41"/>
      <c r="U96" s="41"/>
      <c r="V96" s="41"/>
      <c r="W96" s="41"/>
      <c r="AB96" s="41"/>
      <c r="AC96" s="41"/>
      <c r="AD96" s="41"/>
      <c r="AE96" s="41"/>
      <c r="AF96" s="41"/>
      <c r="AG96" s="41"/>
      <c r="AH96" s="41"/>
    </row>
    <row r="97" spans="2:34" x14ac:dyDescent="0.25">
      <c r="B97" s="16" t="s">
        <v>245</v>
      </c>
      <c r="C97" s="87">
        <v>44311773500</v>
      </c>
      <c r="D97" s="87"/>
      <c r="E97" s="68">
        <v>765889911.74000001</v>
      </c>
      <c r="F97" s="68">
        <v>579541290.16999996</v>
      </c>
      <c r="G97" s="68">
        <v>2092809860.48</v>
      </c>
      <c r="H97" s="68">
        <v>5558385025.4700012</v>
      </c>
      <c r="I97" s="68">
        <v>1855674826.1000001</v>
      </c>
      <c r="J97" s="68"/>
      <c r="K97" s="68"/>
      <c r="L97" s="68"/>
      <c r="M97" s="68"/>
      <c r="N97" s="68"/>
      <c r="O97" s="68"/>
      <c r="P97" s="68"/>
      <c r="Q97" s="68">
        <f t="shared" si="1"/>
        <v>10852300913.960001</v>
      </c>
      <c r="R97" s="71"/>
      <c r="S97" s="139"/>
      <c r="T97" s="41"/>
      <c r="U97" s="41"/>
      <c r="V97" s="41"/>
      <c r="W97" s="41"/>
      <c r="AB97" s="41"/>
      <c r="AC97" s="41"/>
      <c r="AD97" s="41"/>
      <c r="AE97" s="41"/>
      <c r="AF97" s="41"/>
      <c r="AG97" s="41"/>
      <c r="AH97" s="41"/>
    </row>
    <row r="98" spans="2:34" x14ac:dyDescent="0.25">
      <c r="B98" s="16" t="s">
        <v>86</v>
      </c>
      <c r="C98" s="87">
        <v>116537351314</v>
      </c>
      <c r="D98" s="87"/>
      <c r="E98" s="68">
        <v>5251916567.7799997</v>
      </c>
      <c r="F98" s="68">
        <v>1005651373.0999999</v>
      </c>
      <c r="G98" s="68">
        <v>2490863402.5500002</v>
      </c>
      <c r="H98" s="68">
        <v>4516477625.1300001</v>
      </c>
      <c r="I98" s="68">
        <v>11817200103.24</v>
      </c>
      <c r="J98" s="68"/>
      <c r="K98" s="68"/>
      <c r="L98" s="68"/>
      <c r="M98" s="68"/>
      <c r="N98" s="68"/>
      <c r="O98" s="68"/>
      <c r="P98" s="68"/>
      <c r="Q98" s="68">
        <f t="shared" si="1"/>
        <v>25082109071.800003</v>
      </c>
      <c r="R98" s="71"/>
      <c r="S98" s="139"/>
      <c r="T98" s="41"/>
      <c r="U98" s="41"/>
      <c r="V98" s="41"/>
      <c r="W98" s="41"/>
      <c r="AB98" s="41"/>
      <c r="AC98" s="41"/>
      <c r="AD98" s="41"/>
      <c r="AE98" s="41"/>
      <c r="AF98" s="41"/>
      <c r="AG98" s="41"/>
      <c r="AH98" s="41"/>
    </row>
    <row r="99" spans="2:34" x14ac:dyDescent="0.25">
      <c r="B99" s="16" t="s">
        <v>87</v>
      </c>
      <c r="C99" s="87">
        <v>152100000</v>
      </c>
      <c r="D99" s="87"/>
      <c r="E99" s="68">
        <v>0</v>
      </c>
      <c r="F99" s="68"/>
      <c r="G99" s="68"/>
      <c r="H99" s="68">
        <v>0</v>
      </c>
      <c r="I99" s="68">
        <v>0</v>
      </c>
      <c r="J99" s="68"/>
      <c r="K99" s="68"/>
      <c r="L99" s="68"/>
      <c r="M99" s="68"/>
      <c r="N99" s="68"/>
      <c r="O99" s="68"/>
      <c r="P99" s="68"/>
      <c r="Q99" s="68">
        <f t="shared" si="1"/>
        <v>0</v>
      </c>
      <c r="R99" s="71"/>
      <c r="S99" s="139"/>
      <c r="T99" s="41"/>
      <c r="U99" s="41"/>
      <c r="V99" s="41"/>
      <c r="W99" s="41"/>
      <c r="AB99" s="41"/>
      <c r="AC99" s="41"/>
      <c r="AD99" s="41"/>
      <c r="AE99" s="41"/>
      <c r="AF99" s="41"/>
      <c r="AG99" s="41"/>
      <c r="AH99" s="41"/>
    </row>
    <row r="100" spans="2:34" x14ac:dyDescent="0.25">
      <c r="B100" s="16" t="s">
        <v>286</v>
      </c>
      <c r="C100" s="87">
        <v>875699815</v>
      </c>
      <c r="D100" s="87"/>
      <c r="E100" s="68">
        <v>461466.58</v>
      </c>
      <c r="F100" s="68">
        <v>27454222</v>
      </c>
      <c r="G100" s="68"/>
      <c r="H100" s="68">
        <v>136985958.28</v>
      </c>
      <c r="I100" s="68"/>
      <c r="J100" s="68"/>
      <c r="K100" s="68"/>
      <c r="L100" s="68"/>
      <c r="M100" s="68"/>
      <c r="N100" s="68"/>
      <c r="O100" s="68"/>
      <c r="P100" s="68"/>
      <c r="Q100" s="68">
        <f t="shared" si="1"/>
        <v>164901646.86000001</v>
      </c>
      <c r="R100" s="71"/>
      <c r="S100" s="139"/>
      <c r="T100" s="41"/>
      <c r="U100" s="41"/>
      <c r="V100" s="41"/>
      <c r="W100" s="41"/>
      <c r="AB100" s="41"/>
      <c r="AC100" s="41"/>
      <c r="AD100" s="41"/>
      <c r="AE100" s="41"/>
      <c r="AF100" s="41"/>
      <c r="AG100" s="41"/>
      <c r="AH100" s="41"/>
    </row>
    <row r="101" spans="2:34" x14ac:dyDescent="0.25">
      <c r="B101" s="16" t="s">
        <v>385</v>
      </c>
      <c r="C101" s="87">
        <v>410215000</v>
      </c>
      <c r="D101" s="87"/>
      <c r="E101" s="68">
        <v>0</v>
      </c>
      <c r="F101" s="68">
        <v>16009632.91</v>
      </c>
      <c r="G101" s="68">
        <v>7251386.5599999996</v>
      </c>
      <c r="H101" s="68">
        <v>78578931.900000006</v>
      </c>
      <c r="I101" s="68"/>
      <c r="J101" s="68"/>
      <c r="K101" s="68"/>
      <c r="L101" s="68"/>
      <c r="M101" s="68"/>
      <c r="N101" s="68"/>
      <c r="O101" s="68"/>
      <c r="P101" s="68"/>
      <c r="Q101" s="68">
        <f t="shared" si="1"/>
        <v>101839951.37</v>
      </c>
      <c r="R101" s="71"/>
      <c r="S101" s="139"/>
      <c r="T101" s="41"/>
      <c r="U101" s="41"/>
      <c r="V101" s="41"/>
      <c r="W101" s="41"/>
      <c r="AB101" s="41"/>
      <c r="AC101" s="41"/>
      <c r="AD101" s="41"/>
      <c r="AE101" s="41"/>
      <c r="AF101" s="41"/>
      <c r="AG101" s="41"/>
      <c r="AH101" s="41"/>
    </row>
    <row r="102" spans="2:34" x14ac:dyDescent="0.25">
      <c r="B102" s="16" t="s">
        <v>356</v>
      </c>
      <c r="C102" s="87">
        <v>1375500000</v>
      </c>
      <c r="D102" s="87"/>
      <c r="E102" s="68">
        <v>13528754.82</v>
      </c>
      <c r="F102" s="68">
        <v>30450049.329999998</v>
      </c>
      <c r="G102" s="68">
        <v>14968893.130000001</v>
      </c>
      <c r="H102" s="68">
        <v>18502058.02</v>
      </c>
      <c r="I102" s="68">
        <v>0</v>
      </c>
      <c r="J102" s="68"/>
      <c r="K102" s="68"/>
      <c r="L102" s="68"/>
      <c r="M102" s="68"/>
      <c r="N102" s="68"/>
      <c r="O102" s="68"/>
      <c r="P102" s="68"/>
      <c r="Q102" s="68">
        <f t="shared" si="1"/>
        <v>77449755.299999997</v>
      </c>
      <c r="R102" s="71"/>
      <c r="S102" s="139"/>
      <c r="T102" s="41"/>
      <c r="U102" s="41"/>
      <c r="V102" s="41"/>
      <c r="W102" s="41"/>
      <c r="AB102" s="41"/>
      <c r="AC102" s="41"/>
      <c r="AD102" s="41"/>
      <c r="AE102" s="41"/>
      <c r="AF102" s="41"/>
      <c r="AG102" s="41"/>
      <c r="AH102" s="41"/>
    </row>
    <row r="103" spans="2:34" x14ac:dyDescent="0.25">
      <c r="B103" s="16" t="s">
        <v>358</v>
      </c>
      <c r="C103" s="87">
        <v>782563999</v>
      </c>
      <c r="D103" s="87"/>
      <c r="E103" s="68">
        <v>0</v>
      </c>
      <c r="F103" s="68"/>
      <c r="G103" s="68"/>
      <c r="H103" s="68"/>
      <c r="I103" s="68"/>
      <c r="J103" s="68"/>
      <c r="K103" s="68"/>
      <c r="L103" s="68"/>
      <c r="M103" s="68"/>
      <c r="N103" s="68"/>
      <c r="O103" s="68"/>
      <c r="P103" s="68"/>
      <c r="Q103" s="68">
        <f t="shared" si="1"/>
        <v>0</v>
      </c>
      <c r="R103" s="71"/>
      <c r="S103" s="139"/>
      <c r="T103" s="41"/>
      <c r="U103" s="41"/>
      <c r="V103" s="41"/>
      <c r="W103" s="41"/>
      <c r="AB103" s="41"/>
      <c r="AC103" s="41"/>
      <c r="AD103" s="41"/>
      <c r="AE103" s="41"/>
      <c r="AF103" s="41"/>
      <c r="AG103" s="41"/>
      <c r="AH103" s="41"/>
    </row>
    <row r="104" spans="2:34" x14ac:dyDescent="0.25">
      <c r="B104" s="16" t="s">
        <v>387</v>
      </c>
      <c r="C104" s="87">
        <v>1072870000</v>
      </c>
      <c r="D104" s="87"/>
      <c r="E104" s="68">
        <v>12779177.380000001</v>
      </c>
      <c r="F104" s="68">
        <v>104437237.8</v>
      </c>
      <c r="G104" s="68">
        <v>24440147.02</v>
      </c>
      <c r="H104" s="68">
        <v>8323033.4400000004</v>
      </c>
      <c r="I104" s="68">
        <v>246488275.46000001</v>
      </c>
      <c r="J104" s="68"/>
      <c r="K104" s="68"/>
      <c r="L104" s="68"/>
      <c r="M104" s="68"/>
      <c r="N104" s="68"/>
      <c r="O104" s="68"/>
      <c r="P104" s="68"/>
      <c r="Q104" s="68">
        <f t="shared" si="1"/>
        <v>396467871.10000002</v>
      </c>
      <c r="R104" s="71"/>
      <c r="S104" s="139"/>
      <c r="T104" s="41"/>
      <c r="U104" s="41"/>
      <c r="V104" s="41"/>
      <c r="W104" s="41"/>
      <c r="AB104" s="41"/>
      <c r="AC104" s="41"/>
      <c r="AD104" s="41"/>
      <c r="AE104" s="41"/>
      <c r="AF104" s="41"/>
      <c r="AG104" s="41"/>
      <c r="AH104" s="41"/>
    </row>
    <row r="105" spans="2:34" x14ac:dyDescent="0.25">
      <c r="B105" s="16" t="s">
        <v>359</v>
      </c>
      <c r="C105" s="87">
        <v>378660000</v>
      </c>
      <c r="D105" s="87"/>
      <c r="E105" s="68">
        <v>1512750</v>
      </c>
      <c r="F105" s="68">
        <v>6814624.6100000003</v>
      </c>
      <c r="G105" s="68">
        <v>1002777.58</v>
      </c>
      <c r="H105" s="68">
        <v>4190555.8000000003</v>
      </c>
      <c r="I105" s="68">
        <v>25650897.16</v>
      </c>
      <c r="J105" s="68"/>
      <c r="K105" s="68"/>
      <c r="L105" s="68"/>
      <c r="M105" s="68"/>
      <c r="N105" s="68"/>
      <c r="O105" s="68"/>
      <c r="P105" s="68"/>
      <c r="Q105" s="68">
        <f t="shared" si="1"/>
        <v>39171605.149999999</v>
      </c>
      <c r="R105" s="71"/>
      <c r="S105" s="139"/>
      <c r="T105" s="41"/>
      <c r="U105" s="41"/>
      <c r="V105" s="41"/>
      <c r="W105" s="41"/>
      <c r="AB105" s="41"/>
      <c r="AC105" s="41"/>
      <c r="AD105" s="41"/>
      <c r="AE105" s="41"/>
      <c r="AF105" s="41"/>
      <c r="AG105" s="41"/>
      <c r="AH105" s="41"/>
    </row>
    <row r="106" spans="2:34" x14ac:dyDescent="0.25">
      <c r="B106" s="16" t="s">
        <v>388</v>
      </c>
      <c r="C106" s="87">
        <v>380231636</v>
      </c>
      <c r="D106" s="87"/>
      <c r="E106" s="68">
        <v>0</v>
      </c>
      <c r="F106" s="68"/>
      <c r="G106" s="68"/>
      <c r="H106" s="68"/>
      <c r="I106" s="68"/>
      <c r="J106" s="68"/>
      <c r="K106" s="68"/>
      <c r="L106" s="68"/>
      <c r="M106" s="68"/>
      <c r="N106" s="68"/>
      <c r="O106" s="68"/>
      <c r="P106" s="68"/>
      <c r="Q106" s="68">
        <f t="shared" si="1"/>
        <v>0</v>
      </c>
      <c r="R106" s="71"/>
      <c r="S106" s="139"/>
      <c r="T106" s="41"/>
      <c r="U106" s="41"/>
      <c r="V106" s="41"/>
      <c r="W106" s="41"/>
      <c r="AB106" s="41"/>
      <c r="AC106" s="41"/>
      <c r="AD106" s="41"/>
      <c r="AE106" s="41"/>
      <c r="AF106" s="41"/>
      <c r="AG106" s="41"/>
      <c r="AH106" s="41"/>
    </row>
    <row r="107" spans="2:34" x14ac:dyDescent="0.25">
      <c r="B107" s="16" t="s">
        <v>390</v>
      </c>
      <c r="C107" s="87">
        <v>200000000</v>
      </c>
      <c r="D107" s="87"/>
      <c r="E107" s="68">
        <v>10577111.189999999</v>
      </c>
      <c r="F107" s="68">
        <v>16086918.720000001</v>
      </c>
      <c r="G107" s="68">
        <v>23584546.390000001</v>
      </c>
      <c r="H107" s="68">
        <v>24182312.490000002</v>
      </c>
      <c r="I107" s="68">
        <v>3757996.15</v>
      </c>
      <c r="J107" s="68"/>
      <c r="K107" s="68"/>
      <c r="L107" s="68"/>
      <c r="M107" s="68"/>
      <c r="N107" s="68"/>
      <c r="O107" s="68"/>
      <c r="P107" s="68"/>
      <c r="Q107" s="68">
        <f t="shared" si="1"/>
        <v>78188884.939999998</v>
      </c>
      <c r="R107" s="71"/>
      <c r="S107" s="139"/>
      <c r="T107" s="41"/>
      <c r="U107" s="41"/>
      <c r="V107" s="41"/>
      <c r="W107" s="41"/>
      <c r="AB107" s="41"/>
      <c r="AC107" s="41"/>
      <c r="AD107" s="41"/>
      <c r="AE107" s="41"/>
      <c r="AF107" s="41"/>
      <c r="AG107" s="41"/>
      <c r="AH107" s="41"/>
    </row>
    <row r="108" spans="2:34" x14ac:dyDescent="0.25">
      <c r="B108" s="16" t="s">
        <v>392</v>
      </c>
      <c r="C108" s="87">
        <v>1980277233</v>
      </c>
      <c r="D108" s="87"/>
      <c r="E108" s="68">
        <v>38513937.700000003</v>
      </c>
      <c r="F108" s="68">
        <v>51441201.560000002</v>
      </c>
      <c r="G108" s="68">
        <v>229886766.82000002</v>
      </c>
      <c r="H108" s="68">
        <v>195716327.75999999</v>
      </c>
      <c r="I108" s="68">
        <v>113274925.54000001</v>
      </c>
      <c r="J108" s="68"/>
      <c r="K108" s="68"/>
      <c r="L108" s="68"/>
      <c r="M108" s="68"/>
      <c r="N108" s="68"/>
      <c r="O108" s="68"/>
      <c r="P108" s="68"/>
      <c r="Q108" s="68">
        <f t="shared" si="1"/>
        <v>628833159.38</v>
      </c>
      <c r="R108" s="71"/>
      <c r="S108" s="139"/>
      <c r="T108" s="41"/>
      <c r="U108" s="41"/>
      <c r="V108" s="41"/>
      <c r="W108" s="41"/>
      <c r="AB108" s="41"/>
      <c r="AC108" s="41"/>
      <c r="AD108" s="41"/>
      <c r="AE108" s="41"/>
      <c r="AF108" s="41"/>
      <c r="AG108" s="41"/>
      <c r="AH108" s="41"/>
    </row>
    <row r="109" spans="2:34" x14ac:dyDescent="0.25">
      <c r="B109" s="16" t="s">
        <v>393</v>
      </c>
      <c r="C109" s="87">
        <v>1119370181</v>
      </c>
      <c r="D109" s="87"/>
      <c r="E109" s="68">
        <v>2798851</v>
      </c>
      <c r="F109" s="68">
        <v>43008433.039999999</v>
      </c>
      <c r="G109" s="68">
        <v>39882160.460000001</v>
      </c>
      <c r="H109" s="68">
        <v>8278421.9900000002</v>
      </c>
      <c r="I109" s="68">
        <v>9700842.9100000001</v>
      </c>
      <c r="J109" s="68"/>
      <c r="K109" s="68"/>
      <c r="L109" s="68"/>
      <c r="M109" s="68"/>
      <c r="N109" s="68"/>
      <c r="O109" s="68"/>
      <c r="P109" s="68"/>
      <c r="Q109" s="68">
        <f t="shared" si="1"/>
        <v>103668709.39999999</v>
      </c>
      <c r="R109" s="71"/>
      <c r="S109" s="139"/>
      <c r="T109" s="41"/>
      <c r="U109" s="41"/>
      <c r="V109" s="41"/>
      <c r="W109" s="41"/>
      <c r="AB109" s="41"/>
      <c r="AC109" s="41"/>
      <c r="AD109" s="41"/>
      <c r="AE109" s="41"/>
      <c r="AF109" s="41"/>
      <c r="AG109" s="41"/>
      <c r="AH109" s="41"/>
    </row>
    <row r="110" spans="2:34" x14ac:dyDescent="0.25">
      <c r="B110" s="16" t="s">
        <v>394</v>
      </c>
      <c r="C110" s="87">
        <v>282786620</v>
      </c>
      <c r="D110" s="87"/>
      <c r="E110" s="68">
        <v>0</v>
      </c>
      <c r="F110" s="68"/>
      <c r="G110" s="68"/>
      <c r="H110" s="68"/>
      <c r="I110" s="68"/>
      <c r="J110" s="68"/>
      <c r="K110" s="68"/>
      <c r="L110" s="68"/>
      <c r="M110" s="68"/>
      <c r="N110" s="68"/>
      <c r="O110" s="68"/>
      <c r="P110" s="68"/>
      <c r="Q110" s="68">
        <f t="shared" si="1"/>
        <v>0</v>
      </c>
      <c r="R110" s="71"/>
      <c r="S110" s="139"/>
      <c r="T110" s="41"/>
      <c r="U110" s="41"/>
      <c r="V110" s="41"/>
      <c r="W110" s="41"/>
      <c r="AB110" s="41"/>
      <c r="AC110" s="41"/>
      <c r="AD110" s="41"/>
      <c r="AE110" s="41"/>
      <c r="AF110" s="41"/>
      <c r="AG110" s="41"/>
      <c r="AH110" s="41"/>
    </row>
    <row r="111" spans="2:34" x14ac:dyDescent="0.25">
      <c r="B111" s="16" t="s">
        <v>395</v>
      </c>
      <c r="C111" s="87"/>
      <c r="D111" s="87"/>
      <c r="E111" s="68"/>
      <c r="F111" s="68"/>
      <c r="G111" s="68"/>
      <c r="H111" s="68"/>
      <c r="I111" s="68"/>
      <c r="J111" s="68"/>
      <c r="K111" s="68"/>
      <c r="L111" s="68"/>
      <c r="M111" s="68"/>
      <c r="N111" s="68"/>
      <c r="O111" s="68"/>
      <c r="P111" s="68"/>
      <c r="Q111" s="68"/>
      <c r="R111" s="71"/>
      <c r="S111" s="139"/>
      <c r="T111" s="41"/>
      <c r="U111" s="41"/>
      <c r="V111" s="41"/>
      <c r="W111" s="41"/>
      <c r="AB111" s="41"/>
      <c r="AC111" s="41"/>
      <c r="AD111" s="41"/>
      <c r="AE111" s="41"/>
      <c r="AF111" s="41"/>
      <c r="AG111" s="41"/>
      <c r="AH111" s="41"/>
    </row>
    <row r="112" spans="2:34" x14ac:dyDescent="0.25">
      <c r="B112" s="16" t="s">
        <v>439</v>
      </c>
      <c r="C112" s="87">
        <v>0</v>
      </c>
      <c r="D112" s="87"/>
      <c r="E112" s="68"/>
      <c r="F112" s="68">
        <v>638000</v>
      </c>
      <c r="G112" s="68"/>
      <c r="H112" s="68"/>
      <c r="I112" s="68"/>
      <c r="J112" s="68"/>
      <c r="K112" s="68"/>
      <c r="L112" s="68"/>
      <c r="M112" s="68"/>
      <c r="N112" s="68"/>
      <c r="O112" s="68"/>
      <c r="P112" s="68"/>
      <c r="Q112" s="68">
        <f t="shared" si="1"/>
        <v>638000</v>
      </c>
      <c r="R112" s="71"/>
      <c r="S112" s="139"/>
      <c r="T112" s="41"/>
      <c r="U112" s="41"/>
      <c r="V112" s="41"/>
      <c r="W112" s="41"/>
      <c r="AB112" s="41"/>
      <c r="AC112" s="41"/>
      <c r="AD112" s="41"/>
      <c r="AE112" s="41"/>
      <c r="AF112" s="41"/>
      <c r="AG112" s="41"/>
      <c r="AH112" s="41"/>
    </row>
    <row r="113" spans="2:34" x14ac:dyDescent="0.25">
      <c r="B113" s="16" t="s">
        <v>397</v>
      </c>
      <c r="C113" s="87">
        <v>1670000000</v>
      </c>
      <c r="D113" s="87"/>
      <c r="E113" s="68">
        <v>96758258.609999999</v>
      </c>
      <c r="F113" s="68">
        <v>432543310.91000003</v>
      </c>
      <c r="G113" s="68">
        <v>47782443.880000003</v>
      </c>
      <c r="H113" s="68">
        <v>125111810.75</v>
      </c>
      <c r="I113" s="68"/>
      <c r="J113" s="68"/>
      <c r="K113" s="68"/>
      <c r="L113" s="68"/>
      <c r="M113" s="68"/>
      <c r="N113" s="68"/>
      <c r="O113" s="68"/>
      <c r="P113" s="68"/>
      <c r="Q113" s="68">
        <f t="shared" si="1"/>
        <v>702195824.1500001</v>
      </c>
      <c r="R113" s="71"/>
      <c r="S113" s="139"/>
      <c r="T113" s="41"/>
      <c r="U113" s="41"/>
      <c r="V113" s="41"/>
      <c r="W113" s="41"/>
      <c r="AB113" s="41"/>
      <c r="AC113" s="41"/>
      <c r="AD113" s="41"/>
      <c r="AE113" s="41"/>
      <c r="AF113" s="41"/>
      <c r="AG113" s="41"/>
      <c r="AH113" s="41"/>
    </row>
    <row r="114" spans="2:34" x14ac:dyDescent="0.25">
      <c r="B114" s="16" t="s">
        <v>442</v>
      </c>
      <c r="C114" s="87">
        <v>0</v>
      </c>
      <c r="D114" s="87"/>
      <c r="E114" s="68">
        <v>36339892.479999997</v>
      </c>
      <c r="F114" s="68"/>
      <c r="G114" s="68"/>
      <c r="H114" s="68">
        <v>0</v>
      </c>
      <c r="I114" s="68"/>
      <c r="J114" s="68"/>
      <c r="K114" s="68"/>
      <c r="L114" s="68"/>
      <c r="M114" s="68"/>
      <c r="N114" s="68"/>
      <c r="O114" s="68"/>
      <c r="P114" s="68"/>
      <c r="Q114" s="68">
        <f t="shared" si="1"/>
        <v>36339892.479999997</v>
      </c>
      <c r="R114" s="71"/>
      <c r="S114" s="139"/>
      <c r="T114" s="41"/>
      <c r="U114" s="41"/>
      <c r="V114" s="41"/>
      <c r="W114" s="41"/>
      <c r="AB114" s="41"/>
      <c r="AC114" s="41"/>
      <c r="AD114" s="41"/>
      <c r="AE114" s="41"/>
      <c r="AF114" s="41"/>
      <c r="AG114" s="41"/>
      <c r="AH114" s="41"/>
    </row>
    <row r="115" spans="2:34" x14ac:dyDescent="0.25">
      <c r="B115" s="16" t="s">
        <v>443</v>
      </c>
      <c r="C115" s="112">
        <v>185000000</v>
      </c>
      <c r="D115" s="87"/>
      <c r="E115" s="68">
        <v>0</v>
      </c>
      <c r="F115" s="68"/>
      <c r="G115" s="68"/>
      <c r="H115" s="68"/>
      <c r="I115" s="68"/>
      <c r="J115" s="68"/>
      <c r="K115" s="68"/>
      <c r="L115" s="68"/>
      <c r="M115" s="68"/>
      <c r="N115" s="68"/>
      <c r="O115" s="68"/>
      <c r="P115" s="68"/>
      <c r="Q115" s="68">
        <f t="shared" si="1"/>
        <v>0</v>
      </c>
      <c r="R115" s="71"/>
      <c r="S115" s="139"/>
      <c r="T115" s="41"/>
      <c r="U115" s="41"/>
      <c r="V115" s="41"/>
      <c r="W115" s="41"/>
      <c r="AB115" s="41"/>
      <c r="AC115" s="41"/>
      <c r="AD115" s="41"/>
      <c r="AE115" s="41"/>
      <c r="AF115" s="41"/>
      <c r="AG115" s="41"/>
      <c r="AH115" s="41"/>
    </row>
    <row r="116" spans="2:34" x14ac:dyDescent="0.25">
      <c r="B116" s="16" t="s">
        <v>444</v>
      </c>
      <c r="C116" s="87">
        <v>293234111</v>
      </c>
      <c r="D116" s="87"/>
      <c r="E116" s="68">
        <v>0</v>
      </c>
      <c r="F116" s="68"/>
      <c r="G116" s="68">
        <v>3213048.72</v>
      </c>
      <c r="H116" s="68"/>
      <c r="I116" s="68"/>
      <c r="J116" s="68"/>
      <c r="K116" s="68"/>
      <c r="L116" s="68"/>
      <c r="M116" s="68"/>
      <c r="N116" s="68"/>
      <c r="O116" s="68"/>
      <c r="P116" s="68"/>
      <c r="Q116" s="68">
        <f t="shared" si="1"/>
        <v>3213048.72</v>
      </c>
      <c r="R116" s="71"/>
      <c r="S116" s="139"/>
      <c r="T116" s="41"/>
      <c r="U116" s="41"/>
      <c r="V116" s="41"/>
      <c r="W116" s="41"/>
      <c r="AB116" s="41"/>
      <c r="AC116" s="41"/>
      <c r="AD116" s="41"/>
      <c r="AE116" s="41"/>
      <c r="AF116" s="41"/>
      <c r="AG116" s="41"/>
      <c r="AH116" s="41"/>
    </row>
    <row r="117" spans="2:34" x14ac:dyDescent="0.25">
      <c r="B117" s="16" t="s">
        <v>445</v>
      </c>
      <c r="C117" s="87">
        <v>378660000</v>
      </c>
      <c r="D117" s="72"/>
      <c r="E117" s="68">
        <v>0</v>
      </c>
      <c r="F117" s="68"/>
      <c r="G117" s="68"/>
      <c r="H117" s="68"/>
      <c r="I117" s="68"/>
      <c r="J117" s="68"/>
      <c r="K117" s="68"/>
      <c r="L117" s="68"/>
      <c r="M117" s="68"/>
      <c r="N117" s="68"/>
      <c r="O117" s="68"/>
      <c r="P117" s="68"/>
      <c r="Q117" s="68">
        <f t="shared" si="1"/>
        <v>0</v>
      </c>
      <c r="R117" s="71"/>
      <c r="S117" s="139"/>
      <c r="T117" s="41"/>
      <c r="U117" s="41"/>
      <c r="V117" s="41"/>
      <c r="W117" s="41"/>
      <c r="AB117" s="41"/>
      <c r="AC117" s="41"/>
      <c r="AD117" s="41"/>
      <c r="AE117" s="41"/>
      <c r="AF117" s="41"/>
      <c r="AG117" s="41"/>
      <c r="AH117" s="41"/>
    </row>
    <row r="118" spans="2:34" x14ac:dyDescent="0.25">
      <c r="B118" s="16" t="s">
        <v>446</v>
      </c>
      <c r="C118" s="87">
        <v>0</v>
      </c>
      <c r="D118" s="72"/>
      <c r="E118" s="68"/>
      <c r="F118" s="68"/>
      <c r="G118" s="68">
        <v>4489925.49</v>
      </c>
      <c r="H118" s="68">
        <v>1496641.83</v>
      </c>
      <c r="I118" s="68">
        <v>0</v>
      </c>
      <c r="J118" s="68"/>
      <c r="K118" s="68"/>
      <c r="L118" s="68"/>
      <c r="M118" s="68"/>
      <c r="N118" s="68"/>
      <c r="O118" s="68"/>
      <c r="P118" s="68"/>
      <c r="Q118" s="68">
        <f t="shared" si="1"/>
        <v>5986567.3200000003</v>
      </c>
      <c r="R118" s="71"/>
      <c r="S118" s="139"/>
      <c r="T118" s="41"/>
      <c r="U118" s="41"/>
      <c r="V118" s="41"/>
      <c r="W118" s="41"/>
      <c r="AB118" s="41"/>
      <c r="AC118" s="41"/>
      <c r="AD118" s="41"/>
      <c r="AE118" s="41"/>
      <c r="AF118" s="41"/>
      <c r="AG118" s="41"/>
      <c r="AH118" s="41"/>
    </row>
    <row r="119" spans="2:34" x14ac:dyDescent="0.25">
      <c r="B119" s="16" t="s">
        <v>482</v>
      </c>
      <c r="C119" s="87"/>
      <c r="D119" s="72"/>
      <c r="E119" s="68">
        <v>887012</v>
      </c>
      <c r="F119" s="68">
        <v>969012</v>
      </c>
      <c r="G119" s="68">
        <v>2569217.54</v>
      </c>
      <c r="H119" s="68"/>
      <c r="I119" s="68">
        <v>0</v>
      </c>
      <c r="J119" s="68"/>
      <c r="K119" s="68"/>
      <c r="L119" s="68"/>
      <c r="M119" s="68"/>
      <c r="N119" s="68"/>
      <c r="O119" s="68"/>
      <c r="P119" s="68"/>
      <c r="Q119" s="68">
        <f t="shared" si="1"/>
        <v>4425241.54</v>
      </c>
      <c r="R119" s="71"/>
      <c r="S119" s="139"/>
      <c r="T119" s="41"/>
      <c r="U119" s="41"/>
      <c r="V119" s="41"/>
      <c r="W119" s="41"/>
      <c r="AB119" s="41"/>
      <c r="AC119" s="41"/>
      <c r="AD119" s="41"/>
      <c r="AE119" s="41"/>
      <c r="AF119" s="41"/>
      <c r="AG119" s="41"/>
      <c r="AH119" s="41"/>
    </row>
    <row r="120" spans="2:34" x14ac:dyDescent="0.25">
      <c r="B120" s="16" t="s">
        <v>483</v>
      </c>
      <c r="C120" s="87"/>
      <c r="D120" s="72"/>
      <c r="E120" s="68"/>
      <c r="F120" s="68">
        <v>1927640.16</v>
      </c>
      <c r="G120" s="68"/>
      <c r="H120" s="68">
        <v>0</v>
      </c>
      <c r="I120" s="68"/>
      <c r="J120" s="68"/>
      <c r="K120" s="68"/>
      <c r="L120" s="68"/>
      <c r="M120" s="68"/>
      <c r="N120" s="68"/>
      <c r="O120" s="68"/>
      <c r="P120" s="68"/>
      <c r="Q120" s="68">
        <f t="shared" si="1"/>
        <v>1927640.16</v>
      </c>
      <c r="R120" s="71"/>
      <c r="S120" s="139"/>
      <c r="T120" s="41"/>
      <c r="U120" s="41"/>
      <c r="V120" s="41"/>
      <c r="W120" s="41"/>
      <c r="AB120" s="41"/>
      <c r="AC120" s="41"/>
      <c r="AD120" s="41"/>
      <c r="AE120" s="41"/>
      <c r="AF120" s="41"/>
      <c r="AG120" s="41"/>
      <c r="AH120" s="41"/>
    </row>
    <row r="121" spans="2:34" x14ac:dyDescent="0.25">
      <c r="B121" s="16" t="s">
        <v>521</v>
      </c>
      <c r="C121" s="87"/>
      <c r="D121" s="72"/>
      <c r="E121" s="68"/>
      <c r="F121" s="68"/>
      <c r="G121" s="68">
        <v>0</v>
      </c>
      <c r="H121" s="68">
        <v>0</v>
      </c>
      <c r="I121" s="68"/>
      <c r="J121" s="68"/>
      <c r="K121" s="68"/>
      <c r="L121" s="68"/>
      <c r="M121" s="68"/>
      <c r="N121" s="68"/>
      <c r="O121" s="68"/>
      <c r="P121" s="68"/>
      <c r="Q121" s="68">
        <f t="shared" si="1"/>
        <v>0</v>
      </c>
      <c r="R121" s="71"/>
      <c r="S121" s="139"/>
      <c r="T121" s="41"/>
      <c r="U121" s="41"/>
      <c r="V121" s="41"/>
      <c r="W121" s="41"/>
      <c r="AB121" s="41"/>
      <c r="AC121" s="41"/>
      <c r="AD121" s="41"/>
      <c r="AE121" s="41"/>
      <c r="AF121" s="41"/>
      <c r="AG121" s="41"/>
      <c r="AH121" s="41"/>
    </row>
    <row r="122" spans="2:34" x14ac:dyDescent="0.25">
      <c r="B122" s="16" t="s">
        <v>484</v>
      </c>
      <c r="C122" s="87"/>
      <c r="D122" s="72"/>
      <c r="E122" s="68"/>
      <c r="F122" s="68"/>
      <c r="G122" s="68">
        <v>0</v>
      </c>
      <c r="H122" s="68">
        <v>0</v>
      </c>
      <c r="I122" s="68"/>
      <c r="J122" s="68"/>
      <c r="K122" s="68"/>
      <c r="L122" s="68"/>
      <c r="M122" s="68"/>
      <c r="N122" s="68"/>
      <c r="O122" s="68"/>
      <c r="P122" s="68"/>
      <c r="Q122" s="68">
        <f t="shared" si="1"/>
        <v>0</v>
      </c>
      <c r="R122" s="71"/>
      <c r="S122" s="139"/>
      <c r="T122" s="41"/>
      <c r="U122" s="41"/>
      <c r="V122" s="41"/>
      <c r="W122" s="41"/>
      <c r="AB122" s="41"/>
      <c r="AC122" s="41"/>
      <c r="AD122" s="41"/>
      <c r="AE122" s="41"/>
      <c r="AF122" s="41"/>
      <c r="AG122" s="41"/>
      <c r="AH122" s="41"/>
    </row>
    <row r="123" spans="2:34" x14ac:dyDescent="0.25">
      <c r="B123" s="16" t="s">
        <v>447</v>
      </c>
      <c r="C123" s="87">
        <v>1159366029</v>
      </c>
      <c r="D123" s="72"/>
      <c r="E123" s="68">
        <v>0</v>
      </c>
      <c r="F123" s="68"/>
      <c r="G123" s="68">
        <v>4198865.49</v>
      </c>
      <c r="H123" s="68">
        <v>1399621.83</v>
      </c>
      <c r="I123" s="68">
        <v>1399621.83</v>
      </c>
      <c r="J123" s="68"/>
      <c r="K123" s="68"/>
      <c r="L123" s="68"/>
      <c r="M123" s="68"/>
      <c r="N123" s="68"/>
      <c r="O123" s="68"/>
      <c r="P123" s="68"/>
      <c r="Q123" s="68">
        <f t="shared" si="1"/>
        <v>6998109.1500000004</v>
      </c>
      <c r="R123" s="71"/>
      <c r="S123" s="139"/>
      <c r="T123" s="41"/>
      <c r="U123" s="41"/>
      <c r="V123" s="41"/>
      <c r="W123" s="41"/>
      <c r="AB123" s="41"/>
      <c r="AC123" s="41"/>
      <c r="AD123" s="41"/>
      <c r="AE123" s="41"/>
      <c r="AF123" s="41"/>
      <c r="AG123" s="41"/>
      <c r="AH123" s="41"/>
    </row>
    <row r="124" spans="2:34" x14ac:dyDescent="0.25">
      <c r="B124" s="16" t="s">
        <v>486</v>
      </c>
      <c r="C124" s="87">
        <v>11779811077</v>
      </c>
      <c r="D124" s="72"/>
      <c r="E124" s="68">
        <v>129272132.52</v>
      </c>
      <c r="F124" s="68"/>
      <c r="G124" s="68"/>
      <c r="H124" s="68"/>
      <c r="I124" s="68">
        <v>574922429.70000005</v>
      </c>
      <c r="J124" s="68"/>
      <c r="K124" s="68"/>
      <c r="L124" s="68"/>
      <c r="M124" s="68"/>
      <c r="N124" s="68"/>
      <c r="O124" s="68"/>
      <c r="P124" s="68"/>
      <c r="Q124" s="68">
        <f t="shared" si="1"/>
        <v>704194562.22000003</v>
      </c>
      <c r="R124" s="71"/>
      <c r="S124" s="139"/>
      <c r="T124" s="41"/>
      <c r="U124" s="41"/>
      <c r="V124" s="41"/>
      <c r="W124" s="41"/>
      <c r="AB124" s="41"/>
      <c r="AC124" s="41"/>
      <c r="AD124" s="41"/>
      <c r="AE124" s="41"/>
      <c r="AF124" s="41"/>
      <c r="AG124" s="41"/>
      <c r="AH124" s="41"/>
    </row>
    <row r="125" spans="2:34" x14ac:dyDescent="0.25">
      <c r="B125" s="16" t="s">
        <v>487</v>
      </c>
      <c r="C125" s="87">
        <v>93877130</v>
      </c>
      <c r="D125" s="72"/>
      <c r="E125" s="68">
        <v>0</v>
      </c>
      <c r="F125" s="68"/>
      <c r="G125" s="68"/>
      <c r="H125" s="68"/>
      <c r="I125" s="68"/>
      <c r="J125" s="68"/>
      <c r="K125" s="68"/>
      <c r="L125" s="68"/>
      <c r="M125" s="68"/>
      <c r="N125" s="68"/>
      <c r="O125" s="68"/>
      <c r="P125" s="68"/>
      <c r="Q125" s="68">
        <f t="shared" si="1"/>
        <v>0</v>
      </c>
      <c r="R125" s="71"/>
      <c r="S125" s="139"/>
      <c r="T125" s="41"/>
      <c r="U125" s="41"/>
      <c r="V125" s="41"/>
      <c r="W125" s="41"/>
      <c r="AB125" s="41"/>
      <c r="AC125" s="41"/>
      <c r="AD125" s="41"/>
      <c r="AE125" s="41"/>
      <c r="AF125" s="41"/>
      <c r="AG125" s="41"/>
      <c r="AH125" s="41"/>
    </row>
    <row r="126" spans="2:34" x14ac:dyDescent="0.25">
      <c r="B126" s="16" t="s">
        <v>515</v>
      </c>
      <c r="C126" s="87">
        <v>175351175</v>
      </c>
      <c r="D126" s="72"/>
      <c r="E126" s="68">
        <v>0</v>
      </c>
      <c r="F126" s="68">
        <v>1943460</v>
      </c>
      <c r="G126" s="68">
        <v>1656720</v>
      </c>
      <c r="H126" s="68">
        <v>1108728</v>
      </c>
      <c r="I126" s="68">
        <v>0</v>
      </c>
      <c r="J126" s="68"/>
      <c r="K126" s="68"/>
      <c r="L126" s="68"/>
      <c r="M126" s="68"/>
      <c r="N126" s="68"/>
      <c r="O126" s="68"/>
      <c r="P126" s="68"/>
      <c r="Q126" s="68">
        <f t="shared" si="1"/>
        <v>4708908</v>
      </c>
      <c r="R126" s="71"/>
      <c r="S126" s="139"/>
      <c r="T126" s="41"/>
      <c r="U126" s="41"/>
      <c r="V126" s="41"/>
      <c r="W126" s="41"/>
      <c r="AB126" s="41"/>
      <c r="AC126" s="41"/>
      <c r="AD126" s="41"/>
      <c r="AE126" s="41"/>
      <c r="AF126" s="41"/>
      <c r="AG126" s="41"/>
      <c r="AH126" s="41"/>
    </row>
    <row r="127" spans="2:34" x14ac:dyDescent="0.25">
      <c r="B127" s="16" t="s">
        <v>522</v>
      </c>
      <c r="C127" s="87"/>
      <c r="D127" s="72"/>
      <c r="E127" s="68"/>
      <c r="F127" s="68"/>
      <c r="G127" s="68">
        <v>0</v>
      </c>
      <c r="H127" s="68">
        <v>0</v>
      </c>
      <c r="I127" s="68"/>
      <c r="J127" s="68"/>
      <c r="K127" s="68"/>
      <c r="L127" s="68"/>
      <c r="M127" s="68"/>
      <c r="N127" s="68"/>
      <c r="O127" s="68"/>
      <c r="P127" s="68"/>
      <c r="Q127" s="68">
        <f t="shared" si="1"/>
        <v>0</v>
      </c>
      <c r="R127" s="71"/>
      <c r="S127" s="139"/>
      <c r="T127" s="41"/>
      <c r="U127" s="41"/>
      <c r="V127" s="41"/>
      <c r="W127" s="41"/>
      <c r="AB127" s="41"/>
      <c r="AC127" s="41"/>
      <c r="AD127" s="41"/>
      <c r="AE127" s="41"/>
      <c r="AF127" s="41"/>
      <c r="AG127" s="41"/>
      <c r="AH127" s="41"/>
    </row>
    <row r="128" spans="2:34" x14ac:dyDescent="0.25">
      <c r="B128" s="16" t="s">
        <v>523</v>
      </c>
      <c r="C128" s="87"/>
      <c r="D128" s="72"/>
      <c r="E128" s="68"/>
      <c r="F128" s="68">
        <v>0</v>
      </c>
      <c r="G128" s="68"/>
      <c r="H128" s="68"/>
      <c r="I128" s="68"/>
      <c r="J128" s="68"/>
      <c r="K128" s="68"/>
      <c r="L128" s="68"/>
      <c r="M128" s="68"/>
      <c r="N128" s="68"/>
      <c r="O128" s="68"/>
      <c r="P128" s="68"/>
      <c r="Q128" s="68">
        <f t="shared" si="1"/>
        <v>0</v>
      </c>
      <c r="R128" s="71"/>
      <c r="S128" s="139"/>
      <c r="T128" s="41"/>
      <c r="U128" s="41"/>
      <c r="V128" s="41"/>
      <c r="W128" s="41"/>
      <c r="AB128" s="41"/>
      <c r="AC128" s="41"/>
      <c r="AD128" s="41"/>
      <c r="AE128" s="41"/>
      <c r="AF128" s="41"/>
      <c r="AG128" s="41"/>
      <c r="AH128" s="41"/>
    </row>
    <row r="129" spans="2:34" x14ac:dyDescent="0.25">
      <c r="B129" s="9" t="s">
        <v>121</v>
      </c>
      <c r="C129" s="71">
        <v>2133666760</v>
      </c>
      <c r="D129" s="89"/>
      <c r="E129" s="71">
        <v>0</v>
      </c>
      <c r="F129" s="71">
        <v>7823568.5499999998</v>
      </c>
      <c r="G129" s="71">
        <v>168546882.07999998</v>
      </c>
      <c r="H129" s="71">
        <v>17162425.029999997</v>
      </c>
      <c r="I129" s="71">
        <v>15889597.59</v>
      </c>
      <c r="J129" s="71"/>
      <c r="K129" s="71"/>
      <c r="L129" s="71"/>
      <c r="M129" s="71"/>
      <c r="N129" s="71"/>
      <c r="O129" s="71"/>
      <c r="P129" s="71"/>
      <c r="Q129" s="71">
        <f t="shared" si="1"/>
        <v>209422473.25</v>
      </c>
      <c r="R129" s="71"/>
      <c r="S129" s="139"/>
      <c r="T129" s="41"/>
      <c r="U129" s="41"/>
      <c r="V129" s="41"/>
      <c r="W129" s="41"/>
      <c r="AB129" s="41"/>
      <c r="AC129" s="41"/>
      <c r="AD129" s="41"/>
      <c r="AE129" s="41"/>
      <c r="AF129" s="41"/>
      <c r="AG129" s="41"/>
      <c r="AH129" s="41"/>
    </row>
    <row r="130" spans="2:34" x14ac:dyDescent="0.25">
      <c r="B130" s="11" t="s">
        <v>122</v>
      </c>
      <c r="C130" s="87">
        <v>293868597</v>
      </c>
      <c r="D130" s="87"/>
      <c r="E130" s="68">
        <v>0</v>
      </c>
      <c r="F130" s="68">
        <v>0</v>
      </c>
      <c r="G130" s="68">
        <v>31925650.91</v>
      </c>
      <c r="H130" s="68">
        <v>8756937.1999999993</v>
      </c>
      <c r="I130" s="68">
        <v>0</v>
      </c>
      <c r="J130" s="68"/>
      <c r="K130" s="68"/>
      <c r="L130" s="68"/>
      <c r="M130" s="68"/>
      <c r="N130" s="68"/>
      <c r="O130" s="71"/>
      <c r="P130" s="71"/>
      <c r="Q130" s="68">
        <f t="shared" si="1"/>
        <v>40682588.109999999</v>
      </c>
      <c r="R130" s="71"/>
      <c r="S130" s="139"/>
      <c r="T130" s="41"/>
      <c r="U130" s="41"/>
      <c r="V130" s="41"/>
      <c r="W130" s="41"/>
      <c r="AB130" s="41"/>
      <c r="AC130" s="41"/>
      <c r="AD130" s="41"/>
      <c r="AE130" s="41"/>
      <c r="AF130" s="41"/>
      <c r="AG130" s="41"/>
      <c r="AH130" s="41"/>
    </row>
    <row r="131" spans="2:34" x14ac:dyDescent="0.25">
      <c r="B131" s="11" t="s">
        <v>123</v>
      </c>
      <c r="C131" s="87">
        <v>4693030</v>
      </c>
      <c r="D131" s="87"/>
      <c r="E131" s="68">
        <v>0</v>
      </c>
      <c r="F131" s="68"/>
      <c r="G131" s="68"/>
      <c r="H131" s="68"/>
      <c r="I131" s="68"/>
      <c r="J131" s="68"/>
      <c r="K131" s="68"/>
      <c r="L131" s="68"/>
      <c r="M131" s="68"/>
      <c r="N131" s="68"/>
      <c r="O131" s="71"/>
      <c r="P131" s="71"/>
      <c r="Q131" s="68">
        <f t="shared" si="1"/>
        <v>0</v>
      </c>
      <c r="R131" s="71"/>
      <c r="S131" s="139"/>
      <c r="T131" s="41"/>
      <c r="U131" s="41"/>
      <c r="V131" s="41"/>
      <c r="W131" s="41"/>
      <c r="AB131" s="41"/>
      <c r="AC131" s="41"/>
      <c r="AD131" s="41"/>
      <c r="AE131" s="41"/>
      <c r="AF131" s="41"/>
      <c r="AG131" s="41"/>
      <c r="AH131" s="41"/>
    </row>
    <row r="132" spans="2:34" x14ac:dyDescent="0.25">
      <c r="B132" s="11" t="s">
        <v>125</v>
      </c>
      <c r="C132" s="87">
        <v>989378150</v>
      </c>
      <c r="D132" s="87"/>
      <c r="E132" s="68">
        <v>0</v>
      </c>
      <c r="F132" s="68"/>
      <c r="G132" s="68">
        <v>0</v>
      </c>
      <c r="H132" s="68">
        <v>0</v>
      </c>
      <c r="I132" s="68"/>
      <c r="J132" s="68"/>
      <c r="K132" s="68"/>
      <c r="L132" s="68"/>
      <c r="M132" s="68"/>
      <c r="N132" s="68"/>
      <c r="O132" s="68"/>
      <c r="P132" s="68"/>
      <c r="Q132" s="68">
        <f t="shared" si="1"/>
        <v>0</v>
      </c>
      <c r="R132" s="71"/>
      <c r="S132" s="139"/>
      <c r="T132" s="41"/>
      <c r="U132" s="41"/>
      <c r="V132" s="41"/>
      <c r="W132" s="41"/>
      <c r="AB132" s="41"/>
      <c r="AC132" s="41"/>
      <c r="AD132" s="41"/>
      <c r="AE132" s="41"/>
      <c r="AF132" s="41"/>
      <c r="AG132" s="41"/>
      <c r="AH132" s="41"/>
    </row>
    <row r="133" spans="2:34" x14ac:dyDescent="0.25">
      <c r="B133" s="11" t="s">
        <v>362</v>
      </c>
      <c r="C133" s="87">
        <v>400498905</v>
      </c>
      <c r="D133" s="87"/>
      <c r="E133" s="68">
        <v>0</v>
      </c>
      <c r="F133" s="68">
        <v>4567251.13</v>
      </c>
      <c r="G133" s="68">
        <v>63915048.030000001</v>
      </c>
      <c r="H133" s="68">
        <v>6986027.9699999997</v>
      </c>
      <c r="I133" s="68">
        <v>12599789.08</v>
      </c>
      <c r="J133" s="68"/>
      <c r="K133" s="68"/>
      <c r="L133" s="68"/>
      <c r="M133" s="68"/>
      <c r="N133" s="68"/>
      <c r="O133" s="68"/>
      <c r="P133" s="68"/>
      <c r="Q133" s="68">
        <f t="shared" si="1"/>
        <v>88068116.209999993</v>
      </c>
      <c r="R133" s="71"/>
      <c r="S133" s="139"/>
      <c r="T133" s="41"/>
      <c r="U133" s="41"/>
      <c r="V133" s="41"/>
      <c r="W133" s="41"/>
      <c r="AB133" s="41"/>
      <c r="AC133" s="41"/>
      <c r="AD133" s="41"/>
      <c r="AE133" s="41"/>
      <c r="AF133" s="41"/>
      <c r="AG133" s="41"/>
      <c r="AH133" s="41"/>
    </row>
    <row r="134" spans="2:34" x14ac:dyDescent="0.25">
      <c r="B134" s="11" t="s">
        <v>260</v>
      </c>
      <c r="C134" s="87">
        <v>2808030</v>
      </c>
      <c r="D134" s="87"/>
      <c r="E134" s="68">
        <v>0</v>
      </c>
      <c r="F134" s="68"/>
      <c r="G134" s="68"/>
      <c r="H134" s="68"/>
      <c r="I134" s="68"/>
      <c r="J134" s="68"/>
      <c r="K134" s="68"/>
      <c r="L134" s="68"/>
      <c r="M134" s="68"/>
      <c r="N134" s="68"/>
      <c r="O134" s="68"/>
      <c r="P134" s="68"/>
      <c r="Q134" s="68">
        <f t="shared" si="1"/>
        <v>0</v>
      </c>
      <c r="R134" s="71"/>
      <c r="S134" s="139"/>
      <c r="T134" s="41"/>
      <c r="U134" s="41"/>
      <c r="V134" s="41"/>
      <c r="W134" s="41"/>
      <c r="AB134" s="41"/>
      <c r="AC134" s="41"/>
      <c r="AD134" s="41"/>
      <c r="AE134" s="41"/>
      <c r="AF134" s="41"/>
      <c r="AG134" s="41"/>
      <c r="AH134" s="41"/>
    </row>
    <row r="135" spans="2:34" x14ac:dyDescent="0.25">
      <c r="B135" s="11" t="s">
        <v>272</v>
      </c>
      <c r="C135" s="87"/>
      <c r="D135" s="87"/>
      <c r="E135" s="68"/>
      <c r="F135" s="68"/>
      <c r="G135" s="68">
        <v>0</v>
      </c>
      <c r="H135" s="68">
        <v>0</v>
      </c>
      <c r="I135" s="68">
        <v>900000</v>
      </c>
      <c r="J135" s="68"/>
      <c r="K135" s="68"/>
      <c r="L135" s="68"/>
      <c r="M135" s="68"/>
      <c r="N135" s="68"/>
      <c r="O135" s="68"/>
      <c r="P135" s="68"/>
      <c r="Q135" s="68"/>
      <c r="R135" s="71"/>
      <c r="S135" s="139"/>
      <c r="T135" s="41"/>
      <c r="U135" s="41"/>
      <c r="V135" s="41"/>
      <c r="W135" s="41"/>
      <c r="AB135" s="41"/>
      <c r="AC135" s="41"/>
      <c r="AD135" s="41"/>
      <c r="AE135" s="41"/>
      <c r="AF135" s="41"/>
      <c r="AG135" s="41"/>
      <c r="AH135" s="41"/>
    </row>
    <row r="136" spans="2:34" x14ac:dyDescent="0.25">
      <c r="B136" s="11" t="s">
        <v>400</v>
      </c>
      <c r="C136" s="87">
        <v>0</v>
      </c>
      <c r="D136" s="87"/>
      <c r="E136" s="68"/>
      <c r="F136" s="68">
        <v>0</v>
      </c>
      <c r="G136" s="68">
        <v>159300</v>
      </c>
      <c r="H136" s="68">
        <v>0</v>
      </c>
      <c r="I136" s="68"/>
      <c r="J136" s="68"/>
      <c r="K136" s="68"/>
      <c r="L136" s="68"/>
      <c r="M136" s="68"/>
      <c r="N136" s="68"/>
      <c r="O136" s="68"/>
      <c r="P136" s="68"/>
      <c r="Q136" s="68">
        <f t="shared" si="1"/>
        <v>159300</v>
      </c>
      <c r="R136" s="71"/>
      <c r="S136" s="139"/>
      <c r="T136" s="41"/>
      <c r="U136" s="41"/>
      <c r="V136" s="41"/>
      <c r="W136" s="41"/>
      <c r="AB136" s="41"/>
      <c r="AC136" s="41"/>
      <c r="AD136" s="41"/>
      <c r="AE136" s="41"/>
      <c r="AF136" s="41"/>
      <c r="AG136" s="41"/>
      <c r="AH136" s="41"/>
    </row>
    <row r="137" spans="2:34" x14ac:dyDescent="0.25">
      <c r="B137" s="11" t="s">
        <v>401</v>
      </c>
      <c r="C137" s="87"/>
      <c r="D137" s="87"/>
      <c r="E137" s="68"/>
      <c r="F137" s="68"/>
      <c r="G137" s="68">
        <v>0</v>
      </c>
      <c r="H137" s="68"/>
      <c r="I137" s="68">
        <v>0</v>
      </c>
      <c r="J137" s="68"/>
      <c r="K137" s="68"/>
      <c r="L137" s="68"/>
      <c r="M137" s="68"/>
      <c r="N137" s="68"/>
      <c r="O137" s="68"/>
      <c r="P137" s="68"/>
      <c r="Q137" s="68"/>
      <c r="R137" s="71"/>
      <c r="S137" s="139"/>
      <c r="T137" s="41"/>
      <c r="U137" s="41"/>
      <c r="V137" s="41"/>
      <c r="W137" s="41"/>
      <c r="AB137" s="41"/>
      <c r="AC137" s="41"/>
      <c r="AD137" s="41"/>
      <c r="AE137" s="41"/>
      <c r="AF137" s="41"/>
      <c r="AG137" s="41"/>
      <c r="AH137" s="41"/>
    </row>
    <row r="138" spans="2:34" x14ac:dyDescent="0.25">
      <c r="B138" s="11" t="s">
        <v>405</v>
      </c>
      <c r="C138" s="87">
        <v>876443</v>
      </c>
      <c r="D138" s="87"/>
      <c r="E138" s="87">
        <v>0</v>
      </c>
      <c r="F138" s="68"/>
      <c r="G138" s="68"/>
      <c r="H138" s="68"/>
      <c r="I138" s="68"/>
      <c r="J138" s="68"/>
      <c r="K138" s="68"/>
      <c r="L138" s="68"/>
      <c r="M138" s="68"/>
      <c r="N138" s="68"/>
      <c r="O138" s="68"/>
      <c r="P138" s="68"/>
      <c r="Q138" s="68">
        <f t="shared" si="1"/>
        <v>0</v>
      </c>
      <c r="R138" s="71"/>
      <c r="S138" s="139"/>
      <c r="T138" s="41"/>
      <c r="U138" s="41"/>
      <c r="V138" s="41"/>
      <c r="W138" s="41"/>
      <c r="AB138" s="41"/>
      <c r="AC138" s="41"/>
      <c r="AD138" s="41"/>
      <c r="AE138" s="41"/>
      <c r="AF138" s="41"/>
      <c r="AG138" s="41"/>
      <c r="AH138" s="41"/>
    </row>
    <row r="139" spans="2:34" x14ac:dyDescent="0.25">
      <c r="B139" s="11" t="s">
        <v>367</v>
      </c>
      <c r="C139" s="87">
        <v>2361115</v>
      </c>
      <c r="D139" s="87"/>
      <c r="E139" s="87">
        <v>0</v>
      </c>
      <c r="F139" s="68"/>
      <c r="G139" s="68"/>
      <c r="H139" s="68"/>
      <c r="I139" s="68"/>
      <c r="J139" s="68"/>
      <c r="K139" s="68"/>
      <c r="L139" s="68"/>
      <c r="M139" s="68"/>
      <c r="N139" s="68"/>
      <c r="O139" s="68"/>
      <c r="P139" s="68"/>
      <c r="Q139" s="68">
        <f t="shared" si="1"/>
        <v>0</v>
      </c>
      <c r="R139" s="71"/>
      <c r="S139" s="139"/>
      <c r="T139" s="41"/>
      <c r="U139" s="41"/>
      <c r="V139" s="41"/>
      <c r="W139" s="41"/>
      <c r="AB139" s="41"/>
      <c r="AC139" s="41"/>
      <c r="AD139" s="41"/>
      <c r="AE139" s="41"/>
      <c r="AF139" s="41"/>
      <c r="AG139" s="41"/>
      <c r="AH139" s="41"/>
    </row>
    <row r="140" spans="2:34" x14ac:dyDescent="0.25">
      <c r="B140" s="11" t="s">
        <v>408</v>
      </c>
      <c r="C140" s="87">
        <v>6442308</v>
      </c>
      <c r="D140" s="87"/>
      <c r="E140" s="68">
        <v>0</v>
      </c>
      <c r="F140" s="68"/>
      <c r="G140" s="68">
        <v>3178161.74</v>
      </c>
      <c r="H140" s="68">
        <v>0</v>
      </c>
      <c r="I140" s="68">
        <v>0</v>
      </c>
      <c r="J140" s="68"/>
      <c r="K140" s="68"/>
      <c r="L140" s="68"/>
      <c r="M140" s="68"/>
      <c r="N140" s="68"/>
      <c r="O140" s="68"/>
      <c r="P140" s="68"/>
      <c r="Q140" s="68">
        <f t="shared" si="1"/>
        <v>3178161.74</v>
      </c>
      <c r="R140" s="71"/>
      <c r="S140" s="139"/>
      <c r="T140" s="41"/>
      <c r="U140" s="41"/>
      <c r="V140" s="41"/>
      <c r="W140" s="41"/>
      <c r="AB140" s="41"/>
      <c r="AC140" s="41"/>
      <c r="AD140" s="41"/>
      <c r="AE140" s="41"/>
      <c r="AF140" s="41"/>
      <c r="AG140" s="41"/>
      <c r="AH140" s="41"/>
    </row>
    <row r="141" spans="2:34" x14ac:dyDescent="0.25">
      <c r="B141" s="11" t="s">
        <v>368</v>
      </c>
      <c r="C141" s="87">
        <v>1000000</v>
      </c>
      <c r="D141" s="87"/>
      <c r="E141" s="68">
        <v>0</v>
      </c>
      <c r="F141" s="68"/>
      <c r="G141" s="68"/>
      <c r="H141" s="68"/>
      <c r="I141" s="68"/>
      <c r="J141" s="68"/>
      <c r="K141" s="68"/>
      <c r="L141" s="68"/>
      <c r="M141" s="68"/>
      <c r="N141" s="68"/>
      <c r="O141" s="68"/>
      <c r="P141" s="68"/>
      <c r="Q141" s="68">
        <f t="shared" si="1"/>
        <v>0</v>
      </c>
      <c r="R141" s="71"/>
      <c r="S141" s="139"/>
      <c r="T141" s="41"/>
      <c r="U141" s="41"/>
      <c r="V141" s="41"/>
      <c r="W141" s="41"/>
      <c r="AB141" s="41"/>
      <c r="AC141" s="41"/>
      <c r="AD141" s="41"/>
      <c r="AE141" s="41"/>
      <c r="AF141" s="41"/>
      <c r="AG141" s="41"/>
      <c r="AH141" s="41"/>
    </row>
    <row r="142" spans="2:34" x14ac:dyDescent="0.25">
      <c r="B142" s="11" t="s">
        <v>516</v>
      </c>
      <c r="C142" s="87">
        <v>15604674</v>
      </c>
      <c r="D142" s="87"/>
      <c r="E142" s="68">
        <v>0</v>
      </c>
      <c r="F142" s="68"/>
      <c r="G142" s="68"/>
      <c r="H142" s="68"/>
      <c r="I142" s="68"/>
      <c r="J142" s="68"/>
      <c r="K142" s="68"/>
      <c r="L142" s="68"/>
      <c r="M142" s="68"/>
      <c r="N142" s="68"/>
      <c r="O142" s="68"/>
      <c r="P142" s="68"/>
      <c r="Q142" s="68">
        <f t="shared" si="1"/>
        <v>0</v>
      </c>
      <c r="R142" s="71"/>
      <c r="S142" s="139"/>
      <c r="T142" s="41"/>
      <c r="U142" s="41"/>
      <c r="V142" s="41"/>
      <c r="W142" s="41"/>
      <c r="AB142" s="41"/>
      <c r="AC142" s="41"/>
      <c r="AD142" s="41"/>
      <c r="AE142" s="41"/>
      <c r="AF142" s="41"/>
      <c r="AG142" s="41"/>
      <c r="AH142" s="41"/>
    </row>
    <row r="143" spans="2:34" x14ac:dyDescent="0.25">
      <c r="B143" s="11" t="s">
        <v>524</v>
      </c>
      <c r="C143" s="87"/>
      <c r="D143" s="87"/>
      <c r="E143" s="68"/>
      <c r="F143" s="68"/>
      <c r="G143" s="68"/>
      <c r="H143" s="68">
        <v>0</v>
      </c>
      <c r="I143" s="68"/>
      <c r="J143" s="68"/>
      <c r="K143" s="68"/>
      <c r="L143" s="68"/>
      <c r="M143" s="68"/>
      <c r="N143" s="68"/>
      <c r="O143" s="68"/>
      <c r="P143" s="68"/>
      <c r="Q143" s="68"/>
      <c r="R143" s="71"/>
      <c r="S143" s="139"/>
      <c r="T143" s="41"/>
      <c r="U143" s="41"/>
      <c r="V143" s="41"/>
      <c r="W143" s="41"/>
      <c r="AB143" s="41"/>
      <c r="AC143" s="41"/>
      <c r="AD143" s="41"/>
      <c r="AE143" s="41"/>
      <c r="AF143" s="41"/>
      <c r="AG143" s="41"/>
      <c r="AH143" s="41"/>
    </row>
    <row r="144" spans="2:34" x14ac:dyDescent="0.25">
      <c r="B144" s="11" t="s">
        <v>452</v>
      </c>
      <c r="C144" s="87">
        <v>92760048</v>
      </c>
      <c r="D144" s="87"/>
      <c r="E144" s="68">
        <v>0</v>
      </c>
      <c r="F144" s="68"/>
      <c r="G144" s="68"/>
      <c r="H144" s="68"/>
      <c r="I144" s="68"/>
      <c r="J144" s="68"/>
      <c r="K144" s="68"/>
      <c r="L144" s="68"/>
      <c r="M144" s="68"/>
      <c r="N144" s="68"/>
      <c r="O144" s="68"/>
      <c r="P144" s="68"/>
      <c r="Q144" s="68">
        <f t="shared" si="1"/>
        <v>0</v>
      </c>
      <c r="R144" s="71"/>
      <c r="S144" s="139"/>
      <c r="T144" s="41"/>
      <c r="U144" s="41"/>
      <c r="V144" s="41"/>
      <c r="W144" s="41"/>
      <c r="AB144" s="41"/>
      <c r="AC144" s="41"/>
      <c r="AD144" s="41"/>
      <c r="AE144" s="41"/>
      <c r="AF144" s="41"/>
      <c r="AG144" s="41"/>
      <c r="AH144" s="41"/>
    </row>
    <row r="145" spans="2:34" x14ac:dyDescent="0.25">
      <c r="B145" s="11" t="s">
        <v>413</v>
      </c>
      <c r="C145" s="87">
        <v>111984291</v>
      </c>
      <c r="D145" s="87"/>
      <c r="E145" s="68">
        <v>0</v>
      </c>
      <c r="F145" s="68"/>
      <c r="G145" s="68"/>
      <c r="H145" s="68"/>
      <c r="I145" s="68">
        <v>0</v>
      </c>
      <c r="J145" s="68"/>
      <c r="K145" s="68"/>
      <c r="L145" s="68"/>
      <c r="M145" s="68"/>
      <c r="N145" s="68"/>
      <c r="O145" s="68"/>
      <c r="P145" s="68"/>
      <c r="Q145" s="68">
        <f t="shared" si="1"/>
        <v>0</v>
      </c>
      <c r="R145" s="71"/>
      <c r="S145" s="139"/>
      <c r="T145" s="41"/>
      <c r="U145" s="41"/>
      <c r="V145" s="41"/>
      <c r="W145" s="41"/>
      <c r="AB145" s="41"/>
      <c r="AC145" s="41"/>
      <c r="AD145" s="41"/>
      <c r="AE145" s="41"/>
      <c r="AF145" s="41"/>
      <c r="AG145" s="41"/>
      <c r="AH145" s="41"/>
    </row>
    <row r="146" spans="2:34" x14ac:dyDescent="0.25">
      <c r="B146" s="11" t="s">
        <v>457</v>
      </c>
      <c r="C146" s="87">
        <v>13554268</v>
      </c>
      <c r="D146" s="87"/>
      <c r="E146" s="68">
        <v>0</v>
      </c>
      <c r="F146" s="68"/>
      <c r="G146" s="68"/>
      <c r="H146" s="68"/>
      <c r="I146" s="68"/>
      <c r="J146" s="68"/>
      <c r="K146" s="68"/>
      <c r="L146" s="68"/>
      <c r="M146" s="68"/>
      <c r="N146" s="68"/>
      <c r="O146" s="68"/>
      <c r="P146" s="68"/>
      <c r="Q146" s="68">
        <f t="shared" si="1"/>
        <v>0</v>
      </c>
      <c r="R146" s="71"/>
      <c r="S146" s="139"/>
      <c r="T146" s="41"/>
      <c r="U146" s="41"/>
      <c r="V146" s="41"/>
      <c r="W146" s="41"/>
      <c r="AB146" s="41"/>
      <c r="AC146" s="41"/>
      <c r="AD146" s="41"/>
      <c r="AE146" s="41"/>
      <c r="AF146" s="41"/>
      <c r="AG146" s="41"/>
      <c r="AH146" s="41"/>
    </row>
    <row r="147" spans="2:34" x14ac:dyDescent="0.25">
      <c r="B147" s="11" t="s">
        <v>458</v>
      </c>
      <c r="C147" s="87">
        <v>12991425</v>
      </c>
      <c r="D147" s="87"/>
      <c r="E147" s="68">
        <v>0</v>
      </c>
      <c r="F147" s="68"/>
      <c r="G147" s="68"/>
      <c r="H147" s="68"/>
      <c r="I147" s="68"/>
      <c r="J147" s="68"/>
      <c r="K147" s="68"/>
      <c r="L147" s="68"/>
      <c r="M147" s="68"/>
      <c r="N147" s="68"/>
      <c r="O147" s="68"/>
      <c r="P147" s="68"/>
      <c r="Q147" s="68">
        <f t="shared" si="1"/>
        <v>0</v>
      </c>
      <c r="R147" s="71"/>
      <c r="S147" s="139"/>
      <c r="T147" s="41"/>
      <c r="U147" s="41"/>
      <c r="V147" s="41"/>
      <c r="W147" s="41"/>
      <c r="AB147" s="41"/>
      <c r="AC147" s="41"/>
      <c r="AD147" s="41"/>
      <c r="AE147" s="41"/>
      <c r="AF147" s="41"/>
      <c r="AG147" s="41"/>
      <c r="AH147" s="41"/>
    </row>
    <row r="148" spans="2:34" x14ac:dyDescent="0.25">
      <c r="B148" s="11" t="s">
        <v>460</v>
      </c>
      <c r="C148" s="87">
        <v>6347341</v>
      </c>
      <c r="D148" s="87"/>
      <c r="E148" s="68">
        <v>0</v>
      </c>
      <c r="F148" s="68">
        <v>0</v>
      </c>
      <c r="G148" s="68">
        <v>283200</v>
      </c>
      <c r="H148" s="68">
        <v>109645.6</v>
      </c>
      <c r="I148" s="68">
        <v>566400</v>
      </c>
      <c r="J148" s="68"/>
      <c r="K148" s="68"/>
      <c r="L148" s="68"/>
      <c r="M148" s="68"/>
      <c r="N148" s="68"/>
      <c r="O148" s="68"/>
      <c r="P148" s="68"/>
      <c r="Q148" s="68">
        <f t="shared" si="1"/>
        <v>959245.6</v>
      </c>
      <c r="R148" s="71"/>
      <c r="S148" s="139"/>
      <c r="T148" s="41"/>
      <c r="U148" s="41"/>
      <c r="V148" s="41"/>
      <c r="W148" s="41"/>
      <c r="AB148" s="41"/>
      <c r="AC148" s="41"/>
      <c r="AD148" s="41"/>
      <c r="AE148" s="41"/>
      <c r="AF148" s="41"/>
      <c r="AG148" s="41"/>
      <c r="AH148" s="41"/>
    </row>
    <row r="149" spans="2:34" x14ac:dyDescent="0.25">
      <c r="B149" s="11" t="s">
        <v>461</v>
      </c>
      <c r="C149" s="87">
        <v>0</v>
      </c>
      <c r="D149" s="87"/>
      <c r="E149" s="68">
        <v>0</v>
      </c>
      <c r="F149" s="68">
        <v>0</v>
      </c>
      <c r="G149" s="68"/>
      <c r="H149" s="68"/>
      <c r="I149" s="68"/>
      <c r="J149" s="68"/>
      <c r="K149" s="68"/>
      <c r="L149" s="68"/>
      <c r="M149" s="68"/>
      <c r="N149" s="68"/>
      <c r="O149" s="68"/>
      <c r="P149" s="68"/>
      <c r="Q149" s="68">
        <f t="shared" si="1"/>
        <v>0</v>
      </c>
      <c r="R149" s="71"/>
      <c r="S149" s="139"/>
      <c r="T149" s="41"/>
      <c r="U149" s="41"/>
      <c r="V149" s="41"/>
      <c r="W149" s="41"/>
      <c r="AB149" s="41"/>
      <c r="AC149" s="41"/>
      <c r="AD149" s="41"/>
      <c r="AE149" s="41"/>
      <c r="AF149" s="41"/>
      <c r="AG149" s="41"/>
      <c r="AH149" s="41"/>
    </row>
    <row r="150" spans="2:34" x14ac:dyDescent="0.25">
      <c r="B150" s="11" t="s">
        <v>495</v>
      </c>
      <c r="C150" s="87">
        <v>3768353</v>
      </c>
      <c r="D150" s="87"/>
      <c r="E150" s="68">
        <v>0</v>
      </c>
      <c r="F150" s="68"/>
      <c r="G150" s="68"/>
      <c r="H150" s="68"/>
      <c r="I150" s="68"/>
      <c r="J150" s="68"/>
      <c r="K150" s="68"/>
      <c r="L150" s="68"/>
      <c r="M150" s="68"/>
      <c r="N150" s="68"/>
      <c r="O150" s="68"/>
      <c r="P150" s="68"/>
      <c r="Q150" s="68">
        <f t="shared" si="1"/>
        <v>0</v>
      </c>
      <c r="R150" s="71"/>
      <c r="S150" s="139"/>
      <c r="T150" s="41"/>
      <c r="U150" s="41"/>
      <c r="V150" s="41"/>
      <c r="W150" s="41"/>
      <c r="AB150" s="41"/>
      <c r="AC150" s="41"/>
      <c r="AD150" s="41"/>
      <c r="AE150" s="41"/>
      <c r="AF150" s="41"/>
      <c r="AG150" s="41"/>
      <c r="AH150" s="41"/>
    </row>
    <row r="151" spans="2:34" x14ac:dyDescent="0.25">
      <c r="B151" s="11" t="s">
        <v>463</v>
      </c>
      <c r="C151" s="87">
        <v>0</v>
      </c>
      <c r="D151" s="87"/>
      <c r="E151" s="68">
        <v>0</v>
      </c>
      <c r="F151" s="68">
        <v>144444.45000000001</v>
      </c>
      <c r="G151" s="68">
        <v>216860</v>
      </c>
      <c r="H151" s="68">
        <v>234595</v>
      </c>
      <c r="I151" s="68">
        <v>430472.7</v>
      </c>
      <c r="J151" s="68"/>
      <c r="K151" s="68"/>
      <c r="L151" s="68"/>
      <c r="M151" s="68"/>
      <c r="N151" s="68"/>
      <c r="O151" s="68"/>
      <c r="P151" s="68"/>
      <c r="Q151" s="68">
        <f t="shared" si="1"/>
        <v>1026372.1499999999</v>
      </c>
      <c r="R151" s="71"/>
      <c r="S151" s="139"/>
      <c r="T151" s="41"/>
      <c r="U151" s="41"/>
      <c r="V151" s="41"/>
      <c r="W151" s="41"/>
      <c r="AB151" s="41"/>
      <c r="AC151" s="41"/>
      <c r="AD151" s="41"/>
      <c r="AE151" s="41"/>
      <c r="AF151" s="41"/>
      <c r="AG151" s="41"/>
      <c r="AH151" s="41"/>
    </row>
    <row r="152" spans="2:34" x14ac:dyDescent="0.25">
      <c r="B152" s="11" t="s">
        <v>497</v>
      </c>
      <c r="C152" s="87">
        <v>150683224</v>
      </c>
      <c r="D152" s="87"/>
      <c r="E152" s="68">
        <v>0</v>
      </c>
      <c r="F152" s="68">
        <v>1645292.69</v>
      </c>
      <c r="G152" s="68">
        <v>64514283.140000001</v>
      </c>
      <c r="H152" s="68">
        <v>822800.74</v>
      </c>
      <c r="I152" s="68">
        <v>1392935.81</v>
      </c>
      <c r="J152" s="68"/>
      <c r="K152" s="68"/>
      <c r="L152" s="68"/>
      <c r="M152" s="68"/>
      <c r="N152" s="68"/>
      <c r="O152" s="68"/>
      <c r="P152" s="68"/>
      <c r="Q152" s="68">
        <f t="shared" si="1"/>
        <v>68375312.379999995</v>
      </c>
      <c r="R152" s="71"/>
      <c r="S152" s="139"/>
      <c r="T152" s="41"/>
      <c r="U152" s="41"/>
      <c r="V152" s="41"/>
      <c r="W152" s="41"/>
      <c r="AB152" s="41"/>
      <c r="AC152" s="41"/>
      <c r="AD152" s="41"/>
      <c r="AE152" s="41"/>
      <c r="AF152" s="41"/>
      <c r="AG152" s="41"/>
      <c r="AH152" s="41"/>
    </row>
    <row r="153" spans="2:34" x14ac:dyDescent="0.25">
      <c r="B153" s="11" t="s">
        <v>468</v>
      </c>
      <c r="C153" s="87">
        <v>10532201</v>
      </c>
      <c r="D153" s="87"/>
      <c r="E153" s="68">
        <v>0</v>
      </c>
      <c r="F153" s="68"/>
      <c r="G153" s="68"/>
      <c r="H153" s="68">
        <v>0</v>
      </c>
      <c r="I153" s="68">
        <v>0</v>
      </c>
      <c r="J153" s="68"/>
      <c r="K153" s="68"/>
      <c r="L153" s="68"/>
      <c r="M153" s="68"/>
      <c r="N153" s="68"/>
      <c r="O153" s="68"/>
      <c r="P153" s="68"/>
      <c r="Q153" s="68">
        <f t="shared" si="1"/>
        <v>0</v>
      </c>
      <c r="R153" s="71"/>
      <c r="S153" s="139"/>
      <c r="T153" s="41"/>
      <c r="U153" s="41"/>
      <c r="V153" s="41"/>
      <c r="W153" s="41"/>
      <c r="AB153" s="41"/>
      <c r="AC153" s="41"/>
      <c r="AD153" s="41"/>
      <c r="AE153" s="41"/>
      <c r="AF153" s="41"/>
      <c r="AG153" s="41"/>
      <c r="AH153" s="41"/>
    </row>
    <row r="154" spans="2:34" x14ac:dyDescent="0.25">
      <c r="B154" s="11" t="s">
        <v>500</v>
      </c>
      <c r="C154" s="87">
        <v>6977550</v>
      </c>
      <c r="D154" s="87"/>
      <c r="E154" s="68">
        <v>0</v>
      </c>
      <c r="F154" s="68"/>
      <c r="G154" s="68"/>
      <c r="H154" s="68"/>
      <c r="I154" s="68"/>
      <c r="J154" s="68"/>
      <c r="K154" s="68"/>
      <c r="L154" s="68"/>
      <c r="M154" s="68"/>
      <c r="N154" s="68"/>
      <c r="O154" s="68"/>
      <c r="P154" s="68"/>
      <c r="Q154" s="68">
        <f t="shared" ref="Q154:Q156" si="2">+SUM(E154:P154)</f>
        <v>0</v>
      </c>
      <c r="R154" s="71"/>
      <c r="S154" s="139"/>
    </row>
    <row r="155" spans="2:34" x14ac:dyDescent="0.25">
      <c r="B155" s="11" t="s">
        <v>525</v>
      </c>
      <c r="C155" s="87"/>
      <c r="D155" s="87"/>
      <c r="E155" s="68"/>
      <c r="F155" s="68"/>
      <c r="G155" s="68">
        <v>0</v>
      </c>
      <c r="H155" s="68">
        <v>0</v>
      </c>
      <c r="I155" s="68"/>
      <c r="J155" s="68"/>
      <c r="K155" s="68"/>
      <c r="L155" s="68"/>
      <c r="M155" s="68"/>
      <c r="N155" s="68"/>
      <c r="O155" s="68"/>
      <c r="P155" s="68"/>
      <c r="Q155" s="68"/>
      <c r="R155" s="71"/>
      <c r="S155" s="139"/>
    </row>
    <row r="156" spans="2:34" x14ac:dyDescent="0.25">
      <c r="B156" s="11" t="s">
        <v>506</v>
      </c>
      <c r="C156" s="87">
        <v>6536807</v>
      </c>
      <c r="D156" s="87"/>
      <c r="E156" s="68">
        <v>0</v>
      </c>
      <c r="F156" s="68">
        <v>1466580.28</v>
      </c>
      <c r="G156" s="68">
        <v>4354378.26</v>
      </c>
      <c r="H156" s="68">
        <v>252418.52</v>
      </c>
      <c r="N156" s="68"/>
      <c r="O156" s="68"/>
      <c r="Q156" s="68">
        <f t="shared" si="2"/>
        <v>6073377.0599999996</v>
      </c>
      <c r="R156" s="71"/>
      <c r="S156" s="139"/>
    </row>
    <row r="157" spans="2:34" x14ac:dyDescent="0.25">
      <c r="B157" s="11" t="s">
        <v>526</v>
      </c>
      <c r="C157" s="87"/>
      <c r="D157" s="87"/>
      <c r="E157" s="68"/>
      <c r="F157" s="68">
        <v>0</v>
      </c>
      <c r="G157" s="68"/>
      <c r="H157" s="68"/>
      <c r="N157" s="68"/>
      <c r="O157" s="68"/>
      <c r="Q157" s="68"/>
      <c r="R157" s="71"/>
      <c r="S157" s="139"/>
    </row>
    <row r="158" spans="2:34" x14ac:dyDescent="0.25">
      <c r="B158" s="99" t="s">
        <v>158</v>
      </c>
      <c r="C158" s="105">
        <f>C10+C12+C91+C94+C129</f>
        <v>1622833406287</v>
      </c>
      <c r="D158" s="105" t="e">
        <f>D10+D12+D91+D94+D129+#REF!</f>
        <v>#REF!</v>
      </c>
      <c r="E158" s="97">
        <f t="shared" ref="E158:O158" si="3">E10+E12+E91+E94+E129</f>
        <v>138605239409.87997</v>
      </c>
      <c r="F158" s="97">
        <f t="shared" si="3"/>
        <v>113507559169.98</v>
      </c>
      <c r="G158" s="97">
        <f t="shared" si="3"/>
        <v>124834033169.53004</v>
      </c>
      <c r="H158" s="97">
        <f t="shared" si="3"/>
        <v>111638648043.19002</v>
      </c>
      <c r="I158" s="97">
        <f t="shared" si="3"/>
        <v>138439192410.94</v>
      </c>
      <c r="J158" s="97">
        <f t="shared" si="3"/>
        <v>0</v>
      </c>
      <c r="K158" s="97">
        <f t="shared" si="3"/>
        <v>0</v>
      </c>
      <c r="L158" s="97">
        <f t="shared" si="3"/>
        <v>0</v>
      </c>
      <c r="M158" s="97">
        <f t="shared" si="3"/>
        <v>0</v>
      </c>
      <c r="N158" s="97">
        <f t="shared" si="3"/>
        <v>0</v>
      </c>
      <c r="O158" s="97">
        <f t="shared" si="3"/>
        <v>0</v>
      </c>
      <c r="P158" s="97">
        <f>P10+P12+P91+P94+P129</f>
        <v>0</v>
      </c>
      <c r="Q158" s="141">
        <f>Q10+Q12+Q91+Q94+Q129</f>
        <v>627024672203.52014</v>
      </c>
      <c r="R158"/>
      <c r="S158" s="139"/>
    </row>
    <row r="159" spans="2:34" x14ac:dyDescent="0.25">
      <c r="B159" s="80"/>
      <c r="C159" s="106"/>
      <c r="D159" s="106"/>
      <c r="E159" s="102"/>
      <c r="F159" s="102"/>
      <c r="G159" s="102"/>
      <c r="H159" s="102"/>
      <c r="I159" s="102"/>
      <c r="J159" s="102"/>
      <c r="K159" s="102"/>
      <c r="L159" s="20"/>
      <c r="M159" s="20"/>
      <c r="N159" s="20"/>
      <c r="O159" s="20"/>
      <c r="P159" s="20"/>
      <c r="Q159" s="21"/>
      <c r="R159"/>
      <c r="S159" s="139"/>
    </row>
    <row r="160" spans="2:34" x14ac:dyDescent="0.25">
      <c r="B160" s="95"/>
      <c r="C160" s="107"/>
      <c r="D160" s="107"/>
      <c r="E160" s="94" t="str">
        <f t="shared" ref="E160:N160" si="4">+E9</f>
        <v>ENERO</v>
      </c>
      <c r="F160" s="94" t="str">
        <f t="shared" si="4"/>
        <v>FEBRERO</v>
      </c>
      <c r="G160" s="94" t="str">
        <f t="shared" si="4"/>
        <v>MARZO</v>
      </c>
      <c r="H160" s="94" t="str">
        <f t="shared" si="4"/>
        <v>ABRIL</v>
      </c>
      <c r="I160" s="94" t="str">
        <f t="shared" si="4"/>
        <v>MAYO</v>
      </c>
      <c r="J160" s="94" t="str">
        <f t="shared" si="4"/>
        <v>JUNIO</v>
      </c>
      <c r="K160" s="94" t="str">
        <f t="shared" si="4"/>
        <v>JULIO</v>
      </c>
      <c r="L160" s="94" t="str">
        <f t="shared" si="4"/>
        <v>AGOSTO</v>
      </c>
      <c r="M160" s="94" t="str">
        <f t="shared" si="4"/>
        <v>SEPTIEMBRE</v>
      </c>
      <c r="N160" s="94" t="str">
        <f t="shared" si="4"/>
        <v>OCTUBRE</v>
      </c>
      <c r="O160" s="94" t="s">
        <v>20</v>
      </c>
      <c r="P160" s="94" t="s">
        <v>21</v>
      </c>
      <c r="Q160" s="94" t="s">
        <v>22</v>
      </c>
      <c r="R160"/>
      <c r="S160" s="139"/>
      <c r="T160" s="40"/>
      <c r="U160" s="40"/>
      <c r="V160" s="40"/>
      <c r="W160" s="40"/>
      <c r="AB160" s="40"/>
      <c r="AC160" s="40"/>
      <c r="AD160" s="40"/>
      <c r="AE160" s="40"/>
      <c r="AF160" s="40"/>
    </row>
    <row r="161" spans="1:37" x14ac:dyDescent="0.25">
      <c r="A161" s="26"/>
      <c r="B161" s="9" t="s">
        <v>23</v>
      </c>
      <c r="C161" s="71">
        <v>32180073196</v>
      </c>
      <c r="D161" s="71"/>
      <c r="E161" s="71">
        <v>1116658540.4400001</v>
      </c>
      <c r="F161" s="71">
        <v>3776378852.04</v>
      </c>
      <c r="G161" s="71">
        <v>4499199265.0600004</v>
      </c>
      <c r="H161" s="71">
        <v>2196398462.1599998</v>
      </c>
      <c r="I161" s="71">
        <v>724980340.79999995</v>
      </c>
      <c r="J161" s="71"/>
      <c r="K161" s="71"/>
      <c r="L161" s="71"/>
      <c r="M161" s="71"/>
      <c r="N161" s="71"/>
      <c r="O161" s="71"/>
      <c r="P161" s="71"/>
      <c r="Q161" s="71">
        <f t="shared" ref="Q161:Q167" si="5">SUM(E161:P161)</f>
        <v>12313615460.5</v>
      </c>
      <c r="R161"/>
      <c r="S161" s="139"/>
      <c r="T161" s="40"/>
      <c r="U161" s="40"/>
      <c r="V161" s="40"/>
      <c r="W161" s="40"/>
      <c r="AB161" s="40"/>
      <c r="AC161" s="40"/>
      <c r="AD161" s="40"/>
      <c r="AE161" s="40"/>
      <c r="AF161" s="40"/>
    </row>
    <row r="162" spans="1:37" x14ac:dyDescent="0.25">
      <c r="B162" s="11" t="s">
        <v>24</v>
      </c>
      <c r="C162" s="87">
        <v>32180073196</v>
      </c>
      <c r="D162" s="87"/>
      <c r="E162" s="68">
        <v>1116658540.4400001</v>
      </c>
      <c r="F162" s="68">
        <v>3776378852.04</v>
      </c>
      <c r="G162" s="68">
        <v>4499199265.0600004</v>
      </c>
      <c r="H162" s="68">
        <v>2196398462.1599998</v>
      </c>
      <c r="I162" s="68">
        <v>724980340.79999995</v>
      </c>
      <c r="J162" s="68"/>
      <c r="K162" s="68"/>
      <c r="L162" s="68"/>
      <c r="M162" s="68"/>
      <c r="N162" s="68"/>
      <c r="O162" s="68"/>
      <c r="P162" s="68"/>
      <c r="Q162" s="68">
        <f t="shared" si="5"/>
        <v>12313615460.5</v>
      </c>
      <c r="R162"/>
      <c r="S162" s="136"/>
      <c r="T162" s="40"/>
      <c r="U162" s="40"/>
      <c r="V162" s="40"/>
      <c r="W162" s="40"/>
      <c r="AB162" s="40"/>
      <c r="AC162" s="40"/>
      <c r="AD162" s="40"/>
      <c r="AE162" s="40"/>
      <c r="AF162" s="40"/>
    </row>
    <row r="163" spans="1:37" x14ac:dyDescent="0.25">
      <c r="B163" s="9" t="s">
        <v>74</v>
      </c>
      <c r="C163" s="71">
        <v>10786613607</v>
      </c>
      <c r="D163" s="71"/>
      <c r="E163" s="71">
        <v>0</v>
      </c>
      <c r="F163" s="71"/>
      <c r="G163" s="71"/>
      <c r="H163" s="71"/>
      <c r="I163" s="71">
        <v>760197955.88</v>
      </c>
      <c r="J163" s="71"/>
      <c r="K163" s="71"/>
      <c r="L163" s="71"/>
      <c r="M163" s="71"/>
      <c r="N163" s="71"/>
      <c r="O163" s="71"/>
      <c r="P163" s="89"/>
      <c r="Q163" s="89">
        <f t="shared" si="5"/>
        <v>760197955.88</v>
      </c>
      <c r="R163"/>
      <c r="S163" s="40"/>
      <c r="T163" s="40"/>
      <c r="U163" s="40"/>
      <c r="V163" s="40"/>
      <c r="W163" s="40"/>
      <c r="AB163" s="40"/>
      <c r="AC163" s="40"/>
      <c r="AD163" s="40"/>
      <c r="AE163" s="40"/>
    </row>
    <row r="164" spans="1:37" x14ac:dyDescent="0.25">
      <c r="B164" s="11" t="s">
        <v>75</v>
      </c>
      <c r="C164" s="87">
        <v>10786613607</v>
      </c>
      <c r="D164" s="87"/>
      <c r="E164" s="87">
        <v>0</v>
      </c>
      <c r="F164" s="87"/>
      <c r="G164" s="87"/>
      <c r="H164" s="87"/>
      <c r="I164" s="87">
        <v>760197955.88</v>
      </c>
      <c r="J164" s="87"/>
      <c r="K164" s="87"/>
      <c r="L164" s="87"/>
      <c r="M164" s="87"/>
      <c r="N164" s="87"/>
      <c r="O164" s="87"/>
      <c r="P164" s="87"/>
      <c r="Q164" s="87">
        <f t="shared" si="5"/>
        <v>760197955.88</v>
      </c>
      <c r="R164"/>
      <c r="S164" s="41"/>
      <c r="T164" s="42"/>
      <c r="V164" s="40"/>
      <c r="W164" s="40"/>
      <c r="AB164" s="40"/>
      <c r="AC164" s="40"/>
      <c r="AD164" s="40"/>
      <c r="AE164" s="40"/>
      <c r="AF164" s="40"/>
      <c r="AG164" s="40"/>
      <c r="AH164" s="40"/>
      <c r="AI164" s="40"/>
      <c r="AJ164" s="40"/>
    </row>
    <row r="165" spans="1:37" s="26" customFormat="1" x14ac:dyDescent="0.25">
      <c r="A165"/>
      <c r="B165" s="9" t="s">
        <v>77</v>
      </c>
      <c r="C165" s="71">
        <v>78225875186</v>
      </c>
      <c r="D165" s="71"/>
      <c r="E165" s="71">
        <v>17208818989.200001</v>
      </c>
      <c r="F165" s="71">
        <v>7236400000</v>
      </c>
      <c r="G165" s="71">
        <v>6236149765.1599998</v>
      </c>
      <c r="H165" s="71">
        <v>1007098308.2399999</v>
      </c>
      <c r="I165" s="71">
        <v>4949236902.3699999</v>
      </c>
      <c r="J165" s="71"/>
      <c r="K165" s="71"/>
      <c r="L165" s="71"/>
      <c r="M165" s="71"/>
      <c r="N165" s="71"/>
      <c r="O165" s="71"/>
      <c r="P165" s="71"/>
      <c r="Q165" s="71">
        <f t="shared" si="5"/>
        <v>36637703964.970001</v>
      </c>
      <c r="R165"/>
      <c r="S165" s="41"/>
      <c r="T165"/>
      <c r="U165" s="42"/>
      <c r="V165"/>
      <c r="W165" s="40"/>
      <c r="X165"/>
      <c r="Y165"/>
      <c r="Z165"/>
      <c r="AA165"/>
      <c r="AB165" s="40"/>
      <c r="AC165" s="40"/>
      <c r="AD165" s="40"/>
      <c r="AE165" s="40"/>
      <c r="AF165" s="40"/>
      <c r="AG165" s="40"/>
      <c r="AH165" s="40"/>
      <c r="AI165" s="40"/>
      <c r="AJ165" s="40"/>
      <c r="AK165" s="40"/>
    </row>
    <row r="166" spans="1:37" x14ac:dyDescent="0.25">
      <c r="B166" s="11" t="s">
        <v>245</v>
      </c>
      <c r="C166" s="87">
        <v>34288226500</v>
      </c>
      <c r="D166" s="87"/>
      <c r="E166" s="72">
        <v>17208818989.200001</v>
      </c>
      <c r="F166" s="72">
        <v>7236400000</v>
      </c>
      <c r="G166" s="72">
        <v>0</v>
      </c>
      <c r="H166" s="72">
        <v>972478015.5999999</v>
      </c>
      <c r="I166" s="72">
        <v>4767172047.3400002</v>
      </c>
      <c r="J166" s="72"/>
      <c r="K166" s="72"/>
      <c r="L166" s="72"/>
      <c r="M166" s="72"/>
      <c r="N166" s="72"/>
      <c r="O166" s="72"/>
      <c r="P166" s="72"/>
      <c r="Q166" s="72">
        <f t="shared" si="5"/>
        <v>30184869052.139999</v>
      </c>
      <c r="R166"/>
      <c r="S166" s="41"/>
      <c r="T166" s="42"/>
      <c r="U166" s="42"/>
      <c r="V166" s="42"/>
    </row>
    <row r="167" spans="1:37" s="28" customFormat="1" x14ac:dyDescent="0.25">
      <c r="A167"/>
      <c r="B167" s="11" t="s">
        <v>86</v>
      </c>
      <c r="C167" s="87">
        <v>43937648686</v>
      </c>
      <c r="D167" s="87"/>
      <c r="E167" s="87">
        <v>0</v>
      </c>
      <c r="F167" s="87"/>
      <c r="G167" s="87">
        <v>6236149765.1599998</v>
      </c>
      <c r="H167" s="87">
        <v>34620292.640000001</v>
      </c>
      <c r="I167" s="87">
        <v>182064855.03</v>
      </c>
      <c r="J167" s="87"/>
      <c r="K167" s="87"/>
      <c r="L167" s="87"/>
      <c r="M167" s="87"/>
      <c r="N167" s="87"/>
      <c r="O167" s="87"/>
      <c r="P167" s="87"/>
      <c r="Q167" s="87">
        <f t="shared" si="5"/>
        <v>6452834912.8299999</v>
      </c>
      <c r="R167"/>
      <c r="X167"/>
      <c r="Y167"/>
      <c r="Z167"/>
      <c r="AA167"/>
    </row>
    <row r="168" spans="1:37" x14ac:dyDescent="0.25">
      <c r="B168" s="99" t="s">
        <v>182</v>
      </c>
      <c r="C168" s="105">
        <f>+C165+C163+C161</f>
        <v>121192561989</v>
      </c>
      <c r="D168" s="105" t="e">
        <f>D161+#REF!+D163+D165</f>
        <v>#REF!</v>
      </c>
      <c r="E168" s="97">
        <f>+E165+E163+E161</f>
        <v>18325477529.639999</v>
      </c>
      <c r="F168" s="97">
        <f t="shared" ref="F168:Q168" si="6">+F165+F163+F161</f>
        <v>11012778852.040001</v>
      </c>
      <c r="G168" s="97">
        <f t="shared" si="6"/>
        <v>10735349030.220001</v>
      </c>
      <c r="H168" s="97">
        <f t="shared" si="6"/>
        <v>3203496770.3999996</v>
      </c>
      <c r="I168" s="97">
        <f t="shared" si="6"/>
        <v>6434415199.0500002</v>
      </c>
      <c r="J168" s="97">
        <f t="shared" si="6"/>
        <v>0</v>
      </c>
      <c r="K168" s="97">
        <f t="shared" si="6"/>
        <v>0</v>
      </c>
      <c r="L168" s="97">
        <f t="shared" si="6"/>
        <v>0</v>
      </c>
      <c r="M168" s="97">
        <f t="shared" si="6"/>
        <v>0</v>
      </c>
      <c r="N168" s="97">
        <f t="shared" si="6"/>
        <v>0</v>
      </c>
      <c r="O168" s="97">
        <f t="shared" si="6"/>
        <v>0</v>
      </c>
      <c r="P168" s="97">
        <f t="shared" si="6"/>
        <v>0</v>
      </c>
      <c r="Q168" s="97">
        <f t="shared" si="6"/>
        <v>49711517381.349998</v>
      </c>
      <c r="R168"/>
    </row>
    <row r="169" spans="1:37" hidden="1" x14ac:dyDescent="0.25">
      <c r="B169" s="80"/>
      <c r="C169" s="108"/>
      <c r="D169" s="108"/>
      <c r="E169" s="98"/>
      <c r="F169" s="98"/>
      <c r="G169" s="98"/>
      <c r="H169" s="98"/>
      <c r="I169" s="98"/>
      <c r="J169" s="98"/>
      <c r="K169" s="98"/>
      <c r="L169" s="98"/>
      <c r="M169" s="98"/>
      <c r="N169" s="98"/>
      <c r="O169" s="98"/>
      <c r="P169" s="98"/>
      <c r="Q169" s="98"/>
      <c r="R169"/>
    </row>
    <row r="170" spans="1:37" x14ac:dyDescent="0.25">
      <c r="B170" s="99" t="s">
        <v>183</v>
      </c>
      <c r="C170" s="105">
        <f t="shared" ref="C170:Q170" si="7">C158+C168</f>
        <v>1744025968276</v>
      </c>
      <c r="D170" s="105" t="e">
        <f t="shared" si="7"/>
        <v>#REF!</v>
      </c>
      <c r="E170" s="97">
        <f t="shared" si="7"/>
        <v>156930716939.51996</v>
      </c>
      <c r="F170" s="97">
        <f t="shared" si="7"/>
        <v>124520338022.01999</v>
      </c>
      <c r="G170" s="97">
        <f t="shared" si="7"/>
        <v>135569382199.75005</v>
      </c>
      <c r="H170" s="97">
        <f t="shared" si="7"/>
        <v>114842144813.59001</v>
      </c>
      <c r="I170" s="97">
        <f t="shared" si="7"/>
        <v>144873607609.98999</v>
      </c>
      <c r="J170" s="97">
        <f t="shared" si="7"/>
        <v>0</v>
      </c>
      <c r="K170" s="97">
        <f t="shared" si="7"/>
        <v>0</v>
      </c>
      <c r="L170" s="97">
        <f t="shared" si="7"/>
        <v>0</v>
      </c>
      <c r="M170" s="97">
        <f t="shared" si="7"/>
        <v>0</v>
      </c>
      <c r="N170" s="97">
        <f t="shared" si="7"/>
        <v>0</v>
      </c>
      <c r="O170" s="97">
        <f t="shared" si="7"/>
        <v>0</v>
      </c>
      <c r="P170" s="97">
        <f t="shared" si="7"/>
        <v>0</v>
      </c>
      <c r="Q170" s="97">
        <f t="shared" si="7"/>
        <v>676736189584.87012</v>
      </c>
      <c r="R170"/>
    </row>
    <row r="171" spans="1:37" x14ac:dyDescent="0.25">
      <c r="B171" s="29" t="s">
        <v>345</v>
      </c>
      <c r="C171" s="140"/>
      <c r="D171" s="140"/>
      <c r="E171"/>
      <c r="F171"/>
      <c r="G171"/>
      <c r="H171"/>
      <c r="I171"/>
      <c r="J171"/>
      <c r="K171"/>
      <c r="L171"/>
      <c r="M171"/>
      <c r="N171"/>
      <c r="O171"/>
      <c r="P171"/>
      <c r="Q171"/>
    </row>
    <row r="172" spans="1:37" x14ac:dyDescent="0.25">
      <c r="B172" s="29" t="s">
        <v>517</v>
      </c>
      <c r="C172" s="92"/>
      <c r="D172" s="92"/>
      <c r="E172" s="91"/>
      <c r="F172" s="91"/>
      <c r="G172" s="91"/>
      <c r="H172" s="91"/>
      <c r="I172" s="91"/>
      <c r="J172" s="91"/>
      <c r="K172" s="91"/>
      <c r="L172" s="91"/>
      <c r="M172" s="91"/>
      <c r="N172" s="91"/>
      <c r="O172" s="91"/>
      <c r="P172" s="91"/>
      <c r="Q172" s="91"/>
      <c r="T172" s="17"/>
    </row>
    <row r="173" spans="1:37" x14ac:dyDescent="0.25">
      <c r="B173" s="83" t="s">
        <v>519</v>
      </c>
      <c r="C173" s="31"/>
      <c r="D173" s="31"/>
      <c r="E173" s="143"/>
      <c r="F173" s="143"/>
      <c r="G173" s="143"/>
      <c r="H173" s="143"/>
      <c r="I173" s="143"/>
      <c r="J173" s="143"/>
      <c r="K173" s="143"/>
      <c r="L173" s="143"/>
      <c r="M173" s="143"/>
      <c r="N173" s="143"/>
      <c r="O173" s="143"/>
      <c r="P173" s="143"/>
      <c r="Q173" s="143"/>
    </row>
    <row r="174" spans="1:37" x14ac:dyDescent="0.25">
      <c r="B174" s="83" t="s">
        <v>186</v>
      </c>
      <c r="C174" s="38"/>
      <c r="D174" s="38"/>
      <c r="E174" s="34"/>
      <c r="F174" s="34"/>
      <c r="G174" s="34"/>
      <c r="H174" s="34"/>
      <c r="I174" s="34"/>
      <c r="J174" s="34"/>
      <c r="K174" s="34"/>
      <c r="L174" s="34"/>
      <c r="M174" s="34"/>
      <c r="N174"/>
      <c r="O174" s="40"/>
      <c r="P174" s="28"/>
      <c r="Q174" s="28"/>
    </row>
    <row r="175" spans="1:37" ht="36" hidden="1" x14ac:dyDescent="0.25">
      <c r="B175" s="144" t="s">
        <v>508</v>
      </c>
      <c r="C175" s="36"/>
      <c r="D175" s="36"/>
      <c r="E175" s="36"/>
      <c r="F175" s="36"/>
      <c r="G175" s="36"/>
      <c r="H175" s="36"/>
      <c r="I175" s="36"/>
      <c r="J175" s="36"/>
      <c r="K175" s="36"/>
      <c r="L175" s="36"/>
      <c r="M175" s="36"/>
      <c r="N175" s="42"/>
      <c r="O175" s="42"/>
      <c r="P175"/>
      <c r="Q175"/>
    </row>
    <row r="176" spans="1:37" x14ac:dyDescent="0.25">
      <c r="B176" s="31"/>
      <c r="C176" s="40"/>
      <c r="D176" s="40"/>
      <c r="E176" s="40"/>
      <c r="F176" s="40"/>
      <c r="G176" s="40"/>
      <c r="H176" s="40"/>
      <c r="I176" s="40"/>
      <c r="J176" s="40"/>
      <c r="K176" s="40"/>
      <c r="L176" s="40"/>
      <c r="M176" s="40"/>
      <c r="N176" s="3"/>
      <c r="O176"/>
      <c r="P176"/>
      <c r="Q176"/>
    </row>
    <row r="177" spans="2:18" x14ac:dyDescent="0.25">
      <c r="B177" s="35"/>
      <c r="C177" s="40"/>
      <c r="D177" s="40"/>
      <c r="E177" s="40"/>
      <c r="F177" s="40"/>
      <c r="G177" s="40"/>
      <c r="H177" s="40"/>
      <c r="I177" s="40"/>
      <c r="J177" s="40"/>
      <c r="K177" s="40"/>
      <c r="L177" s="40"/>
      <c r="N177" s="42"/>
      <c r="O177" s="42"/>
      <c r="P177"/>
      <c r="Q177"/>
    </row>
    <row r="178" spans="2:18" x14ac:dyDescent="0.25">
      <c r="C178" s="17"/>
      <c r="D178" s="17"/>
      <c r="N178" s="3"/>
      <c r="O178" s="28"/>
      <c r="P178"/>
      <c r="Q178"/>
    </row>
    <row r="181" spans="2:18" x14ac:dyDescent="0.25">
      <c r="R181"/>
    </row>
    <row r="182" spans="2:18" x14ac:dyDescent="0.25">
      <c r="R182"/>
    </row>
    <row r="183" spans="2:18" x14ac:dyDescent="0.25">
      <c r="R183"/>
    </row>
    <row r="184" spans="2:18" x14ac:dyDescent="0.25">
      <c r="R184"/>
    </row>
    <row r="185" spans="2:18" x14ac:dyDescent="0.25">
      <c r="R185"/>
    </row>
    <row r="186" spans="2:18" x14ac:dyDescent="0.25">
      <c r="R186"/>
    </row>
    <row r="187" spans="2:18" x14ac:dyDescent="0.25">
      <c r="R187"/>
    </row>
    <row r="188" spans="2:18" x14ac:dyDescent="0.25">
      <c r="R188"/>
    </row>
    <row r="189" spans="2:18" x14ac:dyDescent="0.25">
      <c r="R189"/>
    </row>
    <row r="190" spans="2:18" x14ac:dyDescent="0.25">
      <c r="E190"/>
      <c r="F190"/>
      <c r="G190"/>
      <c r="H190"/>
      <c r="I190"/>
      <c r="J190"/>
      <c r="K190"/>
      <c r="L190"/>
      <c r="M190"/>
      <c r="N190"/>
      <c r="O190"/>
      <c r="P190"/>
      <c r="Q190"/>
      <c r="R190"/>
    </row>
    <row r="191" spans="2:18" x14ac:dyDescent="0.25">
      <c r="E191"/>
      <c r="F191"/>
      <c r="G191"/>
      <c r="H191"/>
      <c r="I191"/>
      <c r="J191"/>
      <c r="K191"/>
      <c r="L191"/>
      <c r="M191"/>
      <c r="N191"/>
      <c r="O191"/>
      <c r="P191"/>
      <c r="Q191"/>
      <c r="R191"/>
    </row>
    <row r="192" spans="2:18" x14ac:dyDescent="0.25">
      <c r="E192"/>
      <c r="F192"/>
      <c r="G192"/>
      <c r="H192"/>
      <c r="I192"/>
      <c r="J192"/>
      <c r="K192"/>
      <c r="L192"/>
      <c r="M192"/>
      <c r="N192"/>
      <c r="O192"/>
      <c r="P192"/>
      <c r="Q192"/>
      <c r="R192"/>
    </row>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spans="5:18" x14ac:dyDescent="0.25">
      <c r="E225"/>
      <c r="F225"/>
      <c r="G225"/>
      <c r="H225"/>
      <c r="I225"/>
      <c r="J225"/>
      <c r="K225"/>
      <c r="L225"/>
      <c r="M225"/>
      <c r="N225"/>
      <c r="O225"/>
      <c r="P225"/>
      <c r="Q225"/>
      <c r="R225"/>
    </row>
    <row r="226" spans="5:18" x14ac:dyDescent="0.25">
      <c r="E226"/>
      <c r="F226"/>
      <c r="G226"/>
      <c r="H226"/>
      <c r="I226"/>
      <c r="J226"/>
      <c r="K226"/>
      <c r="L226"/>
      <c r="M226"/>
      <c r="N226"/>
      <c r="O226"/>
      <c r="P226"/>
      <c r="Q226"/>
      <c r="R226"/>
    </row>
    <row r="227" spans="5:18" x14ac:dyDescent="0.25">
      <c r="E227"/>
      <c r="F227"/>
      <c r="G227"/>
      <c r="H227"/>
      <c r="I227"/>
      <c r="J227"/>
      <c r="K227"/>
      <c r="L227"/>
      <c r="M227"/>
      <c r="N227"/>
      <c r="O227"/>
      <c r="P227"/>
      <c r="Q227"/>
      <c r="R227"/>
    </row>
    <row r="228" spans="5:18" x14ac:dyDescent="0.25">
      <c r="E228"/>
      <c r="F228"/>
      <c r="G228"/>
      <c r="H228"/>
      <c r="I228"/>
      <c r="J228"/>
      <c r="K228"/>
      <c r="L228"/>
      <c r="M228"/>
      <c r="N228"/>
      <c r="O228"/>
      <c r="P228"/>
      <c r="Q228"/>
      <c r="R228"/>
    </row>
    <row r="229" spans="5:18" x14ac:dyDescent="0.25">
      <c r="E229"/>
      <c r="F229"/>
      <c r="G229"/>
      <c r="H229"/>
      <c r="I229"/>
      <c r="J229"/>
      <c r="K229"/>
      <c r="L229"/>
      <c r="M229"/>
      <c r="N229"/>
      <c r="O229"/>
      <c r="P229"/>
      <c r="Q229"/>
      <c r="R229"/>
    </row>
    <row r="230" spans="5:18" x14ac:dyDescent="0.25">
      <c r="E230"/>
      <c r="F230"/>
      <c r="G230"/>
      <c r="H230"/>
      <c r="I230"/>
      <c r="J230"/>
      <c r="K230"/>
      <c r="L230"/>
      <c r="M230"/>
      <c r="N230"/>
      <c r="O230"/>
      <c r="P230"/>
      <c r="Q230"/>
      <c r="R230"/>
    </row>
    <row r="231" spans="5:18" x14ac:dyDescent="0.25">
      <c r="E231"/>
      <c r="F231"/>
      <c r="G231"/>
      <c r="H231"/>
      <c r="I231"/>
      <c r="J231"/>
      <c r="K231"/>
      <c r="L231"/>
      <c r="M231"/>
      <c r="N231"/>
      <c r="O231"/>
      <c r="P231"/>
      <c r="Q231"/>
    </row>
    <row r="232" spans="5:18" x14ac:dyDescent="0.25">
      <c r="E232"/>
      <c r="F232"/>
      <c r="G232"/>
      <c r="H232"/>
      <c r="I232"/>
      <c r="J232"/>
      <c r="K232"/>
      <c r="L232"/>
      <c r="M232"/>
      <c r="N232"/>
      <c r="O232"/>
      <c r="P232"/>
      <c r="Q232"/>
    </row>
    <row r="233" spans="5:18" x14ac:dyDescent="0.25">
      <c r="E233"/>
      <c r="F233"/>
      <c r="G233"/>
      <c r="H233"/>
      <c r="I233"/>
      <c r="J233"/>
      <c r="K233"/>
      <c r="L233"/>
      <c r="M233"/>
      <c r="N233"/>
      <c r="O233"/>
      <c r="P233"/>
      <c r="Q233"/>
    </row>
    <row r="234" spans="5:18" x14ac:dyDescent="0.25">
      <c r="E234"/>
      <c r="F234"/>
      <c r="G234"/>
      <c r="H234"/>
      <c r="I234"/>
      <c r="J234"/>
      <c r="K234"/>
      <c r="L234"/>
      <c r="M234"/>
      <c r="N234"/>
      <c r="O234"/>
      <c r="P234"/>
      <c r="Q234"/>
    </row>
    <row r="235" spans="5:18" x14ac:dyDescent="0.25">
      <c r="E235"/>
      <c r="F235"/>
      <c r="G235"/>
      <c r="H235"/>
      <c r="I235"/>
      <c r="J235"/>
      <c r="K235"/>
      <c r="L235"/>
      <c r="M235"/>
      <c r="N235"/>
      <c r="O235"/>
      <c r="P235"/>
      <c r="Q235"/>
    </row>
    <row r="236" spans="5:18" x14ac:dyDescent="0.25">
      <c r="E236"/>
      <c r="F236"/>
      <c r="G236"/>
      <c r="H236"/>
      <c r="I236"/>
      <c r="J236"/>
      <c r="K236"/>
      <c r="L236"/>
      <c r="M236"/>
      <c r="N236"/>
      <c r="O236"/>
      <c r="P236"/>
      <c r="Q236"/>
    </row>
    <row r="237" spans="5:18" x14ac:dyDescent="0.25">
      <c r="E237"/>
      <c r="F237"/>
      <c r="G237"/>
      <c r="H237"/>
      <c r="I237"/>
      <c r="J237"/>
      <c r="K237"/>
      <c r="L237"/>
      <c r="M237"/>
      <c r="N237"/>
      <c r="O237"/>
      <c r="P237"/>
      <c r="Q237"/>
    </row>
    <row r="238" spans="5:18" x14ac:dyDescent="0.25">
      <c r="E238"/>
      <c r="F238"/>
      <c r="G238"/>
      <c r="H238"/>
      <c r="I238"/>
      <c r="J238"/>
      <c r="K238"/>
      <c r="L238"/>
      <c r="M238"/>
      <c r="N238"/>
      <c r="O238"/>
      <c r="P238"/>
      <c r="Q238"/>
    </row>
  </sheetData>
  <mergeCells count="8">
    <mergeCell ref="B8:B9"/>
    <mergeCell ref="C8:C9"/>
    <mergeCell ref="E8:Q8"/>
    <mergeCell ref="B2:Q2"/>
    <mergeCell ref="B3:Q3"/>
    <mergeCell ref="B4:Q4"/>
    <mergeCell ref="B5:Q5"/>
    <mergeCell ref="B6:Q6"/>
  </mergeCells>
  <conditionalFormatting sqref="C1:C1048576 Q94:Q171 Q174:Q1048576">
    <cfRule type="cellIs" dxfId="4" priority="2" operator="equal">
      <formula>0</formula>
    </cfRule>
  </conditionalFormatting>
  <conditionalFormatting sqref="Q1:Q9">
    <cfRule type="cellIs" dxfId="3" priority="3" operator="equal">
      <formula>0</formula>
    </cfRule>
  </conditionalFormatting>
  <conditionalFormatting sqref="Q91">
    <cfRule type="cellIs" dxfId="2" priority="1" operator="equal">
      <formula>0</formula>
    </cfRule>
  </conditionalFormatting>
  <conditionalFormatting sqref="R1:R9 R158:R1048576">
    <cfRule type="containsText" dxfId="1" priority="4" operator="containsText" text="Missing">
      <formula>NOT(ISERROR(SEARCH("Missing",R1)))</formula>
    </cfRule>
  </conditionalFormatting>
  <conditionalFormatting sqref="R1:R9 R163:R1048576">
    <cfRule type="containsText" dxfId="0" priority="5" operator="containsText" text="Missing">
      <formula>NOT(ISERROR(SEARCH("Missing",R1)))</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P241"/>
  <sheetViews>
    <sheetView showGridLines="0" zoomScale="80" zoomScaleNormal="80" workbookViewId="0">
      <selection activeCell="Q164" sqref="Q164"/>
    </sheetView>
  </sheetViews>
  <sheetFormatPr defaultColWidth="11.42578125" defaultRowHeight="15" x14ac:dyDescent="0.25"/>
  <cols>
    <col min="1" max="1" width="10.85546875" customWidth="1"/>
    <col min="2" max="2" width="132.7109375" customWidth="1"/>
    <col min="3" max="4" width="15.710937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6" width="16.28515625"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2:42" x14ac:dyDescent="0.25">
      <c r="E1" s="1"/>
      <c r="F1" s="1"/>
      <c r="G1" s="43"/>
      <c r="H1" s="1"/>
      <c r="I1" s="1"/>
      <c r="J1" s="1"/>
      <c r="K1" s="1"/>
      <c r="L1" s="1"/>
      <c r="M1" s="1"/>
      <c r="N1" s="1"/>
      <c r="O1" s="1"/>
      <c r="P1" s="1"/>
      <c r="Q1" s="2"/>
    </row>
    <row r="2" spans="2:42" ht="28.5" x14ac:dyDescent="0.25">
      <c r="B2" s="149" t="s">
        <v>0</v>
      </c>
      <c r="C2" s="149"/>
      <c r="D2" s="149"/>
      <c r="E2" s="149"/>
      <c r="F2" s="149"/>
      <c r="G2" s="149"/>
      <c r="H2" s="149"/>
      <c r="I2" s="149"/>
      <c r="J2" s="149"/>
      <c r="K2" s="149"/>
      <c r="L2" s="149"/>
      <c r="M2" s="149"/>
      <c r="N2" s="149"/>
      <c r="O2" s="149"/>
      <c r="P2" s="149"/>
      <c r="Q2" s="149"/>
    </row>
    <row r="3" spans="2:42" ht="21" x14ac:dyDescent="0.25">
      <c r="B3" s="150" t="s">
        <v>1</v>
      </c>
      <c r="C3" s="150"/>
      <c r="D3" s="150"/>
      <c r="E3" s="150"/>
      <c r="F3" s="150"/>
      <c r="G3" s="150"/>
      <c r="H3" s="150"/>
      <c r="I3" s="150"/>
      <c r="J3" s="150"/>
      <c r="K3" s="150"/>
      <c r="L3" s="150"/>
      <c r="M3" s="150"/>
      <c r="N3" s="150"/>
      <c r="O3" s="150"/>
      <c r="P3" s="150"/>
      <c r="Q3" s="150"/>
    </row>
    <row r="4" spans="2:42" ht="15.75" customHeight="1" x14ac:dyDescent="0.25">
      <c r="B4" s="151" t="s">
        <v>2</v>
      </c>
      <c r="C4" s="151"/>
      <c r="D4" s="151"/>
      <c r="E4" s="151"/>
      <c r="F4" s="151"/>
      <c r="G4" s="151"/>
      <c r="H4" s="151"/>
      <c r="I4" s="151"/>
      <c r="J4" s="151"/>
      <c r="K4" s="151"/>
      <c r="L4" s="151"/>
      <c r="M4" s="151"/>
      <c r="N4" s="151"/>
      <c r="O4" s="151"/>
      <c r="P4" s="151"/>
      <c r="Q4" s="151"/>
    </row>
    <row r="5" spans="2:42" ht="15.75" customHeight="1" x14ac:dyDescent="0.25">
      <c r="B5" s="151" t="s">
        <v>3</v>
      </c>
      <c r="C5" s="151"/>
      <c r="D5" s="151"/>
      <c r="E5" s="151"/>
      <c r="F5" s="151"/>
      <c r="G5" s="151"/>
      <c r="H5" s="151"/>
      <c r="I5" s="151"/>
      <c r="J5" s="151"/>
      <c r="K5" s="151"/>
      <c r="L5" s="151"/>
      <c r="M5" s="151"/>
      <c r="N5" s="151"/>
      <c r="O5" s="151"/>
      <c r="P5" s="151"/>
      <c r="Q5" s="151"/>
    </row>
    <row r="6" spans="2:42" ht="15.75" customHeight="1" x14ac:dyDescent="0.25">
      <c r="B6" s="151"/>
      <c r="C6" s="151"/>
      <c r="D6" s="151"/>
      <c r="E6" s="151"/>
      <c r="F6" s="151"/>
      <c r="G6" s="151"/>
      <c r="H6" s="151"/>
      <c r="I6" s="151"/>
      <c r="J6" s="151"/>
      <c r="K6" s="151"/>
      <c r="L6" s="151"/>
      <c r="M6" s="151"/>
      <c r="N6" s="151"/>
      <c r="O6" s="151"/>
      <c r="P6" s="151"/>
      <c r="Q6" s="151"/>
    </row>
    <row r="7" spans="2:42" x14ac:dyDescent="0.25">
      <c r="B7" s="4" t="s">
        <v>190</v>
      </c>
      <c r="C7" s="5"/>
      <c r="D7" s="5"/>
      <c r="E7" s="6"/>
      <c r="F7" s="6"/>
      <c r="G7" s="6"/>
      <c r="H7" s="6"/>
      <c r="I7" s="6"/>
      <c r="J7" s="6"/>
      <c r="K7" s="6"/>
      <c r="L7" s="6"/>
      <c r="M7" s="6"/>
      <c r="N7" s="6"/>
      <c r="O7" s="6"/>
      <c r="P7" s="6"/>
      <c r="Q7" s="7" t="s">
        <v>5</v>
      </c>
    </row>
    <row r="8" spans="2:42" ht="18" customHeight="1" x14ac:dyDescent="0.25">
      <c r="B8" s="145" t="s">
        <v>6</v>
      </c>
      <c r="C8" s="146" t="s">
        <v>7</v>
      </c>
      <c r="D8" s="146" t="s">
        <v>191</v>
      </c>
      <c r="E8" s="148" t="s">
        <v>9</v>
      </c>
      <c r="F8" s="148"/>
      <c r="G8" s="148"/>
      <c r="H8" s="148"/>
      <c r="I8" s="148"/>
      <c r="J8" s="148"/>
      <c r="K8" s="148"/>
      <c r="L8" s="148"/>
      <c r="M8" s="148"/>
      <c r="N8" s="148"/>
      <c r="O8" s="148"/>
      <c r="P8" s="148"/>
      <c r="Q8" s="148"/>
    </row>
    <row r="9" spans="2: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2:42" x14ac:dyDescent="0.25">
      <c r="B10" s="9" t="s">
        <v>23</v>
      </c>
      <c r="C10" s="109">
        <f t="shared" ref="C10:P10" si="0">+C11</f>
        <v>491467299462</v>
      </c>
      <c r="D10" s="109">
        <f t="shared" si="0"/>
        <v>502932045505.91992</v>
      </c>
      <c r="E10" s="109">
        <f t="shared" si="0"/>
        <v>27715353156.700005</v>
      </c>
      <c r="F10" s="109">
        <f t="shared" si="0"/>
        <v>39156581199.189995</v>
      </c>
      <c r="G10" s="109">
        <f t="shared" si="0"/>
        <v>40522507069.269997</v>
      </c>
      <c r="H10" s="109">
        <f t="shared" si="0"/>
        <v>37197729930.019997</v>
      </c>
      <c r="I10" s="109">
        <f t="shared" si="0"/>
        <v>38644333108.209999</v>
      </c>
      <c r="J10" s="109">
        <f t="shared" si="0"/>
        <v>37883286027.5</v>
      </c>
      <c r="K10" s="109">
        <f t="shared" si="0"/>
        <v>35855867115.949997</v>
      </c>
      <c r="L10" s="109">
        <f t="shared" si="0"/>
        <v>36768656889.959991</v>
      </c>
      <c r="M10" s="109">
        <f t="shared" si="0"/>
        <v>36389710647.110001</v>
      </c>
      <c r="N10" s="109">
        <f t="shared" si="0"/>
        <v>35854228286.640015</v>
      </c>
      <c r="O10" s="109">
        <f t="shared" si="0"/>
        <v>43778175450.43</v>
      </c>
      <c r="P10" s="109">
        <f t="shared" si="0"/>
        <v>84863821041.5</v>
      </c>
      <c r="Q10" s="109">
        <f t="shared" ref="Q10:Q41" si="1">(E10+F10+G10+H10+I10+J10+K10+L10+M10+O10+N10+P10)</f>
        <v>494630249922.47992</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2:42" x14ac:dyDescent="0.25">
      <c r="B11" s="11" t="s">
        <v>24</v>
      </c>
      <c r="C11" s="110">
        <v>491467299462</v>
      </c>
      <c r="D11" s="110">
        <v>502932045505.91992</v>
      </c>
      <c r="E11" s="128">
        <v>27715353156.700005</v>
      </c>
      <c r="F11" s="128">
        <v>39156581199.189995</v>
      </c>
      <c r="G11" s="128">
        <v>40522507069.269997</v>
      </c>
      <c r="H11" s="128">
        <v>37197729930.019997</v>
      </c>
      <c r="I11" s="128">
        <v>38644333108.209999</v>
      </c>
      <c r="J11" s="128">
        <v>37883286027.5</v>
      </c>
      <c r="K11" s="128">
        <v>35855867115.949997</v>
      </c>
      <c r="L11" s="128">
        <v>36768656889.959991</v>
      </c>
      <c r="M11" s="128">
        <v>36389710647.110001</v>
      </c>
      <c r="N11" s="128">
        <v>35854228286.640015</v>
      </c>
      <c r="O11" s="128">
        <v>43778175450.43</v>
      </c>
      <c r="P11" s="128">
        <v>84863821041.5</v>
      </c>
      <c r="Q11" s="128">
        <f t="shared" si="1"/>
        <v>494630249922.47992</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2:42" x14ac:dyDescent="0.25">
      <c r="B12" s="9" t="s">
        <v>25</v>
      </c>
      <c r="C12" s="109">
        <f t="shared" ref="C12:P12" si="2">+SUM(C13:C62)</f>
        <v>80214368657</v>
      </c>
      <c r="D12" s="109">
        <f t="shared" si="2"/>
        <v>81341006203.899979</v>
      </c>
      <c r="E12" s="109">
        <f t="shared" si="2"/>
        <v>10807327281.759998</v>
      </c>
      <c r="F12" s="109">
        <f t="shared" si="2"/>
        <v>2834672534.4999995</v>
      </c>
      <c r="G12" s="109">
        <f t="shared" si="2"/>
        <v>2901953388.4499998</v>
      </c>
      <c r="H12" s="109">
        <f t="shared" si="2"/>
        <v>8997424574.5</v>
      </c>
      <c r="I12" s="109">
        <f t="shared" si="2"/>
        <v>3081658946.5400004</v>
      </c>
      <c r="J12" s="109">
        <f t="shared" si="2"/>
        <v>14159850970.810005</v>
      </c>
      <c r="K12" s="109">
        <f t="shared" si="2"/>
        <v>3669786214.0999999</v>
      </c>
      <c r="L12" s="109">
        <f t="shared" si="2"/>
        <v>3029699235.0699997</v>
      </c>
      <c r="M12" s="109">
        <f t="shared" si="2"/>
        <v>8617666365.5300026</v>
      </c>
      <c r="N12" s="109">
        <f t="shared" si="2"/>
        <v>5599894274.130003</v>
      </c>
      <c r="O12" s="109">
        <f t="shared" si="2"/>
        <v>3662039539.9900007</v>
      </c>
      <c r="P12" s="109">
        <f t="shared" si="2"/>
        <v>8547480537.4300003</v>
      </c>
      <c r="Q12" s="111">
        <f t="shared" si="1"/>
        <v>75909453862.810013</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2:42" x14ac:dyDescent="0.25">
      <c r="B13" s="11" t="s">
        <v>26</v>
      </c>
      <c r="C13" s="110">
        <v>38196542158</v>
      </c>
      <c r="D13" s="110">
        <v>38196542158</v>
      </c>
      <c r="E13" s="128">
        <v>9287278245</v>
      </c>
      <c r="F13" s="13">
        <v>0</v>
      </c>
      <c r="G13" s="13">
        <v>0</v>
      </c>
      <c r="H13" s="128">
        <v>6391590665.3800001</v>
      </c>
      <c r="I13" s="128">
        <v>494271484.67000002</v>
      </c>
      <c r="J13" s="128">
        <v>11384116870.700001</v>
      </c>
      <c r="K13" s="128">
        <v>259720152.40999997</v>
      </c>
      <c r="L13" s="128">
        <v>17767807.670000002</v>
      </c>
      <c r="M13" s="128">
        <v>5479943278.8400002</v>
      </c>
      <c r="N13" s="128">
        <v>2823927972.1100001</v>
      </c>
      <c r="O13" s="13">
        <v>0</v>
      </c>
      <c r="P13" s="128">
        <v>2031929364.46</v>
      </c>
      <c r="Q13" s="128">
        <f t="shared" si="1"/>
        <v>38170545841.239998</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2:42" x14ac:dyDescent="0.25">
      <c r="B14" s="11" t="s">
        <v>27</v>
      </c>
      <c r="C14" s="110">
        <v>17506479068</v>
      </c>
      <c r="D14" s="110">
        <v>18329884430</v>
      </c>
      <c r="E14" s="128">
        <v>904463239</v>
      </c>
      <c r="F14" s="128">
        <v>2013268285</v>
      </c>
      <c r="G14" s="128">
        <v>1458853656.46</v>
      </c>
      <c r="H14" s="128">
        <v>1458865762</v>
      </c>
      <c r="I14" s="128">
        <v>1458865762</v>
      </c>
      <c r="J14" s="128">
        <v>1505865762</v>
      </c>
      <c r="K14" s="128">
        <v>1458865762</v>
      </c>
      <c r="L14" s="128">
        <v>1488865762</v>
      </c>
      <c r="M14" s="128">
        <v>1458865762</v>
      </c>
      <c r="N14" s="128">
        <v>1458865762</v>
      </c>
      <c r="O14" s="128">
        <v>1478865762</v>
      </c>
      <c r="P14" s="128">
        <v>2181865762</v>
      </c>
      <c r="Q14" s="128">
        <f t="shared" si="1"/>
        <v>18326377038.459999</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2:42" x14ac:dyDescent="0.25">
      <c r="B15" s="11" t="s">
        <v>28</v>
      </c>
      <c r="C15" s="110">
        <v>1260400000</v>
      </c>
      <c r="D15" s="110">
        <v>1260400000</v>
      </c>
      <c r="E15" s="128">
        <v>105033333</v>
      </c>
      <c r="F15" s="128">
        <v>105033333</v>
      </c>
      <c r="G15" s="128">
        <v>105033333</v>
      </c>
      <c r="H15" s="128">
        <v>105033000</v>
      </c>
      <c r="I15" s="128">
        <v>105033000</v>
      </c>
      <c r="J15" s="128">
        <v>105033000</v>
      </c>
      <c r="K15" s="128">
        <v>105033000</v>
      </c>
      <c r="L15" s="128">
        <v>105034665</v>
      </c>
      <c r="M15" s="128">
        <v>105033333</v>
      </c>
      <c r="N15" s="128">
        <v>105033333</v>
      </c>
      <c r="O15" s="128">
        <v>105033333</v>
      </c>
      <c r="P15" s="128">
        <v>105033337</v>
      </c>
      <c r="Q15" s="128">
        <f t="shared" si="1"/>
        <v>1260400000</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2:42" x14ac:dyDescent="0.25">
      <c r="B16" s="11" t="s">
        <v>29</v>
      </c>
      <c r="C16" s="110">
        <v>70197840</v>
      </c>
      <c r="D16" s="110">
        <v>69884480.870000005</v>
      </c>
      <c r="E16" s="13">
        <v>0</v>
      </c>
      <c r="F16" s="13">
        <v>0</v>
      </c>
      <c r="G16" s="13">
        <v>0</v>
      </c>
      <c r="H16" s="128">
        <v>2484813.64</v>
      </c>
      <c r="I16" s="128">
        <v>3157019.83</v>
      </c>
      <c r="J16" s="128">
        <v>9492326.6500000004</v>
      </c>
      <c r="K16" s="128">
        <v>9228269.7100000009</v>
      </c>
      <c r="L16" s="128">
        <v>10793597.01</v>
      </c>
      <c r="M16" s="128">
        <v>6189190.3399999999</v>
      </c>
      <c r="N16" s="128">
        <v>1502970.43</v>
      </c>
      <c r="O16" s="128">
        <v>4437996.13</v>
      </c>
      <c r="P16" s="128">
        <v>19122447.580000002</v>
      </c>
      <c r="Q16" s="128">
        <f t="shared" si="1"/>
        <v>66408631.320000008</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2:42" x14ac:dyDescent="0.25">
      <c r="B17" s="11" t="s">
        <v>30</v>
      </c>
      <c r="C17" s="110">
        <v>118698745</v>
      </c>
      <c r="D17" s="110">
        <v>118698745</v>
      </c>
      <c r="E17" s="13">
        <v>0</v>
      </c>
      <c r="F17" s="128">
        <v>772392</v>
      </c>
      <c r="G17" s="128">
        <v>13053352</v>
      </c>
      <c r="H17" s="128">
        <v>7320033.4000000004</v>
      </c>
      <c r="I17" s="128">
        <v>29184679.719999999</v>
      </c>
      <c r="J17" s="128">
        <v>10298811.199999999</v>
      </c>
      <c r="K17" s="128">
        <v>9386212.5999999996</v>
      </c>
      <c r="L17" s="128">
        <v>10977922.140000001</v>
      </c>
      <c r="M17" s="128">
        <v>9416114.5700000003</v>
      </c>
      <c r="N17" s="128">
        <v>9828057.1400000006</v>
      </c>
      <c r="O17" s="128">
        <v>7045057.21</v>
      </c>
      <c r="P17" s="128">
        <v>7030968.5800000001</v>
      </c>
      <c r="Q17" s="128">
        <f t="shared" si="1"/>
        <v>114313600.55999999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2:42" x14ac:dyDescent="0.25">
      <c r="B18" s="11" t="s">
        <v>31</v>
      </c>
      <c r="C18" s="110">
        <v>282782427</v>
      </c>
      <c r="D18" s="110">
        <v>300282427</v>
      </c>
      <c r="E18" s="128">
        <v>22432102</v>
      </c>
      <c r="F18" s="128">
        <v>22432102</v>
      </c>
      <c r="G18" s="128">
        <v>22432102</v>
      </c>
      <c r="H18" s="128">
        <v>22432102</v>
      </c>
      <c r="I18" s="128">
        <v>22432102</v>
      </c>
      <c r="J18" s="128">
        <v>22432102</v>
      </c>
      <c r="K18" s="128">
        <v>22432102</v>
      </c>
      <c r="L18" s="128">
        <v>22432102</v>
      </c>
      <c r="M18" s="128">
        <v>22432102</v>
      </c>
      <c r="N18" s="128">
        <v>22432102</v>
      </c>
      <c r="O18" s="128">
        <v>36029301</v>
      </c>
      <c r="P18" s="128">
        <v>39932102</v>
      </c>
      <c r="Q18" s="128">
        <f t="shared" si="1"/>
        <v>300282423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2:42" x14ac:dyDescent="0.25">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2:42" x14ac:dyDescent="0.25">
      <c r="B20" s="11" t="s">
        <v>33</v>
      </c>
      <c r="C20" s="110">
        <v>168681004</v>
      </c>
      <c r="D20" s="110">
        <v>159681004.00000003</v>
      </c>
      <c r="E20" s="128">
        <v>1255378.07</v>
      </c>
      <c r="F20" s="128">
        <v>4307826.1400000006</v>
      </c>
      <c r="G20" s="128">
        <v>6945146.4799999995</v>
      </c>
      <c r="H20" s="128">
        <v>4903912.96</v>
      </c>
      <c r="I20" s="128">
        <v>8319837.379999999</v>
      </c>
      <c r="J20" s="128">
        <v>7460815.0099999988</v>
      </c>
      <c r="K20" s="128">
        <v>14739577.07</v>
      </c>
      <c r="L20" s="128">
        <v>10043941.629999999</v>
      </c>
      <c r="M20" s="128">
        <v>8428880.5099999998</v>
      </c>
      <c r="N20" s="128">
        <v>10802277.560000001</v>
      </c>
      <c r="O20" s="128">
        <v>14717075.170000002</v>
      </c>
      <c r="P20" s="128">
        <v>32702735.329999994</v>
      </c>
      <c r="Q20" s="128">
        <f t="shared" si="1"/>
        <v>124627403.30999999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2:42" x14ac:dyDescent="0.25">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2:42" x14ac:dyDescent="0.25">
      <c r="B22" s="11" t="s">
        <v>35</v>
      </c>
      <c r="C22" s="110">
        <v>72251028</v>
      </c>
      <c r="D22" s="110">
        <v>70626004.680000007</v>
      </c>
      <c r="E22" s="13">
        <v>0</v>
      </c>
      <c r="F22" s="13">
        <v>0</v>
      </c>
      <c r="G22" s="128">
        <v>212400</v>
      </c>
      <c r="H22" s="128">
        <v>433500</v>
      </c>
      <c r="I22" s="128">
        <v>623912</v>
      </c>
      <c r="J22" s="128">
        <v>288196.64</v>
      </c>
      <c r="K22" s="128">
        <v>11483482.85</v>
      </c>
      <c r="L22" s="128">
        <v>19688033.939999998</v>
      </c>
      <c r="M22" s="128">
        <v>19928267.879999999</v>
      </c>
      <c r="N22" s="128">
        <v>2555914.33</v>
      </c>
      <c r="O22" s="128">
        <v>1618969.39</v>
      </c>
      <c r="P22" s="128">
        <v>12139044.98</v>
      </c>
      <c r="Q22" s="128">
        <f t="shared" si="1"/>
        <v>68971722.010000005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2:42" x14ac:dyDescent="0.25">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2:42" x14ac:dyDescent="0.25">
      <c r="B24" s="11" t="s">
        <v>37</v>
      </c>
      <c r="C24" s="110">
        <v>2087912.0000000002</v>
      </c>
      <c r="D24" s="110">
        <v>2087912.0000000002</v>
      </c>
      <c r="E24" s="13">
        <v>0</v>
      </c>
      <c r="F24" s="13">
        <v>0</v>
      </c>
      <c r="G24" s="128">
        <v>521978.00000000006</v>
      </c>
      <c r="H24" s="13">
        <v>0</v>
      </c>
      <c r="I24" s="13">
        <v>0</v>
      </c>
      <c r="J24" s="128">
        <v>521978.00000000006</v>
      </c>
      <c r="K24" s="13">
        <v>0</v>
      </c>
      <c r="L24" s="13">
        <v>0</v>
      </c>
      <c r="M24" s="128">
        <v>521978.00000000006</v>
      </c>
      <c r="N24" s="13">
        <v>0</v>
      </c>
      <c r="O24" s="13">
        <v>0</v>
      </c>
      <c r="P24" s="128">
        <v>521978.00000000006</v>
      </c>
      <c r="Q24" s="128">
        <f t="shared" si="1"/>
        <v>2087912.0000000002</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2:42" x14ac:dyDescent="0.25">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2:42" x14ac:dyDescent="0.25">
      <c r="B26" s="11" t="s">
        <v>39</v>
      </c>
      <c r="C26" s="110">
        <v>1500000000</v>
      </c>
      <c r="D26" s="110">
        <v>1100000000</v>
      </c>
      <c r="E26" s="13">
        <v>0</v>
      </c>
      <c r="F26" s="13">
        <v>0</v>
      </c>
      <c r="G26" s="13">
        <v>0</v>
      </c>
      <c r="H26" s="13">
        <v>0</v>
      </c>
      <c r="I26" s="13">
        <v>0</v>
      </c>
      <c r="J26" s="13">
        <v>0</v>
      </c>
      <c r="K26" s="128">
        <v>420935459.81</v>
      </c>
      <c r="L26" s="128">
        <v>263659411.61000001</v>
      </c>
      <c r="M26" s="128">
        <v>202224146.96000001</v>
      </c>
      <c r="N26" s="13">
        <v>0</v>
      </c>
      <c r="O26" s="13">
        <v>0</v>
      </c>
      <c r="P26" s="128">
        <v>-410567166.70999998</v>
      </c>
      <c r="Q26" s="128">
        <f t="shared" si="1"/>
        <v>476251851.67000014</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2:42" x14ac:dyDescent="0.25">
      <c r="B27" s="11" t="s">
        <v>40</v>
      </c>
      <c r="C27" s="110">
        <v>460000000</v>
      </c>
      <c r="D27" s="110">
        <v>523391587.99999994</v>
      </c>
      <c r="E27" s="128">
        <v>7835312.0999999996</v>
      </c>
      <c r="F27" s="128">
        <v>54162615.299999997</v>
      </c>
      <c r="G27" s="128">
        <v>34604376.380000003</v>
      </c>
      <c r="H27" s="128">
        <v>48676164.310000002</v>
      </c>
      <c r="I27" s="128">
        <v>33823402.030000001</v>
      </c>
      <c r="J27" s="128">
        <v>35031578.190000005</v>
      </c>
      <c r="K27" s="128">
        <v>14101510.02</v>
      </c>
      <c r="L27" s="128">
        <v>26385920.59</v>
      </c>
      <c r="M27" s="128">
        <v>6957172.4100000001</v>
      </c>
      <c r="N27" s="128">
        <v>56042105.119999997</v>
      </c>
      <c r="O27" s="128">
        <v>43587850.769999996</v>
      </c>
      <c r="P27" s="128">
        <v>130403902.89000002</v>
      </c>
      <c r="Q27" s="128">
        <f t="shared" si="1"/>
        <v>491611910.11000001</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2:42" x14ac:dyDescent="0.25">
      <c r="B28" s="11" t="s">
        <v>41</v>
      </c>
      <c r="C28" s="110">
        <v>36966483</v>
      </c>
      <c r="D28" s="110">
        <v>36966483</v>
      </c>
      <c r="E28" s="13">
        <v>0</v>
      </c>
      <c r="F28" s="13">
        <v>0</v>
      </c>
      <c r="G28" s="128">
        <v>345234.62</v>
      </c>
      <c r="H28" s="128">
        <v>1170000</v>
      </c>
      <c r="I28" s="128">
        <v>77129.2</v>
      </c>
      <c r="J28" s="128">
        <v>1013158.7799999999</v>
      </c>
      <c r="K28" s="128">
        <v>31250</v>
      </c>
      <c r="L28" s="128">
        <v>700301.94</v>
      </c>
      <c r="M28" s="128">
        <v>157556.79999999999</v>
      </c>
      <c r="N28" s="128">
        <v>1252395.3600000001</v>
      </c>
      <c r="O28" s="128">
        <v>1823857.1</v>
      </c>
      <c r="P28" s="128">
        <v>4317313.62</v>
      </c>
      <c r="Q28" s="128">
        <f t="shared" si="1"/>
        <v>10888197.42</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2:42" x14ac:dyDescent="0.25">
      <c r="B29" s="11" t="s">
        <v>42</v>
      </c>
      <c r="C29" s="110">
        <v>287552120</v>
      </c>
      <c r="D29" s="110">
        <v>287552120</v>
      </c>
      <c r="E29" s="128">
        <v>18346144.48</v>
      </c>
      <c r="F29" s="128">
        <v>17894440.780000001</v>
      </c>
      <c r="G29" s="128">
        <v>25734794.150000002</v>
      </c>
      <c r="H29" s="128">
        <v>22375608.41</v>
      </c>
      <c r="I29" s="128">
        <v>27523677.289999999</v>
      </c>
      <c r="J29" s="128">
        <v>19291683.280000001</v>
      </c>
      <c r="K29" s="128">
        <v>17300732.280000001</v>
      </c>
      <c r="L29" s="128">
        <v>19955331.5</v>
      </c>
      <c r="M29" s="128">
        <v>16199653.42</v>
      </c>
      <c r="N29" s="128">
        <v>24121537.530000001</v>
      </c>
      <c r="O29" s="128">
        <v>28391885.559999999</v>
      </c>
      <c r="P29" s="128">
        <v>38228076.829999998</v>
      </c>
      <c r="Q29" s="128">
        <f t="shared" si="1"/>
        <v>275363565.50999999</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2:42" x14ac:dyDescent="0.25">
      <c r="B30" s="11" t="s">
        <v>43</v>
      </c>
      <c r="C30" s="110">
        <v>159396877</v>
      </c>
      <c r="D30" s="110">
        <v>159396877</v>
      </c>
      <c r="E30" s="128">
        <v>765000</v>
      </c>
      <c r="F30" s="128">
        <v>965000</v>
      </c>
      <c r="G30" s="128">
        <v>1296833.33</v>
      </c>
      <c r="H30" s="128">
        <v>20824822.93</v>
      </c>
      <c r="I30" s="128">
        <v>3585204.47</v>
      </c>
      <c r="J30" s="128">
        <v>504666.67</v>
      </c>
      <c r="K30" s="128">
        <v>1974500</v>
      </c>
      <c r="L30" s="128">
        <v>1007800</v>
      </c>
      <c r="M30" s="128">
        <v>2763320</v>
      </c>
      <c r="N30" s="128">
        <v>10273796.699999999</v>
      </c>
      <c r="O30" s="128">
        <v>18083411.879999999</v>
      </c>
      <c r="P30" s="128">
        <v>24858051.920000002</v>
      </c>
      <c r="Q30" s="128">
        <f t="shared" si="1"/>
        <v>86902407.900000006</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2:42" x14ac:dyDescent="0.25">
      <c r="B31" s="11" t="s">
        <v>44</v>
      </c>
      <c r="C31" s="110">
        <v>981000000</v>
      </c>
      <c r="D31" s="110">
        <v>1078280407.78</v>
      </c>
      <c r="E31" s="128">
        <v>52493733.719999999</v>
      </c>
      <c r="F31" s="128">
        <v>55189519.850000001</v>
      </c>
      <c r="G31" s="128">
        <v>77084152.040000007</v>
      </c>
      <c r="H31" s="128">
        <v>69727743.769999996</v>
      </c>
      <c r="I31" s="128">
        <v>76762692.440000013</v>
      </c>
      <c r="J31" s="128">
        <v>81066113.11999999</v>
      </c>
      <c r="K31" s="128">
        <v>106030221.46000001</v>
      </c>
      <c r="L31" s="128">
        <v>84517388.180000007</v>
      </c>
      <c r="M31" s="128">
        <v>63396266.930000007</v>
      </c>
      <c r="N31" s="128">
        <v>67894873.169999987</v>
      </c>
      <c r="O31" s="128">
        <v>113707097.75</v>
      </c>
      <c r="P31" s="128">
        <v>199869952.82000002</v>
      </c>
      <c r="Q31" s="128">
        <f t="shared" si="1"/>
        <v>1047739755.25</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2:42" x14ac:dyDescent="0.25">
      <c r="B32" s="11" t="s">
        <v>45</v>
      </c>
      <c r="C32" s="110">
        <v>20560408</v>
      </c>
      <c r="D32" s="110">
        <v>136247763.67000002</v>
      </c>
      <c r="E32" s="13">
        <v>0</v>
      </c>
      <c r="F32" s="128">
        <v>430800</v>
      </c>
      <c r="G32" s="128">
        <v>833600</v>
      </c>
      <c r="H32" s="128">
        <v>416800</v>
      </c>
      <c r="I32" s="13">
        <v>0</v>
      </c>
      <c r="J32" s="128">
        <v>839200</v>
      </c>
      <c r="K32" s="128">
        <v>106769412</v>
      </c>
      <c r="L32" s="128">
        <v>4432023.87</v>
      </c>
      <c r="M32" s="128">
        <v>824500</v>
      </c>
      <c r="N32" s="128">
        <v>7490746.9900000002</v>
      </c>
      <c r="O32" s="128">
        <v>3924923.08</v>
      </c>
      <c r="P32" s="128">
        <v>8640517.2400000002</v>
      </c>
      <c r="Q32" s="128">
        <f t="shared" si="1"/>
        <v>134602523.18000001</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2:42" x14ac:dyDescent="0.25">
      <c r="B33" s="11" t="s">
        <v>46</v>
      </c>
      <c r="C33" s="110">
        <v>1966710705</v>
      </c>
      <c r="D33" s="110">
        <v>1766710705</v>
      </c>
      <c r="E33" s="128">
        <v>98174203.170000002</v>
      </c>
      <c r="F33" s="128">
        <v>106366002.14</v>
      </c>
      <c r="G33" s="128">
        <v>111878480.39999999</v>
      </c>
      <c r="H33" s="128">
        <v>103105452.04000001</v>
      </c>
      <c r="I33" s="128">
        <v>116899719.84999999</v>
      </c>
      <c r="J33" s="128">
        <v>121247880.00999999</v>
      </c>
      <c r="K33" s="128">
        <v>108386668.76000001</v>
      </c>
      <c r="L33" s="128">
        <v>113932321.51000001</v>
      </c>
      <c r="M33" s="128">
        <v>109577491.94</v>
      </c>
      <c r="N33" s="128">
        <v>104421174.03</v>
      </c>
      <c r="O33" s="128">
        <v>186523531.44</v>
      </c>
      <c r="P33" s="128">
        <v>340097085.61000001</v>
      </c>
      <c r="Q33" s="128">
        <f t="shared" si="1"/>
        <v>1620610010.9000001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2:42" x14ac:dyDescent="0.25">
      <c r="B34" s="11" t="s">
        <v>47</v>
      </c>
      <c r="C34" s="110">
        <v>92334677</v>
      </c>
      <c r="D34" s="110">
        <v>81853901</v>
      </c>
      <c r="E34" s="128">
        <v>827995.5</v>
      </c>
      <c r="F34" s="128">
        <v>839808.16</v>
      </c>
      <c r="G34" s="128">
        <v>1099480.49</v>
      </c>
      <c r="H34" s="128">
        <v>10934738.529999999</v>
      </c>
      <c r="I34" s="128">
        <v>1235015.2999999998</v>
      </c>
      <c r="J34" s="128">
        <v>1728365.52</v>
      </c>
      <c r="K34" s="128">
        <v>371077.97</v>
      </c>
      <c r="L34" s="128">
        <v>905110.24</v>
      </c>
      <c r="M34" s="128">
        <v>1756890.7</v>
      </c>
      <c r="N34" s="128">
        <v>3452505.3200000003</v>
      </c>
      <c r="O34" s="128">
        <v>3433257.41</v>
      </c>
      <c r="P34" s="128">
        <v>10471954.91</v>
      </c>
      <c r="Q34" s="128">
        <f t="shared" si="1"/>
        <v>37056200.049999997</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2:42" x14ac:dyDescent="0.25">
      <c r="B35" s="11" t="s">
        <v>48</v>
      </c>
      <c r="C35" s="110">
        <v>153768423</v>
      </c>
      <c r="D35" s="110">
        <v>153768423</v>
      </c>
      <c r="E35" s="128">
        <v>3476331.31</v>
      </c>
      <c r="F35" s="128">
        <v>5464206.8399999999</v>
      </c>
      <c r="G35" s="128">
        <v>15878616.57</v>
      </c>
      <c r="H35" s="128">
        <v>9274398.2400000002</v>
      </c>
      <c r="I35" s="128">
        <v>7350895.75</v>
      </c>
      <c r="J35" s="128">
        <v>13703857.84</v>
      </c>
      <c r="K35" s="128">
        <v>7474312.8600000003</v>
      </c>
      <c r="L35" s="128">
        <v>10057334.16</v>
      </c>
      <c r="M35" s="128">
        <v>5780926.0599999996</v>
      </c>
      <c r="N35" s="128">
        <v>6898163.2199999997</v>
      </c>
      <c r="O35" s="128">
        <v>8538063.2300000004</v>
      </c>
      <c r="P35" s="128">
        <v>13556466.23</v>
      </c>
      <c r="Q35" s="128">
        <f t="shared" si="1"/>
        <v>107453572.31</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2:42" x14ac:dyDescent="0.25">
      <c r="B36" s="11" t="s">
        <v>49</v>
      </c>
      <c r="C36" s="110">
        <v>49393639</v>
      </c>
      <c r="D36" s="110">
        <v>49393639</v>
      </c>
      <c r="E36" s="128">
        <v>199936</v>
      </c>
      <c r="F36" s="128">
        <v>1658354.23</v>
      </c>
      <c r="G36" s="128">
        <v>2142702.31</v>
      </c>
      <c r="H36" s="128">
        <v>3673707.36</v>
      </c>
      <c r="I36" s="128">
        <v>3111049.98</v>
      </c>
      <c r="J36" s="128">
        <v>3457129.3700000006</v>
      </c>
      <c r="K36" s="128">
        <v>2220856.9300000002</v>
      </c>
      <c r="L36" s="128">
        <v>1937852.8299999998</v>
      </c>
      <c r="M36" s="128">
        <v>1793593</v>
      </c>
      <c r="N36" s="128">
        <v>2314237.1300000004</v>
      </c>
      <c r="O36" s="128">
        <v>3977092.98</v>
      </c>
      <c r="P36" s="128">
        <v>13905418.020000001</v>
      </c>
      <c r="Q36" s="128">
        <f t="shared" si="1"/>
        <v>40391930.140000001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2:42" x14ac:dyDescent="0.25">
      <c r="B37" s="11" t="s">
        <v>50</v>
      </c>
      <c r="C37" s="110">
        <v>14079498</v>
      </c>
      <c r="D37" s="110">
        <v>14079498</v>
      </c>
      <c r="E37" s="13">
        <v>0</v>
      </c>
      <c r="F37" s="13">
        <v>0</v>
      </c>
      <c r="G37" s="13">
        <v>0</v>
      </c>
      <c r="H37" s="13">
        <v>0</v>
      </c>
      <c r="I37" s="13">
        <v>0</v>
      </c>
      <c r="J37" s="13">
        <v>0</v>
      </c>
      <c r="K37" s="13">
        <v>0</v>
      </c>
      <c r="L37" s="13">
        <v>0</v>
      </c>
      <c r="M37" s="13">
        <v>0</v>
      </c>
      <c r="N37" s="128">
        <v>1428485.08</v>
      </c>
      <c r="O37" s="128">
        <v>987739.03</v>
      </c>
      <c r="P37" s="128">
        <v>4854503.88</v>
      </c>
      <c r="Q37" s="128">
        <f t="shared" si="1"/>
        <v>7270727.9900000002</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2:42" x14ac:dyDescent="0.25">
      <c r="B38" s="11" t="s">
        <v>51</v>
      </c>
      <c r="C38" s="110">
        <v>153166231</v>
      </c>
      <c r="D38" s="110">
        <v>258637828</v>
      </c>
      <c r="E38" s="13">
        <v>0</v>
      </c>
      <c r="F38" s="128">
        <v>10965706.640000001</v>
      </c>
      <c r="G38" s="128">
        <v>5271149.5599999996</v>
      </c>
      <c r="H38" s="128">
        <v>12447331.08</v>
      </c>
      <c r="I38" s="128">
        <v>12836905.949999999</v>
      </c>
      <c r="J38" s="128">
        <v>9065063.7400000002</v>
      </c>
      <c r="K38" s="128">
        <v>9933777.3899999987</v>
      </c>
      <c r="L38" s="128">
        <v>23613344.789999999</v>
      </c>
      <c r="M38" s="128">
        <v>15854223.390000001</v>
      </c>
      <c r="N38" s="128">
        <v>8461340.3699999992</v>
      </c>
      <c r="O38" s="128">
        <v>12580699.690000001</v>
      </c>
      <c r="P38" s="128">
        <v>123633268.41999999</v>
      </c>
      <c r="Q38" s="128">
        <f t="shared" si="1"/>
        <v>244662811.01999998</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2:42" x14ac:dyDescent="0.25">
      <c r="B39" s="11" t="s">
        <v>52</v>
      </c>
      <c r="C39" s="110">
        <v>78226518</v>
      </c>
      <c r="D39" s="110">
        <v>162631379.01999998</v>
      </c>
      <c r="E39" s="13">
        <v>0</v>
      </c>
      <c r="F39" s="13">
        <v>0</v>
      </c>
      <c r="G39" s="13">
        <v>0</v>
      </c>
      <c r="H39" s="128">
        <v>9352576.4600000009</v>
      </c>
      <c r="I39" s="128">
        <v>7396847.0999999996</v>
      </c>
      <c r="J39" s="128">
        <v>18473853.909999996</v>
      </c>
      <c r="K39" s="128">
        <v>4430074.24</v>
      </c>
      <c r="L39" s="13">
        <v>0</v>
      </c>
      <c r="M39" s="128">
        <v>6370348.5099999998</v>
      </c>
      <c r="N39" s="128">
        <v>2452800</v>
      </c>
      <c r="O39" s="128">
        <v>42197680.710000001</v>
      </c>
      <c r="P39" s="128">
        <v>71053246.870000005</v>
      </c>
      <c r="Q39" s="128">
        <f t="shared" si="1"/>
        <v>161727427.80000001</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2:42" x14ac:dyDescent="0.25">
      <c r="B40" s="11" t="s">
        <v>53</v>
      </c>
      <c r="C40" s="110">
        <v>53361647</v>
      </c>
      <c r="D40" s="110">
        <v>53361647</v>
      </c>
      <c r="E40" s="13">
        <v>0</v>
      </c>
      <c r="F40" s="13">
        <v>0</v>
      </c>
      <c r="G40" s="13">
        <v>0</v>
      </c>
      <c r="H40" s="13">
        <v>0</v>
      </c>
      <c r="I40" s="13">
        <v>0</v>
      </c>
      <c r="J40" s="13">
        <v>0</v>
      </c>
      <c r="K40" s="13">
        <v>0</v>
      </c>
      <c r="L40" s="128">
        <v>1118524</v>
      </c>
      <c r="M40" s="13">
        <v>0</v>
      </c>
      <c r="N40" s="13">
        <v>0</v>
      </c>
      <c r="O40" s="13">
        <v>0</v>
      </c>
      <c r="P40" s="13">
        <v>0</v>
      </c>
      <c r="Q40" s="128">
        <f t="shared" si="1"/>
        <v>1118524</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2:42" x14ac:dyDescent="0.25">
      <c r="B41" s="11" t="s">
        <v>54</v>
      </c>
      <c r="C41" s="110">
        <v>371078400</v>
      </c>
      <c r="D41" s="110">
        <v>371078400</v>
      </c>
      <c r="E41" s="128">
        <v>10329486.08</v>
      </c>
      <c r="F41" s="128">
        <v>18405487.73</v>
      </c>
      <c r="G41" s="128">
        <v>43950099.650000006</v>
      </c>
      <c r="H41" s="128">
        <v>43942600.839999996</v>
      </c>
      <c r="I41" s="128">
        <v>25282228.09</v>
      </c>
      <c r="J41" s="128">
        <v>24646852.780000001</v>
      </c>
      <c r="K41" s="128">
        <v>28300661.870000001</v>
      </c>
      <c r="L41" s="128">
        <v>31788081.23</v>
      </c>
      <c r="M41" s="128">
        <v>15033878.969999999</v>
      </c>
      <c r="N41" s="128">
        <v>30495144.259999998</v>
      </c>
      <c r="O41" s="128">
        <v>25728381.719999999</v>
      </c>
      <c r="P41" s="128">
        <v>46322099.129999995</v>
      </c>
      <c r="Q41" s="128">
        <f t="shared" si="1"/>
        <v>344225002.35000002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2:42" x14ac:dyDescent="0.25">
      <c r="B42" s="11" t="s">
        <v>55</v>
      </c>
      <c r="C42" s="110">
        <v>2517222429</v>
      </c>
      <c r="D42" s="110">
        <v>2055590134</v>
      </c>
      <c r="E42" s="128">
        <v>10065197.689999999</v>
      </c>
      <c r="F42" s="128">
        <v>62181142.210000001</v>
      </c>
      <c r="G42" s="128">
        <v>47727188.489999995</v>
      </c>
      <c r="H42" s="128">
        <v>149677368.47</v>
      </c>
      <c r="I42" s="128">
        <v>86569232.360000014</v>
      </c>
      <c r="J42" s="128">
        <v>50450335.170000002</v>
      </c>
      <c r="K42" s="128">
        <v>281589535.56999999</v>
      </c>
      <c r="L42" s="128">
        <v>126403190.94</v>
      </c>
      <c r="M42" s="128">
        <v>169626865.01000002</v>
      </c>
      <c r="N42" s="128">
        <v>128793301.57999998</v>
      </c>
      <c r="O42" s="128">
        <v>332389054.82000005</v>
      </c>
      <c r="P42" s="128">
        <v>335016676.38000005</v>
      </c>
      <c r="Q42" s="128">
        <f t="shared" ref="Q42:Q75" si="3">(E42+F42+G42+H42+I42+J42+K42+L42+M42+O42+N42+P42)</f>
        <v>1780489088.6900001</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2:42" x14ac:dyDescent="0.25">
      <c r="B43" s="11" t="s">
        <v>56</v>
      </c>
      <c r="C43" s="110">
        <v>247000000</v>
      </c>
      <c r="D43" s="110">
        <v>322393728.17000002</v>
      </c>
      <c r="E43" s="13">
        <v>0</v>
      </c>
      <c r="F43" s="13">
        <v>0</v>
      </c>
      <c r="G43" s="13">
        <v>0</v>
      </c>
      <c r="H43" s="128">
        <v>2175437</v>
      </c>
      <c r="I43" s="128">
        <v>30705790.170000002</v>
      </c>
      <c r="J43" s="128">
        <v>27935629.48</v>
      </c>
      <c r="K43" s="128">
        <v>27701117.719999999</v>
      </c>
      <c r="L43" s="128">
        <v>48930828.68</v>
      </c>
      <c r="M43" s="128">
        <v>50777201.670000002</v>
      </c>
      <c r="N43" s="128">
        <v>38317521.890000001</v>
      </c>
      <c r="O43" s="128">
        <v>35630190.939999998</v>
      </c>
      <c r="P43" s="128">
        <v>52064582.630000003</v>
      </c>
      <c r="Q43" s="128">
        <f t="shared" si="3"/>
        <v>314238300.18000001</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2:42" x14ac:dyDescent="0.25">
      <c r="B44" s="11" t="s">
        <v>57</v>
      </c>
      <c r="C44" s="110">
        <v>1444052048</v>
      </c>
      <c r="D44" s="110">
        <v>1444052048</v>
      </c>
      <c r="E44" s="13">
        <v>0</v>
      </c>
      <c r="F44" s="13">
        <v>0</v>
      </c>
      <c r="G44" s="13">
        <v>0</v>
      </c>
      <c r="H44" s="13">
        <v>0</v>
      </c>
      <c r="I44" s="13">
        <v>0</v>
      </c>
      <c r="J44" s="13">
        <v>0</v>
      </c>
      <c r="K44" s="13">
        <v>0</v>
      </c>
      <c r="L44" s="13">
        <v>0</v>
      </c>
      <c r="M44" s="13">
        <v>0</v>
      </c>
      <c r="N44" s="13">
        <v>0</v>
      </c>
      <c r="O44" s="13">
        <v>0</v>
      </c>
      <c r="P44" s="13">
        <v>0</v>
      </c>
      <c r="Q44" s="13">
        <f t="shared" si="3"/>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2:42" x14ac:dyDescent="0.25">
      <c r="B45" s="11" t="s">
        <v>59</v>
      </c>
      <c r="C45" s="110">
        <v>13041</v>
      </c>
      <c r="D45" s="110">
        <v>13041</v>
      </c>
      <c r="E45" s="13">
        <v>0</v>
      </c>
      <c r="F45" s="13">
        <v>0</v>
      </c>
      <c r="G45" s="13">
        <v>0</v>
      </c>
      <c r="H45" s="13">
        <v>0</v>
      </c>
      <c r="I45" s="13">
        <v>0</v>
      </c>
      <c r="J45" s="13">
        <v>0</v>
      </c>
      <c r="K45" s="13">
        <v>0</v>
      </c>
      <c r="L45" s="13">
        <v>0</v>
      </c>
      <c r="M45" s="13">
        <v>0</v>
      </c>
      <c r="N45" s="13">
        <v>0</v>
      </c>
      <c r="O45" s="13">
        <v>0</v>
      </c>
      <c r="P45" s="13">
        <v>0</v>
      </c>
      <c r="Q45" s="13">
        <f t="shared" si="3"/>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2:42" x14ac:dyDescent="0.25">
      <c r="B46" s="11" t="s">
        <v>60</v>
      </c>
      <c r="C46" s="110">
        <v>22886990</v>
      </c>
      <c r="D46" s="110">
        <v>22886990</v>
      </c>
      <c r="E46" s="13">
        <v>0</v>
      </c>
      <c r="F46" s="13">
        <v>0</v>
      </c>
      <c r="G46" s="13">
        <v>0</v>
      </c>
      <c r="H46" s="13">
        <v>0</v>
      </c>
      <c r="I46" s="13">
        <v>0</v>
      </c>
      <c r="J46" s="13">
        <v>0</v>
      </c>
      <c r="K46" s="13">
        <v>0</v>
      </c>
      <c r="L46" s="13">
        <v>0</v>
      </c>
      <c r="M46" s="13">
        <v>0</v>
      </c>
      <c r="N46" s="13">
        <v>0</v>
      </c>
      <c r="O46" s="128">
        <v>20911278.280000001</v>
      </c>
      <c r="P46" s="128">
        <v>1946000</v>
      </c>
      <c r="Q46" s="128">
        <f t="shared" si="3"/>
        <v>22857278.280000001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2:42" x14ac:dyDescent="0.25">
      <c r="B47" s="11" t="s">
        <v>61</v>
      </c>
      <c r="C47" s="110">
        <v>49210544</v>
      </c>
      <c r="D47" s="110">
        <v>49210544</v>
      </c>
      <c r="E47" s="128">
        <v>214853</v>
      </c>
      <c r="F47" s="128">
        <v>1002292.95</v>
      </c>
      <c r="G47" s="128">
        <v>1599126.9800000002</v>
      </c>
      <c r="H47" s="128">
        <v>1746481.3399999999</v>
      </c>
      <c r="I47" s="128">
        <v>5783614.7300000004</v>
      </c>
      <c r="J47" s="128">
        <v>3500225.18</v>
      </c>
      <c r="K47" s="128">
        <v>5200715.57</v>
      </c>
      <c r="L47" s="128">
        <v>2256218.7399999998</v>
      </c>
      <c r="M47" s="128">
        <v>2959593.88</v>
      </c>
      <c r="N47" s="128">
        <v>1516925.56</v>
      </c>
      <c r="O47" s="128">
        <v>2252389.6399999997</v>
      </c>
      <c r="P47" s="128">
        <v>11345702.65</v>
      </c>
      <c r="Q47" s="128">
        <f t="shared" si="3"/>
        <v>39378140.219999999</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2:42" x14ac:dyDescent="0.25">
      <c r="B48" s="11" t="s">
        <v>62</v>
      </c>
      <c r="C48" s="110">
        <v>394450889</v>
      </c>
      <c r="D48" s="110">
        <v>344450889</v>
      </c>
      <c r="E48" s="13">
        <v>0</v>
      </c>
      <c r="F48" s="13">
        <v>0</v>
      </c>
      <c r="G48" s="128">
        <v>71007054.599999994</v>
      </c>
      <c r="H48" s="128">
        <v>36314742.859999999</v>
      </c>
      <c r="I48" s="128">
        <v>37414485.57</v>
      </c>
      <c r="J48" s="128">
        <v>36057804.609999999</v>
      </c>
      <c r="K48" s="128">
        <v>39644972.870000005</v>
      </c>
      <c r="L48" s="128">
        <v>36960266.93</v>
      </c>
      <c r="M48" s="128">
        <v>582224.01</v>
      </c>
      <c r="N48" s="128">
        <v>34886466.380000003</v>
      </c>
      <c r="O48" s="128">
        <v>5789670.7999999998</v>
      </c>
      <c r="P48" s="128">
        <v>12097492.24</v>
      </c>
      <c r="Q48" s="128">
        <f t="shared" si="3"/>
        <v>310755180.87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2:42" x14ac:dyDescent="0.25">
      <c r="B49" s="11" t="s">
        <v>63</v>
      </c>
      <c r="C49" s="110">
        <v>762950742</v>
      </c>
      <c r="D49" s="110">
        <v>2049198995.0000002</v>
      </c>
      <c r="E49" s="128">
        <v>60994505.649999999</v>
      </c>
      <c r="F49" s="128">
        <v>56836005.159999996</v>
      </c>
      <c r="G49" s="128">
        <v>61697916.600000001</v>
      </c>
      <c r="H49" s="128">
        <v>62525505.969999999</v>
      </c>
      <c r="I49" s="128">
        <v>59767008.5</v>
      </c>
      <c r="J49" s="128">
        <v>82189877.5</v>
      </c>
      <c r="K49" s="128">
        <v>60553759</v>
      </c>
      <c r="L49" s="128">
        <v>58741775.390000001</v>
      </c>
      <c r="M49" s="128">
        <v>65868640.5</v>
      </c>
      <c r="N49" s="128">
        <v>64933177.5</v>
      </c>
      <c r="O49" s="128">
        <v>65083662.469999991</v>
      </c>
      <c r="P49" s="128">
        <v>1341527247.76</v>
      </c>
      <c r="Q49" s="128">
        <f t="shared" si="3"/>
        <v>2040719082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2:42" x14ac:dyDescent="0.25">
      <c r="B50" s="11" t="s">
        <v>64</v>
      </c>
      <c r="C50" s="110">
        <v>11469925</v>
      </c>
      <c r="D50" s="110">
        <v>11469925</v>
      </c>
      <c r="E50" s="13">
        <v>0</v>
      </c>
      <c r="F50" s="13">
        <v>0</v>
      </c>
      <c r="G50" s="13">
        <v>0</v>
      </c>
      <c r="H50" s="13">
        <v>0</v>
      </c>
      <c r="I50" s="128">
        <v>503129.41</v>
      </c>
      <c r="J50" s="128">
        <v>10000</v>
      </c>
      <c r="K50" s="13">
        <v>0</v>
      </c>
      <c r="L50" s="128">
        <v>698461.33</v>
      </c>
      <c r="M50" s="128">
        <v>48734</v>
      </c>
      <c r="N50" s="128">
        <v>48568.800000000003</v>
      </c>
      <c r="O50" s="128">
        <v>101550.8</v>
      </c>
      <c r="P50" s="128">
        <v>7067463.71</v>
      </c>
      <c r="Q50" s="128">
        <f t="shared" si="3"/>
        <v>8477908.0500000007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2:42" x14ac:dyDescent="0.25">
      <c r="B51" s="11" t="s">
        <v>66</v>
      </c>
      <c r="C51" s="110">
        <v>1732332398</v>
      </c>
      <c r="D51" s="110">
        <v>1632332398</v>
      </c>
      <c r="E51" s="13">
        <v>0</v>
      </c>
      <c r="F51" s="13">
        <v>0</v>
      </c>
      <c r="G51" s="128">
        <v>16889812.850000001</v>
      </c>
      <c r="H51" s="128">
        <v>83587819.989999995</v>
      </c>
      <c r="I51" s="128">
        <v>72236803.459999993</v>
      </c>
      <c r="J51" s="128">
        <v>184385567.38</v>
      </c>
      <c r="K51" s="128">
        <v>87059785.540000007</v>
      </c>
      <c r="L51" s="128">
        <v>56124274.269999996</v>
      </c>
      <c r="M51" s="128">
        <v>110738354.05</v>
      </c>
      <c r="N51" s="128">
        <v>72825455.659999996</v>
      </c>
      <c r="O51" s="128">
        <v>100547958.89</v>
      </c>
      <c r="P51" s="128">
        <v>415554453.88999999</v>
      </c>
      <c r="Q51" s="128">
        <f t="shared" si="3"/>
        <v>1199950285.98</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2:42" x14ac:dyDescent="0.25">
      <c r="B52" s="11" t="s">
        <v>67</v>
      </c>
      <c r="C52" s="110">
        <v>1264194698</v>
      </c>
      <c r="D52" s="110">
        <v>1624171930.9999998</v>
      </c>
      <c r="E52" s="128">
        <v>37298202.159999996</v>
      </c>
      <c r="F52" s="128">
        <v>39886563.460000001</v>
      </c>
      <c r="G52" s="128">
        <v>328688713.48000002</v>
      </c>
      <c r="H52" s="128">
        <v>44898276.949999996</v>
      </c>
      <c r="I52" s="128">
        <v>48825310.700000003</v>
      </c>
      <c r="J52" s="128">
        <v>79711127.390000015</v>
      </c>
      <c r="K52" s="128">
        <v>89645936.330000013</v>
      </c>
      <c r="L52" s="128">
        <v>112628896.84999999</v>
      </c>
      <c r="M52" s="128">
        <v>87670511.279999986</v>
      </c>
      <c r="N52" s="128">
        <v>150731533.56</v>
      </c>
      <c r="O52" s="128">
        <v>150481827.67000002</v>
      </c>
      <c r="P52" s="128">
        <v>230213589.54999998</v>
      </c>
      <c r="Q52" s="128">
        <f t="shared" si="3"/>
        <v>1400680489.3799999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2:42" x14ac:dyDescent="0.25">
      <c r="B53" s="11" t="s">
        <v>68</v>
      </c>
      <c r="C53" s="110">
        <v>1204685202</v>
      </c>
      <c r="D53" s="110">
        <v>1206185202</v>
      </c>
      <c r="E53" s="128">
        <v>63657945.829999998</v>
      </c>
      <c r="F53" s="128">
        <v>64306050.889999993</v>
      </c>
      <c r="G53" s="128">
        <v>83282269.329999998</v>
      </c>
      <c r="H53" s="128">
        <v>88349021.019999996</v>
      </c>
      <c r="I53" s="128">
        <v>79350522.109999999</v>
      </c>
      <c r="J53" s="128">
        <v>91102799.039999992</v>
      </c>
      <c r="K53" s="128">
        <v>94015256.500000015</v>
      </c>
      <c r="L53" s="128">
        <v>105381020.91000001</v>
      </c>
      <c r="M53" s="128">
        <v>69108799.140000001</v>
      </c>
      <c r="N53" s="128">
        <v>67721389.549999997</v>
      </c>
      <c r="O53" s="128">
        <v>157820563.26999998</v>
      </c>
      <c r="P53" s="128">
        <v>108595065.31</v>
      </c>
      <c r="Q53" s="128">
        <f t="shared" si="3"/>
        <v>1072690702.8999999</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2:42" x14ac:dyDescent="0.25">
      <c r="B54" s="11" t="s">
        <v>70</v>
      </c>
      <c r="C54" s="110">
        <v>32816871.999999996</v>
      </c>
      <c r="D54" s="110">
        <v>32816871.999999996</v>
      </c>
      <c r="E54" s="13">
        <v>0</v>
      </c>
      <c r="F54" s="128">
        <v>32000</v>
      </c>
      <c r="G54" s="13">
        <v>0</v>
      </c>
      <c r="H54" s="128">
        <v>1100032.73</v>
      </c>
      <c r="I54" s="128">
        <v>469543</v>
      </c>
      <c r="J54" s="128">
        <v>22042489.739999998</v>
      </c>
      <c r="K54" s="128">
        <v>407000</v>
      </c>
      <c r="L54" s="128">
        <v>1036807.92</v>
      </c>
      <c r="M54" s="128">
        <v>709383.46</v>
      </c>
      <c r="N54" s="128">
        <v>1411590</v>
      </c>
      <c r="O54" s="128">
        <v>2696893.65</v>
      </c>
      <c r="P54" s="128">
        <v>2901130.03</v>
      </c>
      <c r="Q54" s="128">
        <f t="shared" si="3"/>
        <v>32806870.530000001</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2:42" x14ac:dyDescent="0.25">
      <c r="B55" s="11" t="s">
        <v>71</v>
      </c>
      <c r="C55" s="110">
        <v>175000000</v>
      </c>
      <c r="D55" s="110">
        <v>175000000.00999999</v>
      </c>
      <c r="E55" s="13">
        <v>0</v>
      </c>
      <c r="F55" s="128">
        <v>5078505.87</v>
      </c>
      <c r="G55" s="128">
        <v>12710940.75</v>
      </c>
      <c r="H55" s="128">
        <v>7338751.9800000004</v>
      </c>
      <c r="I55" s="128">
        <v>19683923.23</v>
      </c>
      <c r="J55" s="128">
        <v>11546197.779999999</v>
      </c>
      <c r="K55" s="128">
        <v>8332066.2799999993</v>
      </c>
      <c r="L55" s="128">
        <v>9379993.0100000016</v>
      </c>
      <c r="M55" s="128">
        <v>8553230.5100000016</v>
      </c>
      <c r="N55" s="128">
        <v>12166565.559999999</v>
      </c>
      <c r="O55" s="128">
        <v>33872611.07</v>
      </c>
      <c r="P55" s="128">
        <v>36714964.25</v>
      </c>
      <c r="Q55" s="128">
        <f t="shared" si="3"/>
        <v>165377750.29000002</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2:42" x14ac:dyDescent="0.25">
      <c r="B56" s="11" t="s">
        <v>72</v>
      </c>
      <c r="C56" s="110">
        <v>1287315058</v>
      </c>
      <c r="D56" s="110">
        <v>1287315058</v>
      </c>
      <c r="E56" s="13">
        <v>0</v>
      </c>
      <c r="F56" s="128">
        <v>65007956.149999999</v>
      </c>
      <c r="G56" s="128">
        <v>214107667.70000002</v>
      </c>
      <c r="H56" s="128">
        <v>28164600.260000002</v>
      </c>
      <c r="I56" s="128">
        <v>31194531.350000001</v>
      </c>
      <c r="J56" s="128">
        <v>62486866.590000004</v>
      </c>
      <c r="K56" s="128">
        <v>98899542.280000001</v>
      </c>
      <c r="L56" s="128">
        <v>42340407.759999998</v>
      </c>
      <c r="M56" s="128">
        <v>134020988.91</v>
      </c>
      <c r="N56" s="128">
        <v>55888556.960000001</v>
      </c>
      <c r="O56" s="128">
        <v>183603341.44</v>
      </c>
      <c r="P56" s="128">
        <v>204513247.98000002</v>
      </c>
      <c r="Q56" s="128">
        <f t="shared" si="3"/>
        <v>1120227707.3800001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2:42" x14ac:dyDescent="0.25">
      <c r="B57" s="11" t="s">
        <v>192</v>
      </c>
      <c r="C57" s="110">
        <v>800000000</v>
      </c>
      <c r="D57" s="110">
        <v>632000000</v>
      </c>
      <c r="E57" s="13">
        <v>0</v>
      </c>
      <c r="F57" s="13">
        <v>0</v>
      </c>
      <c r="G57" s="13">
        <v>0</v>
      </c>
      <c r="H57" s="128">
        <v>9318758.4000000004</v>
      </c>
      <c r="I57" s="13">
        <v>0</v>
      </c>
      <c r="J57" s="13">
        <v>0</v>
      </c>
      <c r="K57" s="128">
        <v>5764819.6200000001</v>
      </c>
      <c r="L57" s="128">
        <v>5607038.9900000002</v>
      </c>
      <c r="M57" s="128">
        <v>35761966.880000003</v>
      </c>
      <c r="N57" s="128">
        <v>3066343</v>
      </c>
      <c r="O57" s="128">
        <v>50472918.869999997</v>
      </c>
      <c r="P57" s="128">
        <v>104754534.20999999</v>
      </c>
      <c r="Q57" s="128">
        <f t="shared" si="3"/>
        <v>214746379.96999997</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2:42" x14ac:dyDescent="0.25">
      <c r="B58" s="11" t="s">
        <v>193</v>
      </c>
      <c r="C58" s="110">
        <v>2108298576.0000002</v>
      </c>
      <c r="D58" s="110">
        <v>1609198576</v>
      </c>
      <c r="E58" s="13">
        <v>0</v>
      </c>
      <c r="F58" s="13">
        <v>0</v>
      </c>
      <c r="G58" s="128">
        <v>14885072.23</v>
      </c>
      <c r="H58" s="128">
        <v>11055906.18</v>
      </c>
      <c r="I58" s="128">
        <v>47164645.289999999</v>
      </c>
      <c r="J58" s="128">
        <v>10227647.960000001</v>
      </c>
      <c r="K58" s="128">
        <v>25858798.25</v>
      </c>
      <c r="L58" s="128">
        <v>26582092</v>
      </c>
      <c r="M58" s="128">
        <v>199061520.44</v>
      </c>
      <c r="N58" s="128">
        <v>80261214.879999995</v>
      </c>
      <c r="O58" s="128">
        <v>255780570.56</v>
      </c>
      <c r="P58" s="128">
        <v>507673866.25</v>
      </c>
      <c r="Q58" s="128">
        <f t="shared" si="3"/>
        <v>1178551334.04</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2:42" x14ac:dyDescent="0.25">
      <c r="B59" s="11" t="s">
        <v>194</v>
      </c>
      <c r="C59" s="110">
        <v>20726311</v>
      </c>
      <c r="D59" s="110">
        <v>20726311</v>
      </c>
      <c r="E59" s="13">
        <v>0</v>
      </c>
      <c r="F59" s="13">
        <v>0</v>
      </c>
      <c r="G59" s="13">
        <v>0</v>
      </c>
      <c r="H59" s="13">
        <v>0</v>
      </c>
      <c r="I59" s="13">
        <v>0</v>
      </c>
      <c r="J59" s="13">
        <v>0</v>
      </c>
      <c r="K59" s="13">
        <v>0</v>
      </c>
      <c r="L59" s="128">
        <v>1483973.44</v>
      </c>
      <c r="M59" s="128">
        <v>440625</v>
      </c>
      <c r="N59" s="128">
        <v>3106357.6799999997</v>
      </c>
      <c r="O59" s="128">
        <v>18200</v>
      </c>
      <c r="P59" s="128">
        <v>2343219.54</v>
      </c>
      <c r="Q59" s="128">
        <f t="shared" si="3"/>
        <v>7392375.6599999992</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2:42" x14ac:dyDescent="0.25">
      <c r="B60" s="11" t="s">
        <v>195</v>
      </c>
      <c r="C60" s="110">
        <v>82602381</v>
      </c>
      <c r="D60" s="110">
        <v>79130995.700000003</v>
      </c>
      <c r="E60" s="13">
        <v>0</v>
      </c>
      <c r="F60" s="13">
        <v>0</v>
      </c>
      <c r="G60" s="13">
        <v>0</v>
      </c>
      <c r="H60" s="13">
        <v>0</v>
      </c>
      <c r="I60" s="13">
        <v>0</v>
      </c>
      <c r="J60" s="13">
        <v>0</v>
      </c>
      <c r="K60" s="128">
        <v>1528100</v>
      </c>
      <c r="L60" s="13">
        <v>0</v>
      </c>
      <c r="M60" s="13">
        <v>0</v>
      </c>
      <c r="N60" s="13">
        <v>0</v>
      </c>
      <c r="O60" s="13">
        <v>0</v>
      </c>
      <c r="P60" s="13">
        <v>0</v>
      </c>
      <c r="Q60" s="128">
        <f t="shared" si="3"/>
        <v>1528100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2:42" x14ac:dyDescent="0.25">
      <c r="B61" s="11" t="s">
        <v>196</v>
      </c>
      <c r="C61" s="110">
        <v>21231853</v>
      </c>
      <c r="D61" s="110">
        <v>21231853</v>
      </c>
      <c r="E61" s="13">
        <v>0</v>
      </c>
      <c r="F61" s="13">
        <v>0</v>
      </c>
      <c r="G61" s="13">
        <v>0</v>
      </c>
      <c r="H61" s="13">
        <v>0</v>
      </c>
      <c r="I61" s="13">
        <v>0</v>
      </c>
      <c r="J61" s="13">
        <v>0</v>
      </c>
      <c r="K61" s="128">
        <v>2249596.34</v>
      </c>
      <c r="L61" s="13">
        <v>0</v>
      </c>
      <c r="M61" s="13">
        <v>0</v>
      </c>
      <c r="N61" s="13">
        <v>0</v>
      </c>
      <c r="O61" s="13">
        <v>0</v>
      </c>
      <c r="P61" s="128">
        <v>49996.6</v>
      </c>
      <c r="Q61" s="128">
        <f t="shared" si="3"/>
        <v>2299592.94</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2:42" x14ac:dyDescent="0.25">
      <c r="B62" s="11" t="s">
        <v>197</v>
      </c>
      <c r="C62" s="110">
        <v>13959230</v>
      </c>
      <c r="D62" s="110">
        <v>13959230</v>
      </c>
      <c r="E62" s="13">
        <v>0</v>
      </c>
      <c r="F62" s="13">
        <v>0</v>
      </c>
      <c r="G62" s="13">
        <v>0</v>
      </c>
      <c r="H62" s="13">
        <v>0</v>
      </c>
      <c r="I62" s="128">
        <v>2031703.61</v>
      </c>
      <c r="J62" s="128">
        <v>438999.58</v>
      </c>
      <c r="K62" s="13">
        <v>0</v>
      </c>
      <c r="L62" s="128">
        <v>3343272.0700000003</v>
      </c>
      <c r="M62" s="128">
        <v>102712.56</v>
      </c>
      <c r="N62" s="128">
        <v>85474.72</v>
      </c>
      <c r="O62" s="128">
        <v>1167752.57</v>
      </c>
      <c r="P62" s="128">
        <v>992738.84000000008</v>
      </c>
      <c r="Q62" s="128">
        <f t="shared" si="3"/>
        <v>8162653.9499999993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2:42" x14ac:dyDescent="0.25">
      <c r="B63" s="9" t="s">
        <v>74</v>
      </c>
      <c r="C63" s="109">
        <f>+C65</f>
        <v>61376493748</v>
      </c>
      <c r="D63" s="109">
        <f t="shared" ref="D63:P63" si="4">SUM(D64:D65)</f>
        <v>69102433441</v>
      </c>
      <c r="E63" s="111">
        <f t="shared" si="4"/>
        <v>973992161.82000005</v>
      </c>
      <c r="F63" s="111">
        <f t="shared" si="4"/>
        <v>7413236459.5900002</v>
      </c>
      <c r="G63" s="111">
        <f t="shared" si="4"/>
        <v>2420868671.9299998</v>
      </c>
      <c r="H63" s="111">
        <f t="shared" si="4"/>
        <v>3088091312.2599998</v>
      </c>
      <c r="I63" s="111">
        <f t="shared" si="4"/>
        <v>7033519434.5299997</v>
      </c>
      <c r="J63" s="111">
        <f t="shared" si="4"/>
        <v>8390975864.3000002</v>
      </c>
      <c r="K63" s="111">
        <f t="shared" si="4"/>
        <v>5767588606.8299999</v>
      </c>
      <c r="L63" s="111">
        <f t="shared" si="4"/>
        <v>12374346488.300001</v>
      </c>
      <c r="M63" s="111">
        <f t="shared" si="4"/>
        <v>3000851259.48</v>
      </c>
      <c r="N63" s="111">
        <f t="shared" si="4"/>
        <v>2304857851.6300001</v>
      </c>
      <c r="O63" s="111">
        <f t="shared" si="4"/>
        <v>3953108270.8199997</v>
      </c>
      <c r="P63" s="111">
        <f t="shared" si="4"/>
        <v>11992364983.009998</v>
      </c>
      <c r="Q63" s="111">
        <f t="shared" si="3"/>
        <v>68713801364.5</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2:42" x14ac:dyDescent="0.25">
      <c r="B64" s="11" t="s">
        <v>198</v>
      </c>
      <c r="C64" s="10">
        <v>0</v>
      </c>
      <c r="D64" s="110">
        <v>7594732693</v>
      </c>
      <c r="E64" s="18">
        <v>0</v>
      </c>
      <c r="F64" s="18">
        <v>0</v>
      </c>
      <c r="G64" s="18">
        <v>0</v>
      </c>
      <c r="H64" s="18">
        <v>0</v>
      </c>
      <c r="I64" s="18">
        <v>0</v>
      </c>
      <c r="J64" s="18">
        <v>0</v>
      </c>
      <c r="K64" s="18">
        <v>0</v>
      </c>
      <c r="L64" s="18">
        <v>0</v>
      </c>
      <c r="M64" s="18">
        <v>0</v>
      </c>
      <c r="N64" s="18">
        <v>0</v>
      </c>
      <c r="O64" s="18">
        <v>0</v>
      </c>
      <c r="P64" s="129">
        <v>7592902472.7199993</v>
      </c>
      <c r="Q64" s="129">
        <f t="shared" si="3"/>
        <v>7592902472.7199993</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61376493748</v>
      </c>
      <c r="D65" s="110">
        <v>61507700748</v>
      </c>
      <c r="E65" s="129">
        <v>973992161.82000005</v>
      </c>
      <c r="F65" s="129">
        <v>7413236459.5900002</v>
      </c>
      <c r="G65" s="129">
        <v>2420868671.9299998</v>
      </c>
      <c r="H65" s="129">
        <v>3088091312.2599998</v>
      </c>
      <c r="I65" s="129">
        <v>7033519434.5299997</v>
      </c>
      <c r="J65" s="129">
        <v>8390975864.3000002</v>
      </c>
      <c r="K65" s="129">
        <v>5767588606.8299999</v>
      </c>
      <c r="L65" s="129">
        <v>12374346488.300001</v>
      </c>
      <c r="M65" s="129">
        <v>3000851259.48</v>
      </c>
      <c r="N65" s="129">
        <v>2304857851.6300001</v>
      </c>
      <c r="O65" s="129">
        <v>3953108270.8199997</v>
      </c>
      <c r="P65" s="129">
        <v>4399462510.29</v>
      </c>
      <c r="Q65" s="129">
        <f t="shared" si="3"/>
        <v>61120898891.780006</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 t="shared" ref="C66:P66" si="5">+SUM(C67:C99)</f>
        <v>55182824791</v>
      </c>
      <c r="D66" s="109">
        <f t="shared" si="5"/>
        <v>51378522265.489998</v>
      </c>
      <c r="E66" s="130">
        <f t="shared" si="5"/>
        <v>5353885354.6699991</v>
      </c>
      <c r="F66" s="130">
        <f t="shared" si="5"/>
        <v>2893761974.1200004</v>
      </c>
      <c r="G66" s="130">
        <f t="shared" si="5"/>
        <v>3803835058.7800007</v>
      </c>
      <c r="H66" s="130">
        <f t="shared" si="5"/>
        <v>1982075667.22</v>
      </c>
      <c r="I66" s="130">
        <f t="shared" si="5"/>
        <v>1494323114.1399999</v>
      </c>
      <c r="J66" s="130">
        <f t="shared" si="5"/>
        <v>1606857937.0800002</v>
      </c>
      <c r="K66" s="130">
        <f t="shared" si="5"/>
        <v>2190691855.6199999</v>
      </c>
      <c r="L66" s="130">
        <f t="shared" si="5"/>
        <v>1506179719.3199999</v>
      </c>
      <c r="M66" s="130">
        <f t="shared" si="5"/>
        <v>869867897.21999991</v>
      </c>
      <c r="N66" s="130">
        <f t="shared" si="5"/>
        <v>4548896446.8699999</v>
      </c>
      <c r="O66" s="130">
        <f t="shared" si="5"/>
        <v>5522229899.4900017</v>
      </c>
      <c r="P66" s="130">
        <f t="shared" si="5"/>
        <v>13168233091.010002</v>
      </c>
      <c r="Q66" s="111">
        <f t="shared" si="3"/>
        <v>44940838015.540001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235222149</v>
      </c>
      <c r="D67" s="110">
        <v>113770706.69</v>
      </c>
      <c r="E67" s="13">
        <v>0</v>
      </c>
      <c r="F67" s="13">
        <v>0</v>
      </c>
      <c r="G67" s="13">
        <v>0</v>
      </c>
      <c r="H67" s="13">
        <v>0</v>
      </c>
      <c r="I67" s="13">
        <v>0</v>
      </c>
      <c r="J67" s="13">
        <v>0</v>
      </c>
      <c r="K67" s="13">
        <v>0</v>
      </c>
      <c r="L67" s="13">
        <v>0</v>
      </c>
      <c r="M67" s="13">
        <v>0</v>
      </c>
      <c r="N67" s="13">
        <v>0</v>
      </c>
      <c r="O67" s="13">
        <v>0</v>
      </c>
      <c r="P67" s="13">
        <v>0</v>
      </c>
      <c r="Q67" s="13">
        <f t="shared" si="3"/>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10000000</v>
      </c>
      <c r="E68" s="13">
        <v>0</v>
      </c>
      <c r="F68" s="13">
        <v>0</v>
      </c>
      <c r="G68" s="128">
        <v>1723509.71</v>
      </c>
      <c r="H68" s="128">
        <v>2888154.89</v>
      </c>
      <c r="I68" s="128">
        <v>1327662.21</v>
      </c>
      <c r="J68" s="128">
        <v>1760371.07</v>
      </c>
      <c r="K68" s="13">
        <v>0</v>
      </c>
      <c r="L68" s="13">
        <v>0</v>
      </c>
      <c r="M68" s="128">
        <v>1243439.8</v>
      </c>
      <c r="N68" s="13">
        <v>0</v>
      </c>
      <c r="O68" s="128">
        <v>496007.02</v>
      </c>
      <c r="P68" s="13">
        <v>0</v>
      </c>
      <c r="Q68" s="128">
        <f t="shared" si="3"/>
        <v>9439144.6999999993</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80</v>
      </c>
      <c r="C69" s="12">
        <v>0</v>
      </c>
      <c r="D69" s="110">
        <v>700</v>
      </c>
      <c r="E69" s="13">
        <v>0</v>
      </c>
      <c r="F69" s="13"/>
      <c r="G69" s="128"/>
      <c r="H69" s="128"/>
      <c r="I69" s="128"/>
      <c r="J69" s="128"/>
      <c r="K69" s="13"/>
      <c r="L69" s="13"/>
      <c r="M69" s="128"/>
      <c r="N69" s="13"/>
      <c r="O69" s="128"/>
      <c r="P69" s="129">
        <v>700</v>
      </c>
      <c r="Q69" s="128">
        <f t="shared" si="3"/>
        <v>700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81</v>
      </c>
      <c r="C70" s="110">
        <v>11647030239</v>
      </c>
      <c r="D70" s="110">
        <v>1775786078.0500002</v>
      </c>
      <c r="E70" s="13">
        <v>0</v>
      </c>
      <c r="F70" s="13">
        <v>0</v>
      </c>
      <c r="G70" s="13">
        <v>0</v>
      </c>
      <c r="H70" s="13">
        <v>0</v>
      </c>
      <c r="I70" s="13">
        <v>0</v>
      </c>
      <c r="J70" s="13">
        <v>0</v>
      </c>
      <c r="K70" s="13">
        <v>0</v>
      </c>
      <c r="L70" s="13">
        <v>0</v>
      </c>
      <c r="M70" s="13">
        <v>0</v>
      </c>
      <c r="N70" s="13">
        <v>0</v>
      </c>
      <c r="O70" s="13">
        <v>0</v>
      </c>
      <c r="P70" s="13">
        <v>0</v>
      </c>
      <c r="Q70" s="13">
        <f t="shared" si="3"/>
        <v>0</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84</v>
      </c>
      <c r="C71" s="110">
        <v>81675000</v>
      </c>
      <c r="D71" s="110">
        <v>50</v>
      </c>
      <c r="E71" s="13">
        <v>0</v>
      </c>
      <c r="F71" s="13">
        <v>0</v>
      </c>
      <c r="G71" s="13">
        <v>0</v>
      </c>
      <c r="H71" s="13">
        <v>0</v>
      </c>
      <c r="I71" s="13">
        <v>0</v>
      </c>
      <c r="J71" s="13">
        <v>0</v>
      </c>
      <c r="K71" s="13">
        <v>0</v>
      </c>
      <c r="L71" s="13">
        <v>0</v>
      </c>
      <c r="M71" s="13">
        <v>0</v>
      </c>
      <c r="N71" s="13">
        <v>0</v>
      </c>
      <c r="O71" s="13">
        <v>0</v>
      </c>
      <c r="P71" s="13">
        <v>0</v>
      </c>
      <c r="Q71" s="13">
        <f t="shared" si="3"/>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85</v>
      </c>
      <c r="C72" s="110">
        <v>90480044</v>
      </c>
      <c r="D72" s="110">
        <v>85073268</v>
      </c>
      <c r="E72" s="13">
        <v>0</v>
      </c>
      <c r="F72" s="13">
        <v>0</v>
      </c>
      <c r="G72" s="13">
        <v>0</v>
      </c>
      <c r="H72" s="13">
        <v>0</v>
      </c>
      <c r="I72" s="13">
        <v>0</v>
      </c>
      <c r="J72" s="13">
        <v>0</v>
      </c>
      <c r="K72" s="128">
        <v>57165307.100000001</v>
      </c>
      <c r="L72" s="13">
        <v>0</v>
      </c>
      <c r="M72" s="128">
        <v>15171.88</v>
      </c>
      <c r="N72" s="128">
        <v>6135942.6799999997</v>
      </c>
      <c r="O72" s="13">
        <v>0</v>
      </c>
      <c r="P72" s="13">
        <v>0</v>
      </c>
      <c r="Q72" s="128">
        <f t="shared" si="3"/>
        <v>63316421.660000004</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86</v>
      </c>
      <c r="C73" s="110">
        <v>37857824791</v>
      </c>
      <c r="D73" s="110">
        <v>36503905008.139999</v>
      </c>
      <c r="E73" s="128">
        <v>5353885354.6699991</v>
      </c>
      <c r="F73" s="128">
        <v>2893761974.1200004</v>
      </c>
      <c r="G73" s="128">
        <v>3802110338.9800005</v>
      </c>
      <c r="H73" s="128">
        <v>1979186282.3699999</v>
      </c>
      <c r="I73" s="128">
        <v>1488707885.2299998</v>
      </c>
      <c r="J73" s="128">
        <v>1602406171.8700001</v>
      </c>
      <c r="K73" s="128">
        <v>827331500.52999997</v>
      </c>
      <c r="L73" s="128">
        <v>1500319244.3</v>
      </c>
      <c r="M73" s="128">
        <v>740194151.69999993</v>
      </c>
      <c r="N73" s="128">
        <v>4007062715.0299997</v>
      </c>
      <c r="O73" s="128">
        <v>5190990005.4700003</v>
      </c>
      <c r="P73" s="128">
        <v>6804480339.1999989</v>
      </c>
      <c r="Q73" s="128">
        <f t="shared" si="3"/>
        <v>36190435963.470001</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199</v>
      </c>
      <c r="C74" s="110">
        <v>321750000</v>
      </c>
      <c r="D74" s="110">
        <v>333288662</v>
      </c>
      <c r="E74" s="13">
        <v>0</v>
      </c>
      <c r="F74" s="13">
        <v>0</v>
      </c>
      <c r="G74" s="13">
        <v>0</v>
      </c>
      <c r="H74" s="13">
        <v>0</v>
      </c>
      <c r="I74" s="13">
        <v>0</v>
      </c>
      <c r="J74" s="13">
        <v>0</v>
      </c>
      <c r="K74" s="128">
        <v>7058926.8399999999</v>
      </c>
      <c r="L74" s="13">
        <v>0</v>
      </c>
      <c r="M74" s="13">
        <v>0</v>
      </c>
      <c r="N74" s="13">
        <v>0</v>
      </c>
      <c r="O74" s="128">
        <v>159216417.88</v>
      </c>
      <c r="P74" s="128">
        <v>139337594.34</v>
      </c>
      <c r="Q74" s="128">
        <f t="shared" si="3"/>
        <v>305612939.06</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200</v>
      </c>
      <c r="C75" s="110">
        <v>0</v>
      </c>
      <c r="D75" s="110">
        <v>3100</v>
      </c>
      <c r="E75" s="13">
        <v>0</v>
      </c>
      <c r="F75" s="13">
        <v>0</v>
      </c>
      <c r="G75" s="13">
        <v>0</v>
      </c>
      <c r="H75" s="13">
        <v>0</v>
      </c>
      <c r="I75" s="13">
        <v>0</v>
      </c>
      <c r="J75" s="13">
        <v>0</v>
      </c>
      <c r="K75" s="13">
        <v>0</v>
      </c>
      <c r="L75" s="13">
        <v>0</v>
      </c>
      <c r="M75" s="13">
        <v>0</v>
      </c>
      <c r="N75" s="13">
        <v>0</v>
      </c>
      <c r="O75" s="13">
        <v>0</v>
      </c>
      <c r="P75" s="13">
        <v>0</v>
      </c>
      <c r="Q75" s="128">
        <f t="shared" si="3"/>
        <v>0</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10070897</v>
      </c>
      <c r="E76" s="13">
        <v>0</v>
      </c>
      <c r="F76" s="13">
        <v>0</v>
      </c>
      <c r="G76" s="13">
        <v>0</v>
      </c>
      <c r="H76" s="13">
        <v>0</v>
      </c>
      <c r="I76" s="13">
        <v>0</v>
      </c>
      <c r="J76" s="13">
        <v>0</v>
      </c>
      <c r="K76" s="13">
        <v>0</v>
      </c>
      <c r="L76" s="13">
        <v>0</v>
      </c>
      <c r="M76" s="13">
        <v>0</v>
      </c>
      <c r="N76" s="13">
        <v>0</v>
      </c>
      <c r="O76" s="13">
        <v>0</v>
      </c>
      <c r="P76" s="128">
        <v>4325821.12</v>
      </c>
      <c r="Q76" s="128">
        <f t="shared" ref="Q76:Q107" si="6">(E76+F76+G76+H76+I76+J76+K76+L76+M76+O76+N76+P76)</f>
        <v>4325821.12</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198000000</v>
      </c>
      <c r="D77" s="110">
        <v>198000000</v>
      </c>
      <c r="E77" s="13">
        <v>0</v>
      </c>
      <c r="F77" s="13">
        <v>0</v>
      </c>
      <c r="G77" s="13">
        <v>0</v>
      </c>
      <c r="H77" s="13">
        <v>0</v>
      </c>
      <c r="I77" s="13">
        <v>0</v>
      </c>
      <c r="J77" s="13">
        <v>0</v>
      </c>
      <c r="K77" s="128">
        <v>42647418.259999998</v>
      </c>
      <c r="L77" s="13">
        <v>0</v>
      </c>
      <c r="M77" s="13">
        <v>0</v>
      </c>
      <c r="N77" s="128">
        <v>51204639.130000003</v>
      </c>
      <c r="O77" s="13">
        <v>0</v>
      </c>
      <c r="P77" s="128">
        <v>46341393.960000001</v>
      </c>
      <c r="Q77" s="128">
        <f t="shared" si="6"/>
        <v>140193451.34999999</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194525921</v>
      </c>
      <c r="E78" s="13">
        <v>0</v>
      </c>
      <c r="F78" s="13">
        <v>0</v>
      </c>
      <c r="G78" s="13">
        <v>0</v>
      </c>
      <c r="H78" s="13">
        <v>0</v>
      </c>
      <c r="I78" s="13">
        <v>0</v>
      </c>
      <c r="J78" s="13">
        <v>0</v>
      </c>
      <c r="K78" s="128">
        <v>32119734.520000003</v>
      </c>
      <c r="L78" s="13">
        <v>0</v>
      </c>
      <c r="M78" s="13">
        <v>0</v>
      </c>
      <c r="N78" s="128">
        <v>57263609.350000001</v>
      </c>
      <c r="O78" s="13">
        <v>0</v>
      </c>
      <c r="P78" s="128">
        <v>100783334.81</v>
      </c>
      <c r="Q78" s="128">
        <f t="shared" si="6"/>
        <v>190166678.68000001</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396000000</v>
      </c>
      <c r="D79" s="110">
        <v>396000000</v>
      </c>
      <c r="E79" s="13">
        <v>0</v>
      </c>
      <c r="F79" s="13">
        <v>0</v>
      </c>
      <c r="G79" s="13">
        <v>0</v>
      </c>
      <c r="H79" s="13">
        <v>0</v>
      </c>
      <c r="I79" s="13">
        <v>0</v>
      </c>
      <c r="J79" s="13">
        <v>0</v>
      </c>
      <c r="K79" s="13">
        <v>0</v>
      </c>
      <c r="L79" s="13">
        <v>0</v>
      </c>
      <c r="M79" s="13">
        <v>0</v>
      </c>
      <c r="N79" s="13">
        <v>0</v>
      </c>
      <c r="O79" s="13">
        <v>0</v>
      </c>
      <c r="P79" s="13">
        <v>0</v>
      </c>
      <c r="Q79" s="13">
        <f t="shared" si="6"/>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2">
        <v>0</v>
      </c>
      <c r="D80" s="110">
        <v>119473399.40000001</v>
      </c>
      <c r="E80" s="13">
        <v>0</v>
      </c>
      <c r="F80" s="13">
        <v>0</v>
      </c>
      <c r="G80" s="13">
        <v>0</v>
      </c>
      <c r="H80" s="13">
        <v>0</v>
      </c>
      <c r="I80" s="13">
        <v>0</v>
      </c>
      <c r="J80" s="13">
        <v>0</v>
      </c>
      <c r="K80" s="128">
        <v>28325309.359999999</v>
      </c>
      <c r="L80" s="13">
        <v>0</v>
      </c>
      <c r="M80" s="13">
        <v>0</v>
      </c>
      <c r="N80" s="13">
        <v>0</v>
      </c>
      <c r="O80" s="13">
        <v>0</v>
      </c>
      <c r="P80" s="128">
        <v>90494126.760000005</v>
      </c>
      <c r="Q80" s="128">
        <f t="shared" si="6"/>
        <v>118819436.12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2">
        <v>0</v>
      </c>
      <c r="D81" s="110">
        <v>303050029.23000002</v>
      </c>
      <c r="E81" s="13">
        <v>0</v>
      </c>
      <c r="F81" s="13">
        <v>0</v>
      </c>
      <c r="G81" s="13">
        <v>0</v>
      </c>
      <c r="H81" s="13">
        <v>0</v>
      </c>
      <c r="I81" s="13">
        <v>0</v>
      </c>
      <c r="J81" s="13">
        <v>0</v>
      </c>
      <c r="K81" s="13">
        <v>0</v>
      </c>
      <c r="L81" s="13">
        <v>0</v>
      </c>
      <c r="M81" s="13">
        <v>0</v>
      </c>
      <c r="N81" s="13">
        <v>0</v>
      </c>
      <c r="O81" s="13">
        <v>0</v>
      </c>
      <c r="P81" s="128">
        <v>303036107.86000001</v>
      </c>
      <c r="Q81" s="128">
        <f t="shared" si="6"/>
        <v>303036107.86000001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10">
        <v>144746162</v>
      </c>
      <c r="D82" s="110">
        <v>306797713.66999996</v>
      </c>
      <c r="E82" s="13">
        <v>0</v>
      </c>
      <c r="F82" s="13">
        <v>0</v>
      </c>
      <c r="G82" s="13">
        <v>0</v>
      </c>
      <c r="H82" s="13">
        <v>0</v>
      </c>
      <c r="I82" s="13">
        <v>0</v>
      </c>
      <c r="J82" s="13">
        <v>0</v>
      </c>
      <c r="K82" s="13">
        <v>0</v>
      </c>
      <c r="L82" s="13">
        <v>0</v>
      </c>
      <c r="M82" s="128">
        <v>23621816.859999999</v>
      </c>
      <c r="N82" s="13">
        <v>0</v>
      </c>
      <c r="O82" s="13">
        <v>0</v>
      </c>
      <c r="P82" s="128">
        <v>243483936.34999999</v>
      </c>
      <c r="Q82" s="128">
        <f t="shared" si="6"/>
        <v>267105753.20999998</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10">
        <v>27261613</v>
      </c>
      <c r="D83" s="110">
        <v>53006277</v>
      </c>
      <c r="E83" s="13">
        <v>0</v>
      </c>
      <c r="F83" s="13">
        <v>0</v>
      </c>
      <c r="G83" s="13">
        <v>0</v>
      </c>
      <c r="H83" s="13">
        <v>0</v>
      </c>
      <c r="I83" s="13">
        <v>0</v>
      </c>
      <c r="J83" s="13">
        <v>0</v>
      </c>
      <c r="K83" s="13">
        <v>0</v>
      </c>
      <c r="L83" s="13">
        <v>0</v>
      </c>
      <c r="M83" s="13">
        <v>0</v>
      </c>
      <c r="N83" s="13">
        <v>0</v>
      </c>
      <c r="O83" s="13">
        <v>0</v>
      </c>
      <c r="P83" s="128">
        <v>52657955.049999997</v>
      </c>
      <c r="Q83" s="128">
        <f t="shared" si="6"/>
        <v>52657955.049999997</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396000000</v>
      </c>
      <c r="D84" s="110">
        <v>487843959.52999997</v>
      </c>
      <c r="E84" s="13">
        <v>0</v>
      </c>
      <c r="F84" s="13">
        <v>0</v>
      </c>
      <c r="G84" s="13">
        <v>0</v>
      </c>
      <c r="H84" s="13">
        <v>0</v>
      </c>
      <c r="I84" s="13">
        <v>0</v>
      </c>
      <c r="J84" s="13">
        <v>0</v>
      </c>
      <c r="K84" s="128">
        <v>128468253.16</v>
      </c>
      <c r="L84" s="13">
        <v>0</v>
      </c>
      <c r="M84" s="13">
        <v>0</v>
      </c>
      <c r="N84" s="13">
        <v>0</v>
      </c>
      <c r="O84" s="128">
        <v>104259595.83</v>
      </c>
      <c r="P84" s="128">
        <v>41231108.420000002</v>
      </c>
      <c r="Q84" s="128">
        <f t="shared" si="6"/>
        <v>273958957.41000003</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159075428.63999999</v>
      </c>
      <c r="E85" s="13">
        <v>0</v>
      </c>
      <c r="F85" s="13">
        <v>0</v>
      </c>
      <c r="G85" s="13">
        <v>0</v>
      </c>
      <c r="H85" s="13">
        <v>0</v>
      </c>
      <c r="I85" s="13">
        <v>0</v>
      </c>
      <c r="J85" s="13">
        <v>0</v>
      </c>
      <c r="K85" s="13">
        <v>0</v>
      </c>
      <c r="L85" s="13">
        <v>0</v>
      </c>
      <c r="M85" s="13">
        <v>0</v>
      </c>
      <c r="N85" s="13">
        <v>0</v>
      </c>
      <c r="O85" s="13">
        <v>0</v>
      </c>
      <c r="P85" s="128">
        <v>159047604.50999999</v>
      </c>
      <c r="Q85" s="128">
        <f t="shared" si="6"/>
        <v>159047604.50999999</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107565853.12</v>
      </c>
      <c r="E86" s="13">
        <v>0</v>
      </c>
      <c r="F86" s="13">
        <v>0</v>
      </c>
      <c r="G86" s="13">
        <v>0</v>
      </c>
      <c r="H86" s="13">
        <v>0</v>
      </c>
      <c r="I86" s="13">
        <v>0</v>
      </c>
      <c r="J86" s="13">
        <v>0</v>
      </c>
      <c r="K86" s="13">
        <v>0</v>
      </c>
      <c r="L86" s="13">
        <v>0</v>
      </c>
      <c r="M86" s="13">
        <v>0</v>
      </c>
      <c r="N86" s="13">
        <v>0</v>
      </c>
      <c r="O86" s="13">
        <v>0</v>
      </c>
      <c r="P86" s="128">
        <v>107565853.12</v>
      </c>
      <c r="Q86" s="128">
        <f t="shared" si="6"/>
        <v>107565853.12</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470250000</v>
      </c>
      <c r="D87" s="110">
        <v>470250000</v>
      </c>
      <c r="E87" s="13">
        <v>0</v>
      </c>
      <c r="F87" s="13">
        <v>0</v>
      </c>
      <c r="G87" s="13">
        <v>0</v>
      </c>
      <c r="H87" s="13">
        <v>0</v>
      </c>
      <c r="I87" s="13">
        <v>0</v>
      </c>
      <c r="J87" s="13">
        <v>0</v>
      </c>
      <c r="K87" s="128">
        <v>17704188.149999999</v>
      </c>
      <c r="L87" s="13">
        <v>0</v>
      </c>
      <c r="M87" s="13">
        <v>0</v>
      </c>
      <c r="N87" s="13">
        <v>0</v>
      </c>
      <c r="O87" s="13">
        <v>0</v>
      </c>
      <c r="P87" s="128">
        <v>266847480.30000004</v>
      </c>
      <c r="Q87" s="128">
        <f t="shared" si="6"/>
        <v>284551668.45000005</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10">
        <v>49500000</v>
      </c>
      <c r="D88" s="110">
        <v>199206832.34</v>
      </c>
      <c r="E88" s="13">
        <v>0</v>
      </c>
      <c r="F88" s="13">
        <v>0</v>
      </c>
      <c r="G88" s="13">
        <v>0</v>
      </c>
      <c r="H88" s="13">
        <v>0</v>
      </c>
      <c r="I88" s="128">
        <v>4285101.54</v>
      </c>
      <c r="J88" s="128">
        <v>2691394.14</v>
      </c>
      <c r="K88" s="128">
        <v>1333135.28</v>
      </c>
      <c r="L88" s="128">
        <v>1323460.79</v>
      </c>
      <c r="M88" s="128">
        <v>1324121.78</v>
      </c>
      <c r="N88" s="128">
        <v>58602524.75</v>
      </c>
      <c r="O88" s="128">
        <v>2336519.06</v>
      </c>
      <c r="P88" s="128">
        <v>73386206.960000008</v>
      </c>
      <c r="Q88" s="128">
        <f t="shared" si="6"/>
        <v>145282464.30000001</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260432628.07999998</v>
      </c>
      <c r="E89" s="13">
        <v>0</v>
      </c>
      <c r="F89" s="13">
        <v>0</v>
      </c>
      <c r="G89" s="13">
        <v>0</v>
      </c>
      <c r="H89" s="13">
        <v>0</v>
      </c>
      <c r="I89" s="13">
        <v>0</v>
      </c>
      <c r="J89" s="13">
        <v>0</v>
      </c>
      <c r="K89" s="128">
        <v>122888393.62</v>
      </c>
      <c r="L89" s="13">
        <v>0</v>
      </c>
      <c r="M89" s="13">
        <v>0</v>
      </c>
      <c r="N89" s="128">
        <v>46537485.060000002</v>
      </c>
      <c r="O89" s="13">
        <v>0</v>
      </c>
      <c r="P89" s="128">
        <v>89095136.75</v>
      </c>
      <c r="Q89" s="128">
        <f t="shared" si="6"/>
        <v>258521015.43000001</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1034816327.0899999</v>
      </c>
      <c r="E90" s="13">
        <v>0</v>
      </c>
      <c r="F90" s="13">
        <v>0</v>
      </c>
      <c r="G90" s="128">
        <v>1210.0899999999999</v>
      </c>
      <c r="H90" s="128">
        <v>1229.96</v>
      </c>
      <c r="I90" s="128">
        <v>2465.16</v>
      </c>
      <c r="J90" s="13">
        <v>0</v>
      </c>
      <c r="K90" s="128">
        <v>283614475.47000003</v>
      </c>
      <c r="L90" s="13">
        <v>0</v>
      </c>
      <c r="M90" s="13">
        <v>0</v>
      </c>
      <c r="N90" s="128">
        <v>322089530.87</v>
      </c>
      <c r="O90" s="128">
        <v>1239.8699999999999</v>
      </c>
      <c r="P90" s="128">
        <v>258532833.83000001</v>
      </c>
      <c r="Q90" s="128">
        <f t="shared" si="6"/>
        <v>864242985.25000012</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112</v>
      </c>
      <c r="C91" s="110">
        <v>49500000</v>
      </c>
      <c r="D91" s="110">
        <v>49500000</v>
      </c>
      <c r="E91" s="13">
        <v>0</v>
      </c>
      <c r="F91" s="13">
        <v>0</v>
      </c>
      <c r="G91" s="13">
        <v>0</v>
      </c>
      <c r="H91" s="13">
        <v>0</v>
      </c>
      <c r="I91" s="13">
        <v>0</v>
      </c>
      <c r="J91" s="13">
        <v>0</v>
      </c>
      <c r="K91" s="13">
        <v>0</v>
      </c>
      <c r="L91" s="13">
        <v>0</v>
      </c>
      <c r="M91" s="13">
        <v>0</v>
      </c>
      <c r="N91" s="13">
        <v>0</v>
      </c>
      <c r="O91" s="13">
        <v>0</v>
      </c>
      <c r="P91" s="13">
        <v>0</v>
      </c>
      <c r="Q91" s="13">
        <f t="shared" si="6"/>
        <v>0</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113</v>
      </c>
      <c r="C92" s="110">
        <v>44550000</v>
      </c>
      <c r="D92" s="110">
        <v>49498857.670000002</v>
      </c>
      <c r="E92" s="13">
        <v>0</v>
      </c>
      <c r="F92" s="13">
        <v>0</v>
      </c>
      <c r="G92" s="13">
        <v>0</v>
      </c>
      <c r="H92" s="13">
        <v>0</v>
      </c>
      <c r="I92" s="13">
        <v>0</v>
      </c>
      <c r="J92" s="13">
        <v>0</v>
      </c>
      <c r="K92" s="13">
        <v>0</v>
      </c>
      <c r="L92" s="13">
        <v>0</v>
      </c>
      <c r="M92" s="13">
        <v>0</v>
      </c>
      <c r="N92" s="13">
        <v>0</v>
      </c>
      <c r="O92" s="13">
        <v>0</v>
      </c>
      <c r="P92" s="128">
        <v>49463204.030000001</v>
      </c>
      <c r="Q92" s="128">
        <f t="shared" si="6"/>
        <v>49463204.030000001</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177</v>
      </c>
      <c r="C93" s="12">
        <v>0</v>
      </c>
      <c r="D93" s="110">
        <v>201679693</v>
      </c>
      <c r="E93" s="13">
        <v>0</v>
      </c>
      <c r="F93" s="13">
        <v>0</v>
      </c>
      <c r="G93" s="13">
        <v>0</v>
      </c>
      <c r="H93" s="13">
        <v>0</v>
      </c>
      <c r="I93" s="13">
        <v>0</v>
      </c>
      <c r="J93" s="13">
        <v>0</v>
      </c>
      <c r="K93" s="13">
        <v>0</v>
      </c>
      <c r="L93" s="13">
        <v>0</v>
      </c>
      <c r="M93" s="13">
        <v>0</v>
      </c>
      <c r="N93" s="13">
        <v>0</v>
      </c>
      <c r="O93" s="13">
        <v>0</v>
      </c>
      <c r="P93" s="128">
        <v>201667421.13999999</v>
      </c>
      <c r="Q93" s="128">
        <f t="shared" si="6"/>
        <v>201667421.13999999</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202</v>
      </c>
      <c r="C94" s="12">
        <v>0</v>
      </c>
      <c r="D94" s="110">
        <v>94487789</v>
      </c>
      <c r="E94" s="13">
        <v>0</v>
      </c>
      <c r="F94" s="13">
        <v>0</v>
      </c>
      <c r="G94" s="13">
        <v>0</v>
      </c>
      <c r="H94" s="13">
        <v>0</v>
      </c>
      <c r="I94" s="13">
        <v>0</v>
      </c>
      <c r="J94" s="13">
        <v>0</v>
      </c>
      <c r="K94" s="128">
        <v>18784775.449999999</v>
      </c>
      <c r="L94" s="13">
        <v>0</v>
      </c>
      <c r="M94" s="13">
        <v>0</v>
      </c>
      <c r="N94" s="13">
        <v>0</v>
      </c>
      <c r="O94" s="128">
        <v>8158190.620000001</v>
      </c>
      <c r="P94" s="128">
        <v>27824160.120000001</v>
      </c>
      <c r="Q94" s="128">
        <f t="shared" si="6"/>
        <v>54767126.189999998</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116</v>
      </c>
      <c r="C95" s="110">
        <v>203034793</v>
      </c>
      <c r="D95" s="110">
        <v>993159884.87</v>
      </c>
      <c r="E95" s="13">
        <v>0</v>
      </c>
      <c r="F95" s="13">
        <v>0</v>
      </c>
      <c r="G95" s="13">
        <v>0</v>
      </c>
      <c r="H95" s="13">
        <v>0</v>
      </c>
      <c r="I95" s="13">
        <v>0</v>
      </c>
      <c r="J95" s="13">
        <v>0</v>
      </c>
      <c r="K95" s="13">
        <v>0</v>
      </c>
      <c r="L95" s="13">
        <v>0</v>
      </c>
      <c r="M95" s="128">
        <v>103469195.2</v>
      </c>
      <c r="N95" s="13">
        <v>0</v>
      </c>
      <c r="O95" s="13">
        <v>0</v>
      </c>
      <c r="P95" s="128">
        <v>871173502.62</v>
      </c>
      <c r="Q95" s="128">
        <f t="shared" si="6"/>
        <v>974642697.82000005</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117</v>
      </c>
      <c r="C96" s="110">
        <v>2227500000</v>
      </c>
      <c r="D96" s="110">
        <v>2385502000.5</v>
      </c>
      <c r="E96" s="13">
        <v>0</v>
      </c>
      <c r="F96" s="13">
        <v>0</v>
      </c>
      <c r="G96" s="13">
        <v>0</v>
      </c>
      <c r="H96" s="13">
        <v>0</v>
      </c>
      <c r="I96" s="13">
        <v>0</v>
      </c>
      <c r="J96" s="13">
        <v>0</v>
      </c>
      <c r="K96" s="13">
        <v>0</v>
      </c>
      <c r="L96" s="128">
        <v>4537014.2300000004</v>
      </c>
      <c r="M96" s="13">
        <v>0</v>
      </c>
      <c r="N96" s="13">
        <v>0</v>
      </c>
      <c r="O96" s="128">
        <v>22366196.93</v>
      </c>
      <c r="P96" s="128">
        <v>984394892.59000003</v>
      </c>
      <c r="Q96" s="128">
        <f t="shared" si="6"/>
        <v>1011298103.75</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118</v>
      </c>
      <c r="C97" s="110">
        <v>742500000</v>
      </c>
      <c r="D97" s="110">
        <v>637843201.47000003</v>
      </c>
      <c r="E97" s="13">
        <v>0</v>
      </c>
      <c r="F97" s="13">
        <v>0</v>
      </c>
      <c r="G97" s="13">
        <v>0</v>
      </c>
      <c r="H97" s="13">
        <v>0</v>
      </c>
      <c r="I97" s="13">
        <v>0</v>
      </c>
      <c r="J97" s="13">
        <v>0</v>
      </c>
      <c r="K97" s="128">
        <v>196684891.87</v>
      </c>
      <c r="L97" s="13">
        <v>0</v>
      </c>
      <c r="M97" s="13">
        <v>0</v>
      </c>
      <c r="N97" s="13">
        <v>0</v>
      </c>
      <c r="O97" s="13">
        <v>0</v>
      </c>
      <c r="P97" s="128">
        <v>155084483.46000001</v>
      </c>
      <c r="Q97" s="128">
        <f t="shared" si="6"/>
        <v>351769375.33000004</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119</v>
      </c>
      <c r="C98" s="12">
        <v>0</v>
      </c>
      <c r="D98" s="110">
        <v>1369908000</v>
      </c>
      <c r="E98" s="13">
        <v>0</v>
      </c>
      <c r="F98" s="13">
        <v>0</v>
      </c>
      <c r="G98" s="13">
        <v>0</v>
      </c>
      <c r="H98" s="13">
        <v>0</v>
      </c>
      <c r="I98" s="13">
        <v>0</v>
      </c>
      <c r="J98" s="13">
        <v>0</v>
      </c>
      <c r="K98" s="128">
        <v>426565546.00999999</v>
      </c>
      <c r="L98" s="13">
        <v>0</v>
      </c>
      <c r="M98" s="13">
        <v>0</v>
      </c>
      <c r="N98" s="13">
        <v>0</v>
      </c>
      <c r="O98" s="128">
        <v>34405726.810000002</v>
      </c>
      <c r="P98" s="128">
        <v>800018008.94000006</v>
      </c>
      <c r="Q98" s="128">
        <f t="shared" si="6"/>
        <v>1260989281.76</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203</v>
      </c>
      <c r="C99" s="12">
        <v>0</v>
      </c>
      <c r="D99" s="110">
        <v>2475000000</v>
      </c>
      <c r="E99" s="13">
        <v>0</v>
      </c>
      <c r="F99" s="13">
        <v>0</v>
      </c>
      <c r="G99" s="13">
        <v>0</v>
      </c>
      <c r="H99" s="13">
        <v>0</v>
      </c>
      <c r="I99" s="13">
        <v>0</v>
      </c>
      <c r="J99" s="13">
        <v>0</v>
      </c>
      <c r="K99" s="13">
        <v>0</v>
      </c>
      <c r="L99" s="13">
        <v>0</v>
      </c>
      <c r="M99" s="13">
        <v>0</v>
      </c>
      <c r="N99" s="13">
        <v>0</v>
      </c>
      <c r="O99" s="13">
        <v>0</v>
      </c>
      <c r="P99" s="128">
        <v>1297959884.77</v>
      </c>
      <c r="Q99" s="128">
        <f t="shared" si="6"/>
        <v>1297959884.77</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9" t="s">
        <v>121</v>
      </c>
      <c r="C100" s="109">
        <f t="shared" ref="C100:P100" si="7">+SUM(C101:C147)</f>
        <v>1645238069</v>
      </c>
      <c r="D100" s="109">
        <f t="shared" si="7"/>
        <v>2323632588.4699998</v>
      </c>
      <c r="E100" s="111">
        <f t="shared" si="7"/>
        <v>763911.38</v>
      </c>
      <c r="F100" s="111">
        <f t="shared" si="7"/>
        <v>13876157.1</v>
      </c>
      <c r="G100" s="111">
        <f t="shared" si="7"/>
        <v>13620328.460000001</v>
      </c>
      <c r="H100" s="111">
        <f t="shared" si="7"/>
        <v>18470300.34</v>
      </c>
      <c r="I100" s="111">
        <f t="shared" si="7"/>
        <v>67197432.510000005</v>
      </c>
      <c r="J100" s="111">
        <f t="shared" si="7"/>
        <v>17083469.350000001</v>
      </c>
      <c r="K100" s="111">
        <f t="shared" si="7"/>
        <v>157980333.09999999</v>
      </c>
      <c r="L100" s="111">
        <f t="shared" si="7"/>
        <v>15630384.020000001</v>
      </c>
      <c r="M100" s="111">
        <f t="shared" si="7"/>
        <v>67219820.019999996</v>
      </c>
      <c r="N100" s="111">
        <f t="shared" si="7"/>
        <v>47304546.580000006</v>
      </c>
      <c r="O100" s="111">
        <f t="shared" si="7"/>
        <v>65654061.069999993</v>
      </c>
      <c r="P100" s="111">
        <f t="shared" si="7"/>
        <v>656418132.89999998</v>
      </c>
      <c r="Q100" s="111">
        <f t="shared" si="6"/>
        <v>1141218876.8299999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204</v>
      </c>
      <c r="C101" s="12">
        <v>0</v>
      </c>
      <c r="D101" s="110">
        <v>183901320</v>
      </c>
      <c r="E101" s="18">
        <v>0</v>
      </c>
      <c r="F101" s="18">
        <v>0</v>
      </c>
      <c r="G101" s="18">
        <v>0</v>
      </c>
      <c r="H101" s="18">
        <v>0</v>
      </c>
      <c r="I101" s="18">
        <v>0</v>
      </c>
      <c r="J101" s="18">
        <v>0</v>
      </c>
      <c r="K101" s="129">
        <v>22438597.289999999</v>
      </c>
      <c r="L101" s="18">
        <v>0</v>
      </c>
      <c r="M101" s="18">
        <v>0</v>
      </c>
      <c r="N101" s="18">
        <v>0</v>
      </c>
      <c r="O101" s="18">
        <v>0</v>
      </c>
      <c r="P101" s="129">
        <v>129181737.89</v>
      </c>
      <c r="Q101" s="111">
        <f t="shared" si="6"/>
        <v>151620335.18000001</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205</v>
      </c>
      <c r="C102" s="12">
        <v>0</v>
      </c>
      <c r="D102" s="110">
        <v>8590768</v>
      </c>
      <c r="E102" s="18">
        <v>0</v>
      </c>
      <c r="F102" s="18">
        <v>0</v>
      </c>
      <c r="G102" s="18">
        <v>0</v>
      </c>
      <c r="H102" s="18">
        <v>0</v>
      </c>
      <c r="I102" s="18">
        <v>0</v>
      </c>
      <c r="J102" s="18">
        <v>0</v>
      </c>
      <c r="K102" s="18">
        <v>0</v>
      </c>
      <c r="L102" s="18">
        <v>0</v>
      </c>
      <c r="M102" s="18">
        <v>0</v>
      </c>
      <c r="N102" s="18">
        <v>0</v>
      </c>
      <c r="O102" s="18">
        <v>0</v>
      </c>
      <c r="P102" s="129">
        <v>8590765.7100000009</v>
      </c>
      <c r="Q102" s="111">
        <f t="shared" si="6"/>
        <v>8590765.7100000009</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206</v>
      </c>
      <c r="C103" s="110">
        <v>672007294</v>
      </c>
      <c r="D103" s="110">
        <v>395934206</v>
      </c>
      <c r="E103" s="18">
        <v>0</v>
      </c>
      <c r="F103" s="18">
        <v>0</v>
      </c>
      <c r="G103" s="18">
        <v>0</v>
      </c>
      <c r="H103" s="18">
        <v>0</v>
      </c>
      <c r="I103" s="18">
        <v>0</v>
      </c>
      <c r="J103" s="18">
        <v>0</v>
      </c>
      <c r="K103" s="18">
        <v>0</v>
      </c>
      <c r="L103" s="18">
        <v>0</v>
      </c>
      <c r="M103" s="18">
        <v>0</v>
      </c>
      <c r="N103" s="18">
        <v>0</v>
      </c>
      <c r="O103" s="18">
        <v>0</v>
      </c>
      <c r="P103" s="18">
        <v>0</v>
      </c>
      <c r="Q103" s="14">
        <f t="shared" si="6"/>
        <v>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124</v>
      </c>
      <c r="C104" s="12">
        <v>0</v>
      </c>
      <c r="D104" s="110">
        <v>19082.5</v>
      </c>
      <c r="E104" s="18">
        <v>0</v>
      </c>
      <c r="F104" s="18">
        <v>0</v>
      </c>
      <c r="G104" s="18">
        <v>0</v>
      </c>
      <c r="H104" s="18">
        <v>0</v>
      </c>
      <c r="I104" s="18">
        <v>0</v>
      </c>
      <c r="J104" s="18">
        <v>0</v>
      </c>
      <c r="K104" s="18">
        <v>0</v>
      </c>
      <c r="L104" s="18">
        <v>0</v>
      </c>
      <c r="M104" s="18">
        <v>0</v>
      </c>
      <c r="N104" s="129">
        <v>17897.5</v>
      </c>
      <c r="O104" s="18">
        <v>0</v>
      </c>
      <c r="P104" s="129">
        <v>1185</v>
      </c>
      <c r="Q104" s="111">
        <f t="shared" si="6"/>
        <v>19082.5</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207</v>
      </c>
      <c r="C105" s="110">
        <v>66015871.000000007</v>
      </c>
      <c r="D105" s="110">
        <v>66015871.000000007</v>
      </c>
      <c r="E105" s="18">
        <v>0</v>
      </c>
      <c r="F105" s="18">
        <v>0</v>
      </c>
      <c r="G105" s="18">
        <v>0</v>
      </c>
      <c r="H105" s="18">
        <v>0</v>
      </c>
      <c r="I105" s="18">
        <v>0</v>
      </c>
      <c r="J105" s="18">
        <v>0</v>
      </c>
      <c r="K105" s="18">
        <v>0</v>
      </c>
      <c r="L105" s="18">
        <v>0</v>
      </c>
      <c r="M105" s="18">
        <v>0</v>
      </c>
      <c r="N105" s="18">
        <v>0</v>
      </c>
      <c r="O105" s="18">
        <v>0</v>
      </c>
      <c r="P105" s="18">
        <v>0</v>
      </c>
      <c r="Q105" s="14">
        <f t="shared" si="6"/>
        <v>0</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208</v>
      </c>
      <c r="C106" s="12">
        <v>0</v>
      </c>
      <c r="D106" s="110">
        <v>4660</v>
      </c>
      <c r="E106" s="18">
        <v>0</v>
      </c>
      <c r="F106" s="18">
        <v>0</v>
      </c>
      <c r="G106" s="18">
        <v>0</v>
      </c>
      <c r="H106" s="18">
        <v>0</v>
      </c>
      <c r="I106" s="18">
        <v>0</v>
      </c>
      <c r="J106" s="18">
        <v>0</v>
      </c>
      <c r="K106" s="18">
        <v>0</v>
      </c>
      <c r="L106" s="18">
        <v>0</v>
      </c>
      <c r="M106" s="18">
        <v>0</v>
      </c>
      <c r="N106" s="18">
        <v>0</v>
      </c>
      <c r="O106" s="18">
        <v>0</v>
      </c>
      <c r="P106" s="129">
        <v>4660</v>
      </c>
      <c r="Q106" s="111">
        <f t="shared" si="6"/>
        <v>4660</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209</v>
      </c>
      <c r="C107" s="110">
        <v>838907232</v>
      </c>
      <c r="D107" s="110">
        <v>361846912.42999995</v>
      </c>
      <c r="E107" s="18">
        <v>0</v>
      </c>
      <c r="F107" s="18">
        <v>0</v>
      </c>
      <c r="G107" s="18">
        <v>0</v>
      </c>
      <c r="H107" s="18">
        <v>0</v>
      </c>
      <c r="I107" s="18">
        <v>0</v>
      </c>
      <c r="J107" s="18">
        <v>0</v>
      </c>
      <c r="K107" s="18">
        <v>0</v>
      </c>
      <c r="L107" s="18">
        <v>0</v>
      </c>
      <c r="M107" s="18">
        <v>0</v>
      </c>
      <c r="N107" s="18">
        <v>0</v>
      </c>
      <c r="O107" s="18">
        <v>0</v>
      </c>
      <c r="P107" s="18">
        <v>0</v>
      </c>
      <c r="Q107" s="14">
        <f t="shared" si="6"/>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210</v>
      </c>
      <c r="C108" s="12">
        <v>0</v>
      </c>
      <c r="D108" s="110">
        <v>13381655</v>
      </c>
      <c r="E108" s="18">
        <v>0</v>
      </c>
      <c r="F108" s="18">
        <v>0</v>
      </c>
      <c r="G108" s="18">
        <v>0</v>
      </c>
      <c r="H108" s="18">
        <v>0</v>
      </c>
      <c r="I108" s="18">
        <v>0</v>
      </c>
      <c r="J108" s="18">
        <v>0</v>
      </c>
      <c r="K108" s="129">
        <v>4705310.45</v>
      </c>
      <c r="L108" s="18">
        <v>0</v>
      </c>
      <c r="M108" s="18">
        <v>0</v>
      </c>
      <c r="N108" s="18">
        <v>0</v>
      </c>
      <c r="O108" s="129">
        <v>994785.8</v>
      </c>
      <c r="P108" s="129">
        <v>7673732.1799999997</v>
      </c>
      <c r="Q108" s="111">
        <f t="shared" ref="Q108:Q139" si="8">(E108+F108+G108+H108+I108+J108+K108+L108+M108+O108+N108+P108)</f>
        <v>13373828.43</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211</v>
      </c>
      <c r="C109" s="12">
        <v>0</v>
      </c>
      <c r="D109" s="110">
        <v>138780945</v>
      </c>
      <c r="E109" s="18">
        <v>0</v>
      </c>
      <c r="F109" s="18">
        <v>0</v>
      </c>
      <c r="G109" s="18">
        <v>0</v>
      </c>
      <c r="H109" s="18">
        <v>0</v>
      </c>
      <c r="I109" s="18">
        <v>0</v>
      </c>
      <c r="J109" s="18">
        <v>0</v>
      </c>
      <c r="K109" s="129">
        <v>12086238.040000001</v>
      </c>
      <c r="L109" s="18">
        <v>0</v>
      </c>
      <c r="M109" s="18">
        <v>0</v>
      </c>
      <c r="N109" s="18">
        <v>0</v>
      </c>
      <c r="O109" s="129">
        <v>31514959.129999999</v>
      </c>
      <c r="P109" s="129">
        <v>95138949.290000007</v>
      </c>
      <c r="Q109" s="111">
        <f t="shared" si="8"/>
        <v>138740146.46000001</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212</v>
      </c>
      <c r="C110" s="12">
        <v>0</v>
      </c>
      <c r="D110" s="110">
        <v>9870</v>
      </c>
      <c r="E110" s="18">
        <v>0</v>
      </c>
      <c r="F110" s="18">
        <v>0</v>
      </c>
      <c r="G110" s="18">
        <v>0</v>
      </c>
      <c r="H110" s="18">
        <v>0</v>
      </c>
      <c r="I110" s="18">
        <v>0</v>
      </c>
      <c r="J110" s="18">
        <v>0</v>
      </c>
      <c r="K110" s="18">
        <v>0</v>
      </c>
      <c r="L110" s="18">
        <v>0</v>
      </c>
      <c r="M110" s="18">
        <v>0</v>
      </c>
      <c r="N110" s="129">
        <v>7260</v>
      </c>
      <c r="O110" s="18">
        <v>0</v>
      </c>
      <c r="P110" s="129">
        <v>2270</v>
      </c>
      <c r="Q110" s="111">
        <f t="shared" si="8"/>
        <v>9530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213</v>
      </c>
      <c r="C111" s="12">
        <v>0</v>
      </c>
      <c r="D111" s="110">
        <v>1647224</v>
      </c>
      <c r="E111" s="18">
        <v>0</v>
      </c>
      <c r="F111" s="18">
        <v>0</v>
      </c>
      <c r="G111" s="18">
        <v>0</v>
      </c>
      <c r="H111" s="18">
        <v>0</v>
      </c>
      <c r="I111" s="18">
        <v>0</v>
      </c>
      <c r="J111" s="18">
        <v>0</v>
      </c>
      <c r="K111" s="18">
        <v>0</v>
      </c>
      <c r="L111" s="18">
        <v>0</v>
      </c>
      <c r="M111" s="18">
        <v>0</v>
      </c>
      <c r="N111" s="18">
        <v>0</v>
      </c>
      <c r="O111" s="18">
        <v>0</v>
      </c>
      <c r="P111" s="129">
        <v>1385067.5</v>
      </c>
      <c r="Q111" s="111">
        <f t="shared" si="8"/>
        <v>1385067.5</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214</v>
      </c>
      <c r="C112" s="12">
        <v>0</v>
      </c>
      <c r="D112" s="110">
        <v>235649688</v>
      </c>
      <c r="E112" s="18">
        <v>0</v>
      </c>
      <c r="F112" s="18">
        <v>0</v>
      </c>
      <c r="G112" s="18">
        <v>0</v>
      </c>
      <c r="H112" s="18">
        <v>0</v>
      </c>
      <c r="I112" s="18">
        <v>0</v>
      </c>
      <c r="J112" s="18">
        <v>0</v>
      </c>
      <c r="K112" s="129">
        <v>22788404.039999999</v>
      </c>
      <c r="L112" s="18">
        <v>0</v>
      </c>
      <c r="M112" s="18">
        <v>0</v>
      </c>
      <c r="N112" s="18">
        <v>0</v>
      </c>
      <c r="O112" s="18">
        <v>0</v>
      </c>
      <c r="P112" s="129">
        <v>160819092.87</v>
      </c>
      <c r="Q112" s="111">
        <f t="shared" si="8"/>
        <v>183607496.91</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215</v>
      </c>
      <c r="C113" s="12">
        <v>0</v>
      </c>
      <c r="D113" s="110">
        <v>4776656</v>
      </c>
      <c r="E113" s="18">
        <v>0</v>
      </c>
      <c r="F113" s="18">
        <v>0</v>
      </c>
      <c r="G113" s="18">
        <v>0</v>
      </c>
      <c r="H113" s="18">
        <v>0</v>
      </c>
      <c r="I113" s="18">
        <v>0</v>
      </c>
      <c r="J113" s="18">
        <v>0</v>
      </c>
      <c r="K113" s="18">
        <v>0</v>
      </c>
      <c r="L113" s="18">
        <v>0</v>
      </c>
      <c r="M113" s="18">
        <v>0</v>
      </c>
      <c r="N113" s="18">
        <v>0</v>
      </c>
      <c r="O113" s="18">
        <v>0</v>
      </c>
      <c r="P113" s="129">
        <v>3437778.52</v>
      </c>
      <c r="Q113" s="111">
        <f t="shared" si="8"/>
        <v>3437778.52</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216</v>
      </c>
      <c r="C114" s="12">
        <v>0</v>
      </c>
      <c r="D114" s="110">
        <v>900821</v>
      </c>
      <c r="E114" s="18">
        <v>0</v>
      </c>
      <c r="F114" s="18">
        <v>0</v>
      </c>
      <c r="G114" s="18">
        <v>0</v>
      </c>
      <c r="H114" s="18">
        <v>0</v>
      </c>
      <c r="I114" s="18">
        <v>0</v>
      </c>
      <c r="J114" s="18">
        <v>0</v>
      </c>
      <c r="K114" s="18">
        <v>0</v>
      </c>
      <c r="L114" s="18">
        <v>0</v>
      </c>
      <c r="M114" s="18">
        <v>0</v>
      </c>
      <c r="N114" s="18">
        <v>0</v>
      </c>
      <c r="O114" s="18">
        <v>0</v>
      </c>
      <c r="P114" s="129">
        <v>900819.06</v>
      </c>
      <c r="Q114" s="111">
        <f t="shared" si="8"/>
        <v>900819.06</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217</v>
      </c>
      <c r="C115" s="12">
        <v>0</v>
      </c>
      <c r="D115" s="110">
        <v>144315.82</v>
      </c>
      <c r="E115" s="18">
        <v>0</v>
      </c>
      <c r="F115" s="18">
        <v>0</v>
      </c>
      <c r="G115" s="18">
        <v>0</v>
      </c>
      <c r="H115" s="18">
        <v>0</v>
      </c>
      <c r="I115" s="18">
        <v>0</v>
      </c>
      <c r="J115" s="18">
        <v>0</v>
      </c>
      <c r="K115" s="18">
        <v>0</v>
      </c>
      <c r="L115" s="18">
        <v>0</v>
      </c>
      <c r="M115" s="18">
        <v>0</v>
      </c>
      <c r="N115" s="18">
        <v>0</v>
      </c>
      <c r="O115" s="18">
        <v>0</v>
      </c>
      <c r="P115" s="129">
        <v>144315.82</v>
      </c>
      <c r="Q115" s="111">
        <f t="shared" si="8"/>
        <v>144315.82</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218</v>
      </c>
      <c r="C116" s="12">
        <v>0</v>
      </c>
      <c r="D116" s="110">
        <v>12012831</v>
      </c>
      <c r="E116" s="18">
        <v>0</v>
      </c>
      <c r="F116" s="18">
        <v>0</v>
      </c>
      <c r="G116" s="18">
        <v>0</v>
      </c>
      <c r="H116" s="18">
        <v>0</v>
      </c>
      <c r="I116" s="18">
        <v>0</v>
      </c>
      <c r="J116" s="18">
        <v>0</v>
      </c>
      <c r="K116" s="18">
        <v>0</v>
      </c>
      <c r="L116" s="18">
        <v>0</v>
      </c>
      <c r="M116" s="129">
        <v>12009129.389999999</v>
      </c>
      <c r="N116" s="18">
        <v>0</v>
      </c>
      <c r="O116" s="18">
        <v>0</v>
      </c>
      <c r="P116" s="129">
        <v>2500</v>
      </c>
      <c r="Q116" s="111">
        <f t="shared" si="8"/>
        <v>12011629.389999999</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219</v>
      </c>
      <c r="C117" s="12">
        <v>0</v>
      </c>
      <c r="D117" s="110">
        <v>532506.79</v>
      </c>
      <c r="E117" s="18">
        <v>0</v>
      </c>
      <c r="F117" s="18">
        <v>0</v>
      </c>
      <c r="G117" s="18">
        <v>0</v>
      </c>
      <c r="H117" s="18">
        <v>0</v>
      </c>
      <c r="I117" s="18">
        <v>0</v>
      </c>
      <c r="J117" s="18">
        <v>0</v>
      </c>
      <c r="K117" s="18">
        <v>0</v>
      </c>
      <c r="L117" s="18">
        <v>0</v>
      </c>
      <c r="M117" s="18">
        <v>0</v>
      </c>
      <c r="N117" s="18">
        <v>0</v>
      </c>
      <c r="O117" s="18">
        <v>0</v>
      </c>
      <c r="P117" s="129">
        <v>532506.79</v>
      </c>
      <c r="Q117" s="111">
        <f t="shared" si="8"/>
        <v>532506.79</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220</v>
      </c>
      <c r="C118" s="12">
        <v>0</v>
      </c>
      <c r="D118" s="110">
        <v>1880</v>
      </c>
      <c r="E118" s="18">
        <v>0</v>
      </c>
      <c r="F118" s="18">
        <v>0</v>
      </c>
      <c r="G118" s="18">
        <v>0</v>
      </c>
      <c r="H118" s="18">
        <v>0</v>
      </c>
      <c r="I118" s="18">
        <v>0</v>
      </c>
      <c r="J118" s="18">
        <v>0</v>
      </c>
      <c r="K118" s="18">
        <v>0</v>
      </c>
      <c r="L118" s="18">
        <v>0</v>
      </c>
      <c r="M118" s="18">
        <v>0</v>
      </c>
      <c r="N118" s="18">
        <v>0</v>
      </c>
      <c r="O118" s="18">
        <v>0</v>
      </c>
      <c r="P118" s="129">
        <v>1880</v>
      </c>
      <c r="Q118" s="111">
        <f t="shared" si="8"/>
        <v>1880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221</v>
      </c>
      <c r="C119" s="110">
        <v>58420172</v>
      </c>
      <c r="D119" s="110">
        <v>213954325.31999999</v>
      </c>
      <c r="E119" s="129">
        <v>763911.38</v>
      </c>
      <c r="F119" s="129">
        <v>4549180.99</v>
      </c>
      <c r="G119" s="129">
        <v>8021709.1299999999</v>
      </c>
      <c r="H119" s="129">
        <v>5850520.3399999999</v>
      </c>
      <c r="I119" s="129">
        <v>3645126.8400000003</v>
      </c>
      <c r="J119" s="129">
        <v>4067031.76</v>
      </c>
      <c r="K119" s="129">
        <v>1678094.04</v>
      </c>
      <c r="L119" s="129">
        <v>705927.82000000007</v>
      </c>
      <c r="M119" s="129">
        <v>7141019.2300000004</v>
      </c>
      <c r="N119" s="129">
        <v>247500</v>
      </c>
      <c r="O119" s="129">
        <v>2843340.12</v>
      </c>
      <c r="P119" s="129">
        <v>54873263.640000001</v>
      </c>
      <c r="Q119" s="111">
        <f t="shared" si="8"/>
        <v>94386625.289999992</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222</v>
      </c>
      <c r="C120" s="12">
        <v>0</v>
      </c>
      <c r="D120" s="110">
        <v>316174</v>
      </c>
      <c r="E120" s="18">
        <v>0</v>
      </c>
      <c r="F120" s="18">
        <v>0</v>
      </c>
      <c r="G120" s="18">
        <v>0</v>
      </c>
      <c r="H120" s="18">
        <v>0</v>
      </c>
      <c r="I120" s="18">
        <v>0</v>
      </c>
      <c r="J120" s="18">
        <v>0</v>
      </c>
      <c r="K120" s="18">
        <v>0</v>
      </c>
      <c r="L120" s="18">
        <v>0</v>
      </c>
      <c r="M120" s="18">
        <v>0</v>
      </c>
      <c r="N120" s="18">
        <v>0</v>
      </c>
      <c r="O120" s="129">
        <v>2265</v>
      </c>
      <c r="P120" s="129">
        <v>150930.47</v>
      </c>
      <c r="Q120" s="111">
        <f t="shared" si="8"/>
        <v>153195.47</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141</v>
      </c>
      <c r="C121" s="12">
        <v>0</v>
      </c>
      <c r="D121" s="110">
        <v>1574368</v>
      </c>
      <c r="E121" s="18">
        <v>0</v>
      </c>
      <c r="F121" s="18">
        <v>0</v>
      </c>
      <c r="G121" s="18">
        <v>0</v>
      </c>
      <c r="H121" s="18">
        <v>0</v>
      </c>
      <c r="I121" s="18">
        <v>0</v>
      </c>
      <c r="J121" s="18">
        <v>0</v>
      </c>
      <c r="K121" s="18">
        <v>0</v>
      </c>
      <c r="L121" s="18">
        <v>0</v>
      </c>
      <c r="M121" s="18">
        <v>0</v>
      </c>
      <c r="N121" s="129">
        <v>15724.1</v>
      </c>
      <c r="O121" s="18">
        <v>0</v>
      </c>
      <c r="P121" s="129">
        <v>1519876.18</v>
      </c>
      <c r="Q121" s="111">
        <f t="shared" si="8"/>
        <v>1535600.28</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223</v>
      </c>
      <c r="C122" s="12">
        <v>0</v>
      </c>
      <c r="D122" s="110">
        <v>4900</v>
      </c>
      <c r="E122" s="18">
        <v>0</v>
      </c>
      <c r="F122" s="18">
        <v>0</v>
      </c>
      <c r="G122" s="18">
        <v>0</v>
      </c>
      <c r="H122" s="18">
        <v>0</v>
      </c>
      <c r="I122" s="18">
        <v>0</v>
      </c>
      <c r="J122" s="18">
        <v>0</v>
      </c>
      <c r="K122" s="18">
        <v>0</v>
      </c>
      <c r="L122" s="18">
        <v>0</v>
      </c>
      <c r="M122" s="18">
        <v>0</v>
      </c>
      <c r="N122" s="129">
        <v>2450</v>
      </c>
      <c r="O122" s="18">
        <v>0</v>
      </c>
      <c r="P122" s="129">
        <v>7.46</v>
      </c>
      <c r="Q122" s="111">
        <f t="shared" si="8"/>
        <v>2457.46</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143</v>
      </c>
      <c r="C123" s="12">
        <v>0</v>
      </c>
      <c r="D123" s="110">
        <v>169337</v>
      </c>
      <c r="E123" s="18">
        <v>0</v>
      </c>
      <c r="F123" s="18">
        <v>0</v>
      </c>
      <c r="G123" s="18">
        <v>0</v>
      </c>
      <c r="H123" s="18">
        <v>0</v>
      </c>
      <c r="I123" s="18">
        <v>0</v>
      </c>
      <c r="J123" s="18">
        <v>0</v>
      </c>
      <c r="K123" s="18">
        <v>0</v>
      </c>
      <c r="L123" s="18">
        <v>0</v>
      </c>
      <c r="M123" s="18">
        <v>0</v>
      </c>
      <c r="N123" s="18">
        <v>0</v>
      </c>
      <c r="O123" s="18">
        <v>0</v>
      </c>
      <c r="P123" s="129">
        <v>167316.78</v>
      </c>
      <c r="Q123" s="111">
        <f t="shared" si="8"/>
        <v>167316.78</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224</v>
      </c>
      <c r="C124" s="110">
        <v>9887500</v>
      </c>
      <c r="D124" s="110">
        <v>9887500</v>
      </c>
      <c r="E124" s="18">
        <v>0</v>
      </c>
      <c r="F124" s="18">
        <v>0</v>
      </c>
      <c r="G124" s="18">
        <v>0</v>
      </c>
      <c r="H124" s="18">
        <v>0</v>
      </c>
      <c r="I124" s="18">
        <v>0</v>
      </c>
      <c r="J124" s="18">
        <v>0</v>
      </c>
      <c r="K124" s="18">
        <v>0</v>
      </c>
      <c r="L124" s="18">
        <v>0</v>
      </c>
      <c r="M124" s="18">
        <v>0</v>
      </c>
      <c r="N124" s="18">
        <v>0</v>
      </c>
      <c r="O124" s="18">
        <v>0</v>
      </c>
      <c r="P124" s="18">
        <v>0</v>
      </c>
      <c r="Q124" s="14">
        <f t="shared" si="8"/>
        <v>0</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225</v>
      </c>
      <c r="C125" s="12">
        <v>0</v>
      </c>
      <c r="D125" s="110">
        <v>4350</v>
      </c>
      <c r="E125" s="18">
        <v>0</v>
      </c>
      <c r="F125" s="18">
        <v>0</v>
      </c>
      <c r="G125" s="18">
        <v>0</v>
      </c>
      <c r="H125" s="18">
        <v>0</v>
      </c>
      <c r="I125" s="18">
        <v>0</v>
      </c>
      <c r="J125" s="18">
        <v>0</v>
      </c>
      <c r="K125" s="18">
        <v>0</v>
      </c>
      <c r="L125" s="18">
        <v>0</v>
      </c>
      <c r="M125" s="18">
        <v>0</v>
      </c>
      <c r="N125" s="129">
        <v>1550</v>
      </c>
      <c r="O125" s="18">
        <v>0</v>
      </c>
      <c r="P125" s="129">
        <v>1350</v>
      </c>
      <c r="Q125" s="111">
        <f t="shared" si="8"/>
        <v>2900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226</v>
      </c>
      <c r="C126" s="12">
        <v>0</v>
      </c>
      <c r="D126" s="110">
        <v>613291</v>
      </c>
      <c r="E126" s="18">
        <v>0</v>
      </c>
      <c r="F126" s="18">
        <v>0</v>
      </c>
      <c r="G126" s="18">
        <v>0</v>
      </c>
      <c r="H126" s="18">
        <v>0</v>
      </c>
      <c r="I126" s="18">
        <v>0</v>
      </c>
      <c r="J126" s="18">
        <v>0</v>
      </c>
      <c r="K126" s="18">
        <v>0</v>
      </c>
      <c r="L126" s="18">
        <v>0</v>
      </c>
      <c r="M126" s="18">
        <v>0</v>
      </c>
      <c r="N126" s="18">
        <v>0</v>
      </c>
      <c r="O126" s="18">
        <v>0</v>
      </c>
      <c r="P126" s="129">
        <v>613290.63</v>
      </c>
      <c r="Q126" s="111">
        <f t="shared" si="8"/>
        <v>613290.63</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227</v>
      </c>
      <c r="C127" s="12">
        <v>0</v>
      </c>
      <c r="D127" s="110">
        <v>13168009.93</v>
      </c>
      <c r="E127" s="18">
        <v>0</v>
      </c>
      <c r="F127" s="18">
        <v>0</v>
      </c>
      <c r="G127" s="18">
        <v>0</v>
      </c>
      <c r="H127" s="18">
        <v>0</v>
      </c>
      <c r="I127" s="18">
        <v>0</v>
      </c>
      <c r="J127" s="18">
        <v>0</v>
      </c>
      <c r="K127" s="18">
        <v>0</v>
      </c>
      <c r="L127" s="18">
        <v>0</v>
      </c>
      <c r="M127" s="18">
        <v>0</v>
      </c>
      <c r="N127" s="18">
        <v>0</v>
      </c>
      <c r="O127" s="18">
        <v>0</v>
      </c>
      <c r="P127" s="129">
        <v>13168009.93</v>
      </c>
      <c r="Q127" s="111">
        <f t="shared" si="8"/>
        <v>13168009.93</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147</v>
      </c>
      <c r="C128" s="12">
        <v>0</v>
      </c>
      <c r="D128" s="110">
        <v>163912646.05000001</v>
      </c>
      <c r="E128" s="18">
        <v>0</v>
      </c>
      <c r="F128" s="18">
        <v>0</v>
      </c>
      <c r="G128" s="18">
        <v>0</v>
      </c>
      <c r="H128" s="18">
        <v>0</v>
      </c>
      <c r="I128" s="129">
        <v>46501197.039999999</v>
      </c>
      <c r="J128" s="18">
        <v>0</v>
      </c>
      <c r="K128" s="129">
        <v>62001596.210000001</v>
      </c>
      <c r="L128" s="18">
        <v>0</v>
      </c>
      <c r="M128" s="129">
        <v>31000798.920000002</v>
      </c>
      <c r="N128" s="129">
        <v>8559513.0600000005</v>
      </c>
      <c r="O128" s="18">
        <v>0</v>
      </c>
      <c r="P128" s="18">
        <v>0</v>
      </c>
      <c r="Q128" s="111">
        <f t="shared" si="8"/>
        <v>148063105.23000002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228</v>
      </c>
      <c r="C129" s="12">
        <v>0</v>
      </c>
      <c r="D129" s="110">
        <v>4939837</v>
      </c>
      <c r="E129" s="18">
        <v>0</v>
      </c>
      <c r="F129" s="18">
        <v>0</v>
      </c>
      <c r="G129" s="18">
        <v>0</v>
      </c>
      <c r="H129" s="18">
        <v>0</v>
      </c>
      <c r="I129" s="18">
        <v>0</v>
      </c>
      <c r="J129" s="18">
        <v>0</v>
      </c>
      <c r="K129" s="129">
        <v>256843.31</v>
      </c>
      <c r="L129" s="18">
        <v>0</v>
      </c>
      <c r="M129" s="18">
        <v>0</v>
      </c>
      <c r="N129" s="18">
        <v>0</v>
      </c>
      <c r="O129" s="18">
        <v>0</v>
      </c>
      <c r="P129" s="129">
        <v>3999591.38</v>
      </c>
      <c r="Q129" s="111">
        <f t="shared" si="8"/>
        <v>4256434.6899999995</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229</v>
      </c>
      <c r="C130" s="12">
        <v>0</v>
      </c>
      <c r="D130" s="110">
        <v>4044622.9999999995</v>
      </c>
      <c r="E130" s="18">
        <v>0</v>
      </c>
      <c r="F130" s="18">
        <v>0</v>
      </c>
      <c r="G130" s="18">
        <v>0</v>
      </c>
      <c r="H130" s="18">
        <v>0</v>
      </c>
      <c r="I130" s="18">
        <v>0</v>
      </c>
      <c r="J130" s="18">
        <v>0</v>
      </c>
      <c r="K130" s="18">
        <v>0</v>
      </c>
      <c r="L130" s="18">
        <v>0</v>
      </c>
      <c r="M130" s="18">
        <v>0</v>
      </c>
      <c r="N130" s="18">
        <v>0</v>
      </c>
      <c r="O130" s="18">
        <v>0</v>
      </c>
      <c r="P130" s="129">
        <v>2824625.77</v>
      </c>
      <c r="Q130" s="111">
        <f t="shared" si="8"/>
        <v>2824625.77</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6" t="s">
        <v>149</v>
      </c>
      <c r="C131" s="12">
        <v>0</v>
      </c>
      <c r="D131" s="110">
        <v>4643539.91</v>
      </c>
      <c r="E131" s="18">
        <v>0</v>
      </c>
      <c r="F131" s="18">
        <v>0</v>
      </c>
      <c r="G131" s="18">
        <v>0</v>
      </c>
      <c r="H131" s="18">
        <v>0</v>
      </c>
      <c r="I131" s="18">
        <v>0</v>
      </c>
      <c r="J131" s="18">
        <v>0</v>
      </c>
      <c r="K131" s="18">
        <v>0</v>
      </c>
      <c r="L131" s="18">
        <v>0</v>
      </c>
      <c r="M131" s="18">
        <v>0</v>
      </c>
      <c r="N131" s="18">
        <v>0</v>
      </c>
      <c r="O131" s="18">
        <v>0</v>
      </c>
      <c r="P131" s="129">
        <v>4643224.91</v>
      </c>
      <c r="Q131" s="111">
        <f t="shared" si="8"/>
        <v>4643224.91</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6" t="s">
        <v>150</v>
      </c>
      <c r="C132" s="12">
        <v>0</v>
      </c>
      <c r="D132" s="110">
        <v>65804633.679999992</v>
      </c>
      <c r="E132" s="18">
        <v>0</v>
      </c>
      <c r="F132" s="18">
        <v>0</v>
      </c>
      <c r="G132" s="18">
        <v>0</v>
      </c>
      <c r="H132" s="18">
        <v>0</v>
      </c>
      <c r="I132" s="18">
        <v>0</v>
      </c>
      <c r="J132" s="18">
        <v>0</v>
      </c>
      <c r="K132" s="18">
        <v>0</v>
      </c>
      <c r="L132" s="18">
        <v>0</v>
      </c>
      <c r="M132" s="18">
        <v>0</v>
      </c>
      <c r="N132" s="18">
        <v>0</v>
      </c>
      <c r="O132" s="18">
        <v>0</v>
      </c>
      <c r="P132" s="129">
        <v>65791598.179999992</v>
      </c>
      <c r="Q132" s="111">
        <f t="shared" si="8"/>
        <v>65791598.179999992</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6" t="s">
        <v>230</v>
      </c>
      <c r="C133" s="12">
        <v>0</v>
      </c>
      <c r="D133" s="110">
        <v>15190758.619999999</v>
      </c>
      <c r="E133" s="18">
        <v>0</v>
      </c>
      <c r="F133" s="18">
        <v>0</v>
      </c>
      <c r="G133" s="18">
        <v>0</v>
      </c>
      <c r="H133" s="129">
        <v>6390303</v>
      </c>
      <c r="I133" s="129">
        <v>4751154</v>
      </c>
      <c r="J133" s="129">
        <v>3500100</v>
      </c>
      <c r="K133" s="18">
        <v>0</v>
      </c>
      <c r="L133" s="18">
        <v>0</v>
      </c>
      <c r="M133" s="18">
        <v>0</v>
      </c>
      <c r="N133" s="18">
        <v>0</v>
      </c>
      <c r="O133" s="18">
        <v>0</v>
      </c>
      <c r="P133" s="18">
        <v>0</v>
      </c>
      <c r="Q133" s="111">
        <f t="shared" si="8"/>
        <v>14641557</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6" t="s">
        <v>152</v>
      </c>
      <c r="C134" s="12">
        <v>0</v>
      </c>
      <c r="D134" s="110">
        <v>10790144.359999999</v>
      </c>
      <c r="E134" s="18">
        <v>0</v>
      </c>
      <c r="F134" s="18">
        <v>0</v>
      </c>
      <c r="G134" s="129">
        <v>542411.26</v>
      </c>
      <c r="H134" s="18">
        <v>0</v>
      </c>
      <c r="I134" s="18">
        <v>0</v>
      </c>
      <c r="J134" s="18">
        <v>0</v>
      </c>
      <c r="K134" s="129">
        <v>1401279.87</v>
      </c>
      <c r="L134" s="18">
        <v>0</v>
      </c>
      <c r="M134" s="18">
        <v>0</v>
      </c>
      <c r="N134" s="129">
        <v>1248.56</v>
      </c>
      <c r="O134" s="18">
        <v>0</v>
      </c>
      <c r="P134" s="129">
        <v>7068426.7400000002</v>
      </c>
      <c r="Q134" s="111">
        <f t="shared" si="8"/>
        <v>9013366.4299999997</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153</v>
      </c>
      <c r="C135" s="12">
        <v>0</v>
      </c>
      <c r="D135" s="110">
        <v>4022937.5300000003</v>
      </c>
      <c r="E135" s="18">
        <v>0</v>
      </c>
      <c r="F135" s="18">
        <v>0</v>
      </c>
      <c r="G135" s="18">
        <v>0</v>
      </c>
      <c r="H135" s="18">
        <v>0</v>
      </c>
      <c r="I135" s="18">
        <v>0</v>
      </c>
      <c r="J135" s="18">
        <v>0</v>
      </c>
      <c r="K135" s="18">
        <v>0</v>
      </c>
      <c r="L135" s="18">
        <v>0</v>
      </c>
      <c r="M135" s="18">
        <v>0</v>
      </c>
      <c r="N135" s="18">
        <v>0</v>
      </c>
      <c r="O135" s="18">
        <v>0</v>
      </c>
      <c r="P135" s="129">
        <v>4022855.5300000003</v>
      </c>
      <c r="Q135" s="129">
        <f t="shared" si="8"/>
        <v>4022855.5300000003</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231</v>
      </c>
      <c r="C136" s="12">
        <v>0</v>
      </c>
      <c r="D136" s="110">
        <v>234110843.19</v>
      </c>
      <c r="E136" s="18">
        <v>0</v>
      </c>
      <c r="F136" s="129">
        <v>9326976.1099999994</v>
      </c>
      <c r="G136" s="129">
        <v>5056208.07</v>
      </c>
      <c r="H136" s="129">
        <v>6229477</v>
      </c>
      <c r="I136" s="129">
        <v>12050894.630000001</v>
      </c>
      <c r="J136" s="129">
        <v>9516337.5899999999</v>
      </c>
      <c r="K136" s="129">
        <v>9119321.8500000015</v>
      </c>
      <c r="L136" s="129">
        <v>13025371.380000001</v>
      </c>
      <c r="M136" s="129">
        <v>14539780.069999998</v>
      </c>
      <c r="N136" s="129">
        <v>30984604.900000002</v>
      </c>
      <c r="O136" s="129">
        <v>23774181.190000001</v>
      </c>
      <c r="P136" s="129">
        <v>47227706.68</v>
      </c>
      <c r="Q136" s="129">
        <f t="shared" si="8"/>
        <v>180850859.47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232</v>
      </c>
      <c r="C137" s="12">
        <v>0</v>
      </c>
      <c r="D137" s="110">
        <v>24459946.059999999</v>
      </c>
      <c r="E137" s="18">
        <v>0</v>
      </c>
      <c r="F137" s="18">
        <v>0</v>
      </c>
      <c r="G137" s="18">
        <v>0</v>
      </c>
      <c r="H137" s="18">
        <v>0</v>
      </c>
      <c r="I137" s="18">
        <v>0</v>
      </c>
      <c r="J137" s="18">
        <v>0</v>
      </c>
      <c r="K137" s="18">
        <v>0</v>
      </c>
      <c r="L137" s="18">
        <v>0</v>
      </c>
      <c r="M137" s="18">
        <v>0</v>
      </c>
      <c r="N137" s="18">
        <v>0</v>
      </c>
      <c r="O137" s="18">
        <v>0</v>
      </c>
      <c r="P137" s="129">
        <v>23096230.829999998</v>
      </c>
      <c r="Q137" s="129">
        <f t="shared" si="8"/>
        <v>23096230.829999998</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233</v>
      </c>
      <c r="C138" s="12">
        <v>0</v>
      </c>
      <c r="D138" s="110">
        <v>235849.69</v>
      </c>
      <c r="E138" s="18">
        <v>0</v>
      </c>
      <c r="F138" s="18">
        <v>0</v>
      </c>
      <c r="G138" s="18">
        <v>0</v>
      </c>
      <c r="H138" s="18">
        <v>0</v>
      </c>
      <c r="I138" s="18">
        <v>0</v>
      </c>
      <c r="J138" s="18">
        <v>0</v>
      </c>
      <c r="K138" s="18">
        <v>0</v>
      </c>
      <c r="L138" s="18">
        <v>0</v>
      </c>
      <c r="M138" s="18">
        <v>0</v>
      </c>
      <c r="N138" s="18">
        <v>0</v>
      </c>
      <c r="O138" s="18">
        <v>0</v>
      </c>
      <c r="P138" s="129">
        <v>235849.69</v>
      </c>
      <c r="Q138" s="129">
        <f t="shared" si="8"/>
        <v>235849.69</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234</v>
      </c>
      <c r="C139" s="12">
        <v>0</v>
      </c>
      <c r="D139" s="110">
        <v>2369684.4</v>
      </c>
      <c r="E139" s="18">
        <v>0</v>
      </c>
      <c r="F139" s="18">
        <v>0</v>
      </c>
      <c r="G139" s="18">
        <v>0</v>
      </c>
      <c r="H139" s="18">
        <v>0</v>
      </c>
      <c r="I139" s="18">
        <v>0</v>
      </c>
      <c r="J139" s="18">
        <v>0</v>
      </c>
      <c r="K139" s="18">
        <v>0</v>
      </c>
      <c r="L139" s="18">
        <v>0</v>
      </c>
      <c r="M139" s="18">
        <v>0</v>
      </c>
      <c r="N139" s="18">
        <v>0</v>
      </c>
      <c r="O139" s="18">
        <v>0</v>
      </c>
      <c r="P139" s="129">
        <v>2369683.46</v>
      </c>
      <c r="Q139" s="129">
        <f t="shared" si="8"/>
        <v>2369683.46</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235</v>
      </c>
      <c r="C140" s="12">
        <v>0</v>
      </c>
      <c r="D140" s="110">
        <v>57325428.020000003</v>
      </c>
      <c r="E140" s="18">
        <v>0</v>
      </c>
      <c r="F140" s="18">
        <v>0</v>
      </c>
      <c r="G140" s="18">
        <v>0</v>
      </c>
      <c r="H140" s="18">
        <v>0</v>
      </c>
      <c r="I140" s="18">
        <v>0</v>
      </c>
      <c r="J140" s="18">
        <v>0</v>
      </c>
      <c r="K140" s="18">
        <v>0</v>
      </c>
      <c r="L140" s="129">
        <v>1899084.82</v>
      </c>
      <c r="M140" s="129">
        <v>2097092.4100000001</v>
      </c>
      <c r="N140" s="129">
        <v>7250798.46</v>
      </c>
      <c r="O140" s="129">
        <v>6524529.8300000001</v>
      </c>
      <c r="P140" s="129">
        <v>8782137.7699999996</v>
      </c>
      <c r="Q140" s="129">
        <f t="shared" ref="Q140:Q148" si="9">(E140+F140+G140+H140+I140+J140+K140+L140+M140+O140+N140+P140)</f>
        <v>26553643.289999999</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236</v>
      </c>
      <c r="C141" s="12">
        <v>0</v>
      </c>
      <c r="D141" s="110">
        <v>40278000</v>
      </c>
      <c r="E141" s="18">
        <v>0</v>
      </c>
      <c r="F141" s="18">
        <v>0</v>
      </c>
      <c r="G141" s="18">
        <v>0</v>
      </c>
      <c r="H141" s="18">
        <v>0</v>
      </c>
      <c r="I141" s="18">
        <v>0</v>
      </c>
      <c r="J141" s="18">
        <v>0</v>
      </c>
      <c r="K141" s="129">
        <v>21504648</v>
      </c>
      <c r="L141" s="18">
        <v>0</v>
      </c>
      <c r="M141" s="18">
        <v>0</v>
      </c>
      <c r="N141" s="18">
        <v>0</v>
      </c>
      <c r="O141" s="18">
        <v>0</v>
      </c>
      <c r="P141" s="18">
        <v>0</v>
      </c>
      <c r="Q141" s="129">
        <f t="shared" si="9"/>
        <v>21504648</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237</v>
      </c>
      <c r="C142" s="12">
        <v>0</v>
      </c>
      <c r="D142" s="110">
        <v>6917866</v>
      </c>
      <c r="E142" s="18">
        <v>0</v>
      </c>
      <c r="F142" s="18">
        <v>0</v>
      </c>
      <c r="G142" s="18">
        <v>0</v>
      </c>
      <c r="H142" s="18">
        <v>0</v>
      </c>
      <c r="I142" s="18">
        <v>0</v>
      </c>
      <c r="J142" s="18">
        <v>0</v>
      </c>
      <c r="K142" s="18">
        <v>0</v>
      </c>
      <c r="L142" s="18">
        <v>0</v>
      </c>
      <c r="M142" s="18">
        <v>0</v>
      </c>
      <c r="N142" s="18">
        <v>0</v>
      </c>
      <c r="O142" s="18">
        <v>0</v>
      </c>
      <c r="P142" s="18">
        <v>0</v>
      </c>
      <c r="Q142" s="18">
        <f t="shared" si="9"/>
        <v>0</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238</v>
      </c>
      <c r="C143" s="12">
        <v>0</v>
      </c>
      <c r="D143" s="110">
        <v>8353073.9999999991</v>
      </c>
      <c r="E143" s="18">
        <v>0</v>
      </c>
      <c r="F143" s="18">
        <v>0</v>
      </c>
      <c r="G143" s="18">
        <v>0</v>
      </c>
      <c r="H143" s="18">
        <v>0</v>
      </c>
      <c r="I143" s="18">
        <v>0</v>
      </c>
      <c r="J143" s="18">
        <v>0</v>
      </c>
      <c r="K143" s="18">
        <v>0</v>
      </c>
      <c r="L143" s="18">
        <v>0</v>
      </c>
      <c r="M143" s="18">
        <v>0</v>
      </c>
      <c r="N143" s="18">
        <v>0</v>
      </c>
      <c r="O143" s="18">
        <v>0</v>
      </c>
      <c r="P143" s="18">
        <v>0</v>
      </c>
      <c r="Q143" s="18">
        <f t="shared" si="9"/>
        <v>0</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239</v>
      </c>
      <c r="C144" s="12">
        <v>0</v>
      </c>
      <c r="D144" s="110">
        <v>1592150.71</v>
      </c>
      <c r="E144" s="18">
        <v>0</v>
      </c>
      <c r="F144" s="18">
        <v>0</v>
      </c>
      <c r="G144" s="18">
        <v>0</v>
      </c>
      <c r="H144" s="18">
        <v>0</v>
      </c>
      <c r="I144" s="129">
        <v>249060</v>
      </c>
      <c r="J144" s="18">
        <v>0</v>
      </c>
      <c r="K144" s="18">
        <v>0</v>
      </c>
      <c r="L144" s="18">
        <v>0</v>
      </c>
      <c r="M144" s="129">
        <v>432000</v>
      </c>
      <c r="N144" s="129">
        <v>216000</v>
      </c>
      <c r="O144" s="18">
        <v>0</v>
      </c>
      <c r="P144" s="129">
        <v>641400</v>
      </c>
      <c r="Q144" s="129">
        <f t="shared" si="9"/>
        <v>1538460</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240</v>
      </c>
      <c r="C145" s="12">
        <v>0</v>
      </c>
      <c r="D145" s="110">
        <v>7584389.46</v>
      </c>
      <c r="E145" s="18">
        <v>0</v>
      </c>
      <c r="F145" s="18">
        <v>0</v>
      </c>
      <c r="G145" s="18">
        <v>0</v>
      </c>
      <c r="H145" s="18">
        <v>0</v>
      </c>
      <c r="I145" s="18">
        <v>0</v>
      </c>
      <c r="J145" s="18">
        <v>0</v>
      </c>
      <c r="K145" s="18">
        <v>0</v>
      </c>
      <c r="L145" s="18">
        <v>0</v>
      </c>
      <c r="M145" s="18">
        <v>0</v>
      </c>
      <c r="N145" s="18">
        <v>0</v>
      </c>
      <c r="O145" s="18">
        <v>0</v>
      </c>
      <c r="P145" s="129">
        <v>4205631.9400000004</v>
      </c>
      <c r="Q145" s="129">
        <f t="shared" si="9"/>
        <v>4205631.9400000004</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241</v>
      </c>
      <c r="C146" s="12">
        <v>0</v>
      </c>
      <c r="D146" s="110">
        <v>3200</v>
      </c>
      <c r="E146" s="18">
        <v>0</v>
      </c>
      <c r="F146" s="18">
        <v>0</v>
      </c>
      <c r="G146" s="18">
        <v>0</v>
      </c>
      <c r="H146" s="18">
        <v>0</v>
      </c>
      <c r="I146" s="18">
        <v>0</v>
      </c>
      <c r="J146" s="18">
        <v>0</v>
      </c>
      <c r="K146" s="18">
        <v>0</v>
      </c>
      <c r="L146" s="18">
        <v>0</v>
      </c>
      <c r="M146" s="18">
        <v>0</v>
      </c>
      <c r="N146" s="18">
        <v>0</v>
      </c>
      <c r="O146" s="18">
        <v>0</v>
      </c>
      <c r="P146" s="129">
        <v>3093.4</v>
      </c>
      <c r="Q146" s="129">
        <f t="shared" si="9"/>
        <v>3093.4</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242</v>
      </c>
      <c r="C147" s="12">
        <v>0</v>
      </c>
      <c r="D147" s="110">
        <v>3209569</v>
      </c>
      <c r="E147" s="18">
        <v>0</v>
      </c>
      <c r="F147" s="18">
        <v>0</v>
      </c>
      <c r="G147" s="18">
        <v>0</v>
      </c>
      <c r="H147" s="18">
        <v>0</v>
      </c>
      <c r="I147" s="18">
        <v>0</v>
      </c>
      <c r="J147" s="18">
        <v>0</v>
      </c>
      <c r="K147" s="18">
        <v>0</v>
      </c>
      <c r="L147" s="18">
        <v>0</v>
      </c>
      <c r="M147" s="18">
        <v>0</v>
      </c>
      <c r="N147" s="18">
        <v>0</v>
      </c>
      <c r="O147" s="18">
        <v>0</v>
      </c>
      <c r="P147" s="129">
        <v>3194770.9</v>
      </c>
      <c r="Q147" s="129">
        <f t="shared" si="9"/>
        <v>3194770.9</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9" t="s">
        <v>158</v>
      </c>
      <c r="C148" s="131">
        <v>689886224727</v>
      </c>
      <c r="D148" s="131">
        <f t="shared" ref="D148:P148" si="10">D10+D12+D63+D66+D100</f>
        <v>707077640004.77991</v>
      </c>
      <c r="E148" s="132">
        <f t="shared" si="10"/>
        <v>44851321866.330002</v>
      </c>
      <c r="F148" s="132">
        <f t="shared" si="10"/>
        <v>52312128324.5</v>
      </c>
      <c r="G148" s="132">
        <f t="shared" si="10"/>
        <v>49662784516.889992</v>
      </c>
      <c r="H148" s="132">
        <f t="shared" si="10"/>
        <v>51283791784.339996</v>
      </c>
      <c r="I148" s="132">
        <f t="shared" si="10"/>
        <v>50321032035.93</v>
      </c>
      <c r="J148" s="132">
        <f t="shared" si="10"/>
        <v>62058054269.040009</v>
      </c>
      <c r="K148" s="132">
        <f t="shared" si="10"/>
        <v>47641914125.599998</v>
      </c>
      <c r="L148" s="132">
        <f t="shared" si="10"/>
        <v>53694512716.669991</v>
      </c>
      <c r="M148" s="132">
        <f t="shared" si="10"/>
        <v>48945315989.360001</v>
      </c>
      <c r="N148" s="132">
        <f t="shared" si="10"/>
        <v>48355181405.850021</v>
      </c>
      <c r="O148" s="132">
        <f t="shared" si="10"/>
        <v>56981207221.799995</v>
      </c>
      <c r="P148" s="132">
        <f t="shared" si="10"/>
        <v>119228317785.84998</v>
      </c>
      <c r="Q148" s="132">
        <f t="shared" si="9"/>
        <v>685335562042.15991</v>
      </c>
      <c r="R148" s="42"/>
      <c r="S148" s="42"/>
      <c r="T148" s="42"/>
      <c r="U148" s="42"/>
      <c r="V148" s="42"/>
      <c r="W148" s="42"/>
      <c r="X148" s="42"/>
      <c r="Y148" s="42"/>
      <c r="AA148" s="41"/>
      <c r="AB148" s="41"/>
      <c r="AC148" s="41"/>
      <c r="AD148" s="41"/>
      <c r="AE148" s="41"/>
      <c r="AF148" s="41"/>
      <c r="AG148" s="41"/>
      <c r="AH148" s="41"/>
      <c r="AI148" s="41"/>
      <c r="AJ148" s="41"/>
      <c r="AK148" s="41"/>
      <c r="AL148" s="41"/>
      <c r="AM148" s="41"/>
      <c r="AN148" s="41"/>
      <c r="AO148" s="41"/>
      <c r="AP148" s="41"/>
    </row>
    <row r="149" spans="2:42" x14ac:dyDescent="0.25">
      <c r="B149" s="3"/>
      <c r="C149" s="3"/>
      <c r="D149" s="3"/>
      <c r="E149" s="20"/>
      <c r="F149" s="20"/>
      <c r="G149" s="20"/>
      <c r="H149" s="20"/>
      <c r="I149" s="20"/>
      <c r="J149" s="20"/>
      <c r="K149" s="20"/>
      <c r="L149" s="20"/>
      <c r="M149" s="20"/>
      <c r="N149" s="20"/>
      <c r="O149" s="20"/>
      <c r="P149" s="20"/>
      <c r="Q149" s="21"/>
    </row>
    <row r="150" spans="2:42" x14ac:dyDescent="0.25">
      <c r="B150" s="65"/>
      <c r="C150" s="65"/>
      <c r="D150" s="65"/>
      <c r="E150" s="20"/>
      <c r="F150" s="20"/>
      <c r="G150" s="1"/>
      <c r="H150" s="1"/>
      <c r="I150" s="1"/>
      <c r="J150" s="1"/>
      <c r="K150" s="1"/>
      <c r="L150" s="1"/>
      <c r="M150" s="1"/>
      <c r="N150" s="1"/>
      <c r="O150" s="1"/>
      <c r="P150" s="1"/>
      <c r="Q150" s="2"/>
      <c r="R150" s="42"/>
    </row>
    <row r="151" spans="2:42" ht="45" customHeight="1" x14ac:dyDescent="0.25">
      <c r="B151" s="19" t="s">
        <v>159</v>
      </c>
      <c r="C151" s="64" t="s">
        <v>7</v>
      </c>
      <c r="D151" s="64" t="s">
        <v>243</v>
      </c>
      <c r="E151" s="22" t="str">
        <f t="shared" ref="E151:Q151" si="11">+E9</f>
        <v>ENERO</v>
      </c>
      <c r="F151" s="22" t="str">
        <f t="shared" si="11"/>
        <v>FEBRERO</v>
      </c>
      <c r="G151" s="22" t="str">
        <f t="shared" si="11"/>
        <v>MARZO</v>
      </c>
      <c r="H151" s="22" t="str">
        <f t="shared" si="11"/>
        <v>ABRIL</v>
      </c>
      <c r="I151" s="22" t="str">
        <f t="shared" si="11"/>
        <v>MAYO</v>
      </c>
      <c r="J151" s="22" t="str">
        <f t="shared" si="11"/>
        <v>JUNIO</v>
      </c>
      <c r="K151" s="22" t="str">
        <f t="shared" si="11"/>
        <v>JULIO</v>
      </c>
      <c r="L151" s="22" t="str">
        <f t="shared" si="11"/>
        <v>AGOSTO</v>
      </c>
      <c r="M151" s="22" t="str">
        <f t="shared" si="11"/>
        <v>SEPTIEMBRE</v>
      </c>
      <c r="N151" s="22" t="str">
        <f t="shared" si="11"/>
        <v>OCTUBRE</v>
      </c>
      <c r="O151" s="22" t="str">
        <f t="shared" si="11"/>
        <v>NOVIEMBRE</v>
      </c>
      <c r="P151" s="22" t="str">
        <f t="shared" si="11"/>
        <v>DICIEMBRE</v>
      </c>
      <c r="Q151" s="22" t="str">
        <f t="shared" si="11"/>
        <v>TOTAL</v>
      </c>
    </row>
    <row r="152" spans="2:42" x14ac:dyDescent="0.25">
      <c r="B152" s="9" t="s">
        <v>23</v>
      </c>
      <c r="C152" s="111">
        <f t="shared" ref="C152:P152" si="12">+C153</f>
        <v>28933577079</v>
      </c>
      <c r="D152" s="111">
        <f t="shared" si="12"/>
        <v>28820344727</v>
      </c>
      <c r="E152" s="111">
        <f t="shared" si="12"/>
        <v>7749999999</v>
      </c>
      <c r="F152" s="111">
        <f t="shared" si="12"/>
        <v>1492717929.0699999</v>
      </c>
      <c r="G152" s="111">
        <f t="shared" si="12"/>
        <v>2488353307.1899996</v>
      </c>
      <c r="H152" s="111">
        <f t="shared" si="12"/>
        <v>732772263.72000003</v>
      </c>
      <c r="I152" s="111">
        <f t="shared" si="12"/>
        <v>8494014831.6499996</v>
      </c>
      <c r="J152" s="111">
        <f t="shared" si="12"/>
        <v>341432740.86000001</v>
      </c>
      <c r="K152" s="111">
        <f t="shared" si="12"/>
        <v>473923943.26999998</v>
      </c>
      <c r="L152" s="111">
        <f t="shared" si="12"/>
        <v>636093460.89999998</v>
      </c>
      <c r="M152" s="111">
        <f t="shared" si="12"/>
        <v>1454846270.0300002</v>
      </c>
      <c r="N152" s="111">
        <f t="shared" si="12"/>
        <v>343633083.75</v>
      </c>
      <c r="O152" s="111">
        <f t="shared" si="12"/>
        <v>458534632.08000004</v>
      </c>
      <c r="P152" s="111">
        <f t="shared" si="12"/>
        <v>3378334430.0100002</v>
      </c>
      <c r="Q152" s="111">
        <f t="shared" ref="Q152:Q170" si="13">(E152+F152+G152+H152+I152+J152+K152+L152+M152+O152+N152+P152)</f>
        <v>28044656891.529999</v>
      </c>
      <c r="Z152" s="40"/>
      <c r="AA152" s="40"/>
      <c r="AB152" s="40"/>
      <c r="AC152" s="40"/>
      <c r="AD152" s="40"/>
      <c r="AE152" s="40"/>
      <c r="AF152" s="40"/>
      <c r="AG152" s="40"/>
      <c r="AH152" s="40"/>
      <c r="AI152" s="40"/>
      <c r="AJ152" s="40"/>
      <c r="AK152" s="40"/>
      <c r="AL152" s="40"/>
      <c r="AM152" s="40"/>
      <c r="AN152" s="40"/>
    </row>
    <row r="153" spans="2:42" x14ac:dyDescent="0.25">
      <c r="B153" s="11" t="s">
        <v>24</v>
      </c>
      <c r="C153" s="110">
        <v>28933577079</v>
      </c>
      <c r="D153" s="110">
        <v>28820344727</v>
      </c>
      <c r="E153" s="128">
        <v>7749999999</v>
      </c>
      <c r="F153" s="128">
        <v>1492717929.0699999</v>
      </c>
      <c r="G153" s="128">
        <v>2488353307.1899996</v>
      </c>
      <c r="H153" s="128">
        <v>732772263.72000003</v>
      </c>
      <c r="I153" s="128">
        <v>8494014831.6499996</v>
      </c>
      <c r="J153" s="128">
        <v>341432740.86000001</v>
      </c>
      <c r="K153" s="128">
        <v>473923943.26999998</v>
      </c>
      <c r="L153" s="128">
        <v>636093460.89999998</v>
      </c>
      <c r="M153" s="128">
        <v>1454846270.0300002</v>
      </c>
      <c r="N153" s="128">
        <v>343633083.75</v>
      </c>
      <c r="O153" s="128">
        <v>458534632.08000004</v>
      </c>
      <c r="P153" s="128">
        <v>3378334430.0100002</v>
      </c>
      <c r="Q153" s="129">
        <f t="shared" si="13"/>
        <v>28044656891.529999</v>
      </c>
      <c r="Z153" s="40"/>
      <c r="AA153" s="40"/>
      <c r="AB153" s="40"/>
      <c r="AC153" s="40"/>
      <c r="AD153" s="40"/>
      <c r="AE153" s="40"/>
      <c r="AF153" s="40"/>
      <c r="AG153" s="40"/>
      <c r="AH153" s="40"/>
      <c r="AI153" s="40"/>
      <c r="AJ153" s="40"/>
      <c r="AK153" s="40"/>
      <c r="AL153" s="40"/>
      <c r="AM153" s="40"/>
      <c r="AN153" s="40"/>
    </row>
    <row r="154" spans="2:42" x14ac:dyDescent="0.25">
      <c r="B154" s="9" t="s">
        <v>25</v>
      </c>
      <c r="C154" s="109">
        <f t="shared" ref="C154:P154" si="14">+SUM(C155:C158)</f>
        <v>626576720</v>
      </c>
      <c r="D154" s="109">
        <f t="shared" si="14"/>
        <v>617576720</v>
      </c>
      <c r="E154" s="111">
        <f t="shared" si="14"/>
        <v>1589726.39</v>
      </c>
      <c r="F154" s="111">
        <f t="shared" si="14"/>
        <v>1589726.39</v>
      </c>
      <c r="G154" s="111">
        <f t="shared" si="14"/>
        <v>198736217.88</v>
      </c>
      <c r="H154" s="111">
        <f t="shared" si="14"/>
        <v>50681859.700000003</v>
      </c>
      <c r="I154" s="111">
        <f t="shared" si="14"/>
        <v>110318363.31999999</v>
      </c>
      <c r="J154" s="111">
        <f t="shared" si="14"/>
        <v>213127158.76999998</v>
      </c>
      <c r="K154" s="111">
        <f t="shared" si="14"/>
        <v>6572360.7699999996</v>
      </c>
      <c r="L154" s="111">
        <f t="shared" si="14"/>
        <v>1589726.39</v>
      </c>
      <c r="M154" s="111">
        <f t="shared" si="14"/>
        <v>22973638.07</v>
      </c>
      <c r="N154" s="111">
        <f t="shared" si="14"/>
        <v>6923038.2599999998</v>
      </c>
      <c r="O154" s="111">
        <f t="shared" si="14"/>
        <v>1904151.43</v>
      </c>
      <c r="P154" s="111">
        <f t="shared" si="14"/>
        <v>491626.39</v>
      </c>
      <c r="Q154" s="111">
        <f t="shared" si="13"/>
        <v>616497593.75999999</v>
      </c>
      <c r="R154" s="42"/>
      <c r="S154" s="42"/>
      <c r="T154" s="42"/>
      <c r="U154" s="42"/>
      <c r="V154" s="42"/>
      <c r="W154" s="42"/>
      <c r="X154" s="42"/>
      <c r="Z154" s="40"/>
      <c r="AA154" s="40"/>
      <c r="AB154" s="40"/>
      <c r="AC154" s="40"/>
      <c r="AD154" s="40"/>
      <c r="AE154" s="40"/>
      <c r="AF154" s="40"/>
      <c r="AG154" s="40"/>
      <c r="AH154" s="40"/>
      <c r="AI154" s="40"/>
      <c r="AJ154" s="40"/>
      <c r="AK154" s="40"/>
      <c r="AL154" s="40"/>
      <c r="AM154" s="40"/>
      <c r="AN154" s="40"/>
    </row>
    <row r="155" spans="2:42" x14ac:dyDescent="0.25">
      <c r="B155" s="11" t="s">
        <v>244</v>
      </c>
      <c r="C155" s="24">
        <v>0</v>
      </c>
      <c r="D155" s="24"/>
      <c r="E155" s="39">
        <v>0</v>
      </c>
      <c r="F155" s="39">
        <v>0</v>
      </c>
      <c r="G155" s="39">
        <v>0</v>
      </c>
      <c r="H155" s="39">
        <v>0</v>
      </c>
      <c r="I155" s="39">
        <v>0</v>
      </c>
      <c r="J155" s="39">
        <v>0</v>
      </c>
      <c r="K155" s="39">
        <v>0</v>
      </c>
      <c r="L155" s="39">
        <v>0</v>
      </c>
      <c r="M155" s="39">
        <v>0</v>
      </c>
      <c r="N155" s="39">
        <v>0</v>
      </c>
      <c r="O155" s="39">
        <v>0</v>
      </c>
      <c r="P155" s="39"/>
      <c r="Q155" s="37">
        <f t="shared" si="13"/>
        <v>0</v>
      </c>
      <c r="AA155" s="40"/>
      <c r="AB155" s="40"/>
      <c r="AC155" s="40"/>
      <c r="AD155" s="40"/>
      <c r="AE155" s="40"/>
      <c r="AF155" s="40"/>
      <c r="AG155" s="40"/>
      <c r="AH155" s="40"/>
      <c r="AI155" s="40"/>
      <c r="AJ155" s="40"/>
      <c r="AK155" s="40"/>
      <c r="AL155" s="40"/>
      <c r="AM155" s="40"/>
      <c r="AN155" s="40"/>
    </row>
    <row r="156" spans="2:42" x14ac:dyDescent="0.25">
      <c r="B156" s="11" t="s">
        <v>31</v>
      </c>
      <c r="C156" s="110">
        <v>7500000</v>
      </c>
      <c r="D156" s="24">
        <v>0</v>
      </c>
      <c r="E156" s="23">
        <v>0</v>
      </c>
      <c r="F156" s="23">
        <v>0</v>
      </c>
      <c r="G156" s="23">
        <v>0</v>
      </c>
      <c r="H156" s="23">
        <v>0</v>
      </c>
      <c r="I156" s="23">
        <v>0</v>
      </c>
      <c r="J156" s="23">
        <v>0</v>
      </c>
      <c r="K156" s="23">
        <v>0</v>
      </c>
      <c r="L156" s="23">
        <v>0</v>
      </c>
      <c r="M156" s="23">
        <v>0</v>
      </c>
      <c r="N156" s="23">
        <v>0</v>
      </c>
      <c r="O156" s="23">
        <v>0</v>
      </c>
      <c r="P156" s="23">
        <v>0</v>
      </c>
      <c r="Q156" s="37">
        <f t="shared" si="13"/>
        <v>0</v>
      </c>
      <c r="R156" s="42"/>
      <c r="S156" s="42"/>
      <c r="T156" s="42"/>
      <c r="U156" s="42"/>
      <c r="V156" s="42"/>
      <c r="W156" s="42"/>
      <c r="X156" s="42"/>
      <c r="Z156" s="40"/>
      <c r="AA156" s="40"/>
      <c r="AB156" s="40"/>
      <c r="AC156" s="40"/>
      <c r="AD156" s="40"/>
      <c r="AE156" s="40"/>
      <c r="AF156" s="40"/>
      <c r="AG156" s="40"/>
      <c r="AH156" s="40"/>
      <c r="AI156" s="40"/>
      <c r="AJ156" s="40"/>
      <c r="AK156" s="40"/>
      <c r="AL156" s="40"/>
      <c r="AM156" s="40"/>
      <c r="AN156" s="40"/>
    </row>
    <row r="157" spans="2:42" x14ac:dyDescent="0.25">
      <c r="B157" s="11" t="s">
        <v>66</v>
      </c>
      <c r="C157" s="110">
        <v>600000000</v>
      </c>
      <c r="D157" s="110">
        <v>600000000</v>
      </c>
      <c r="E157" s="23">
        <v>0</v>
      </c>
      <c r="F157" s="23">
        <v>0</v>
      </c>
      <c r="G157" s="129">
        <v>197146491.49000001</v>
      </c>
      <c r="H157" s="129">
        <v>49092133.310000002</v>
      </c>
      <c r="I157" s="129">
        <v>108728636.92999999</v>
      </c>
      <c r="J157" s="129">
        <v>211537432.38</v>
      </c>
      <c r="K157" s="129">
        <v>4982634.38</v>
      </c>
      <c r="L157" s="37">
        <v>0</v>
      </c>
      <c r="M157" s="129">
        <v>21383911.68</v>
      </c>
      <c r="N157" s="129">
        <v>5333311.87</v>
      </c>
      <c r="O157" s="129">
        <v>314425.03999999998</v>
      </c>
      <c r="P157" s="129">
        <v>401900</v>
      </c>
      <c r="Q157" s="129">
        <f t="shared" si="13"/>
        <v>598920877.07999992</v>
      </c>
      <c r="Z157" s="40"/>
      <c r="AA157" s="40"/>
      <c r="AB157" s="40"/>
      <c r="AC157" s="40"/>
      <c r="AD157" s="40"/>
      <c r="AE157" s="40"/>
      <c r="AF157" s="40"/>
      <c r="AG157" s="40"/>
      <c r="AH157" s="40"/>
      <c r="AI157" s="40"/>
      <c r="AJ157" s="40"/>
      <c r="AK157" s="40"/>
      <c r="AL157" s="40"/>
      <c r="AM157" s="40"/>
      <c r="AN157" s="40"/>
    </row>
    <row r="158" spans="2:42" x14ac:dyDescent="0.25">
      <c r="B158" s="11" t="s">
        <v>68</v>
      </c>
      <c r="C158" s="110">
        <v>19076720</v>
      </c>
      <c r="D158" s="110">
        <v>17576720</v>
      </c>
      <c r="E158" s="129">
        <v>1589726.39</v>
      </c>
      <c r="F158" s="129">
        <v>1589726.39</v>
      </c>
      <c r="G158" s="129">
        <v>1589726.39</v>
      </c>
      <c r="H158" s="129">
        <v>1589726.39</v>
      </c>
      <c r="I158" s="129">
        <v>1589726.39</v>
      </c>
      <c r="J158" s="129">
        <v>1589726.39</v>
      </c>
      <c r="K158" s="129">
        <v>1589726.39</v>
      </c>
      <c r="L158" s="129">
        <v>1589726.39</v>
      </c>
      <c r="M158" s="129">
        <v>1589726.39</v>
      </c>
      <c r="N158" s="129">
        <v>1589726.39</v>
      </c>
      <c r="O158" s="129">
        <v>1589726.39</v>
      </c>
      <c r="P158" s="129">
        <v>89726.39</v>
      </c>
      <c r="Q158" s="129">
        <f t="shared" si="13"/>
        <v>17576716.680000003</v>
      </c>
      <c r="Z158" s="40"/>
      <c r="AA158" s="40"/>
      <c r="AB158" s="40"/>
      <c r="AC158" s="40"/>
      <c r="AD158" s="40"/>
      <c r="AE158" s="40"/>
      <c r="AF158" s="40"/>
      <c r="AG158" s="40"/>
      <c r="AH158" s="40"/>
      <c r="AI158" s="40"/>
      <c r="AJ158" s="40"/>
      <c r="AK158" s="40"/>
      <c r="AL158" s="40"/>
      <c r="AM158" s="40"/>
      <c r="AN158" s="40"/>
    </row>
    <row r="159" spans="2:42" x14ac:dyDescent="0.25">
      <c r="B159" s="9" t="s">
        <v>74</v>
      </c>
      <c r="C159" s="111">
        <f t="shared" ref="C159:P159" si="15">+C160</f>
        <v>8623506252</v>
      </c>
      <c r="D159" s="111">
        <f t="shared" si="15"/>
        <v>8429287038</v>
      </c>
      <c r="E159" s="23">
        <f t="shared" si="15"/>
        <v>0</v>
      </c>
      <c r="F159" s="23">
        <f t="shared" si="15"/>
        <v>0</v>
      </c>
      <c r="G159" s="111">
        <f t="shared" si="15"/>
        <v>1480088614.74</v>
      </c>
      <c r="H159" s="111">
        <f t="shared" si="15"/>
        <v>3258488322.1099997</v>
      </c>
      <c r="I159" s="111">
        <f t="shared" si="15"/>
        <v>74504031.140000001</v>
      </c>
      <c r="J159" s="111">
        <f t="shared" si="15"/>
        <v>79740802.409999996</v>
      </c>
      <c r="K159" s="111">
        <f t="shared" si="15"/>
        <v>128159768.00000001</v>
      </c>
      <c r="L159" s="111">
        <f t="shared" si="15"/>
        <v>366092993.50999999</v>
      </c>
      <c r="M159" s="111">
        <f t="shared" si="15"/>
        <v>305777209.82999998</v>
      </c>
      <c r="N159" s="111">
        <f t="shared" si="15"/>
        <v>1538282939.3200002</v>
      </c>
      <c r="O159" s="111">
        <f t="shared" si="15"/>
        <v>298075661.07999998</v>
      </c>
      <c r="P159" s="111">
        <f t="shared" si="15"/>
        <v>859620795.31999993</v>
      </c>
      <c r="Q159" s="111">
        <f t="shared" si="13"/>
        <v>8388831137.4599991</v>
      </c>
      <c r="Z159" s="40"/>
      <c r="AA159" s="40"/>
      <c r="AB159" s="40"/>
      <c r="AC159" s="40"/>
      <c r="AD159" s="40"/>
      <c r="AE159" s="40"/>
      <c r="AF159" s="40"/>
      <c r="AG159" s="40"/>
      <c r="AH159" s="40"/>
      <c r="AI159" s="40"/>
      <c r="AJ159" s="40"/>
      <c r="AK159" s="40"/>
      <c r="AL159" s="40"/>
      <c r="AM159" s="40"/>
      <c r="AN159" s="40"/>
    </row>
    <row r="160" spans="2:42" x14ac:dyDescent="0.25">
      <c r="B160" s="11" t="s">
        <v>75</v>
      </c>
      <c r="C160" s="110">
        <v>8623506252</v>
      </c>
      <c r="D160" s="110">
        <v>8429287038</v>
      </c>
      <c r="E160" s="24">
        <v>0</v>
      </c>
      <c r="F160" s="24">
        <v>0</v>
      </c>
      <c r="G160" s="110">
        <v>1480088614.74</v>
      </c>
      <c r="H160" s="110">
        <v>3258488322.1099997</v>
      </c>
      <c r="I160" s="110">
        <v>74504031.140000001</v>
      </c>
      <c r="J160" s="110">
        <v>79740802.409999996</v>
      </c>
      <c r="K160" s="110">
        <v>128159768.00000001</v>
      </c>
      <c r="L160" s="110">
        <v>366092993.50999999</v>
      </c>
      <c r="M160" s="110">
        <v>305777209.82999998</v>
      </c>
      <c r="N160" s="110">
        <v>1538282939.3200002</v>
      </c>
      <c r="O160" s="110">
        <v>298075661.07999998</v>
      </c>
      <c r="P160" s="110">
        <v>859620795.31999993</v>
      </c>
      <c r="Q160" s="129">
        <f t="shared" si="13"/>
        <v>8388831137.4599991</v>
      </c>
      <c r="R160" s="42"/>
      <c r="S160" s="42"/>
      <c r="T160" s="42"/>
      <c r="U160" s="42"/>
      <c r="V160" s="42"/>
      <c r="W160" s="42"/>
      <c r="X160" s="42"/>
      <c r="Z160" s="40"/>
      <c r="AA160" s="40"/>
      <c r="AB160" s="40"/>
      <c r="AC160" s="40"/>
      <c r="AD160" s="40"/>
      <c r="AE160" s="40"/>
      <c r="AF160" s="40"/>
      <c r="AG160" s="40"/>
      <c r="AH160" s="40"/>
      <c r="AI160" s="40"/>
      <c r="AJ160" s="40"/>
      <c r="AK160" s="40"/>
      <c r="AL160" s="40"/>
      <c r="AM160" s="40"/>
      <c r="AN160" s="40"/>
    </row>
    <row r="161" spans="2:40" x14ac:dyDescent="0.25">
      <c r="B161" s="9" t="s">
        <v>77</v>
      </c>
      <c r="C161" s="111">
        <f t="shared" ref="C161:P161" si="16">+SUM(C162:C164)</f>
        <v>88495455639</v>
      </c>
      <c r="D161" s="111">
        <f t="shared" si="16"/>
        <v>88811907205</v>
      </c>
      <c r="E161" s="111">
        <f t="shared" si="16"/>
        <v>6512186314.29</v>
      </c>
      <c r="F161" s="111">
        <f t="shared" si="16"/>
        <v>6396848673.4700003</v>
      </c>
      <c r="G161" s="111">
        <f t="shared" si="16"/>
        <v>7822134923.7799997</v>
      </c>
      <c r="H161" s="111">
        <f t="shared" si="16"/>
        <v>8905133447.9700012</v>
      </c>
      <c r="I161" s="111">
        <f t="shared" si="16"/>
        <v>6742736024.4400005</v>
      </c>
      <c r="J161" s="111">
        <f t="shared" si="16"/>
        <v>6966002831.46</v>
      </c>
      <c r="K161" s="111">
        <f t="shared" si="16"/>
        <v>5167129575.3500004</v>
      </c>
      <c r="L161" s="111">
        <f t="shared" si="16"/>
        <v>4040200678.2500005</v>
      </c>
      <c r="M161" s="111">
        <f t="shared" si="16"/>
        <v>5711483927.5499992</v>
      </c>
      <c r="N161" s="111">
        <f t="shared" si="16"/>
        <v>7343903105.54</v>
      </c>
      <c r="O161" s="111">
        <f t="shared" si="16"/>
        <v>5863916916.3800001</v>
      </c>
      <c r="P161" s="111">
        <f t="shared" si="16"/>
        <v>16885016310.49</v>
      </c>
      <c r="Q161" s="111">
        <f t="shared" si="13"/>
        <v>88356692728.970001</v>
      </c>
      <c r="R161" s="42"/>
      <c r="S161" s="42"/>
      <c r="T161" s="42"/>
      <c r="U161" s="42"/>
      <c r="V161" s="42"/>
      <c r="W161" s="42"/>
      <c r="X161" s="42"/>
      <c r="Z161" s="40"/>
      <c r="AA161" s="40"/>
      <c r="AB161" s="40"/>
      <c r="AC161" s="40"/>
      <c r="AD161" s="40"/>
      <c r="AE161" s="40"/>
      <c r="AF161" s="40"/>
      <c r="AG161" s="40"/>
      <c r="AH161" s="40"/>
      <c r="AI161" s="40"/>
      <c r="AJ161" s="40"/>
      <c r="AK161" s="40"/>
      <c r="AL161" s="40"/>
      <c r="AM161" s="40"/>
      <c r="AN161" s="40"/>
    </row>
    <row r="162" spans="2:40" x14ac:dyDescent="0.25">
      <c r="B162" s="11" t="s">
        <v>245</v>
      </c>
      <c r="C162" s="110">
        <v>20996280430</v>
      </c>
      <c r="D162" s="110">
        <v>20886921007.669998</v>
      </c>
      <c r="E162" s="129">
        <v>3102025311.5100002</v>
      </c>
      <c r="F162" s="37">
        <v>0</v>
      </c>
      <c r="G162" s="37">
        <v>0</v>
      </c>
      <c r="H162" s="37">
        <v>0</v>
      </c>
      <c r="I162" s="37">
        <v>0</v>
      </c>
      <c r="J162" s="37">
        <v>0</v>
      </c>
      <c r="K162" s="129">
        <v>1363003150.96</v>
      </c>
      <c r="L162" s="129">
        <v>3207737053.0600004</v>
      </c>
      <c r="M162" s="129">
        <v>4162985900.7099996</v>
      </c>
      <c r="N162" s="129">
        <v>3145997655.0999999</v>
      </c>
      <c r="O162" s="129">
        <v>4504925074.1300001</v>
      </c>
      <c r="P162" s="129">
        <v>1397192593.8499999</v>
      </c>
      <c r="Q162" s="129">
        <f t="shared" si="13"/>
        <v>20883866739.319996</v>
      </c>
      <c r="R162" s="42"/>
      <c r="S162" s="42"/>
      <c r="T162" s="42"/>
      <c r="U162" s="42"/>
      <c r="V162" s="42"/>
      <c r="W162" s="42"/>
      <c r="X162" s="42"/>
      <c r="Z162" s="40"/>
      <c r="AA162" s="40"/>
      <c r="AB162" s="40"/>
      <c r="AC162" s="40"/>
      <c r="AD162" s="40"/>
      <c r="AE162" s="40"/>
      <c r="AF162" s="40"/>
      <c r="AG162" s="40"/>
      <c r="AH162" s="40"/>
      <c r="AI162" s="40"/>
      <c r="AJ162" s="40"/>
      <c r="AK162" s="40"/>
      <c r="AL162" s="40"/>
      <c r="AM162" s="40"/>
      <c r="AN162" s="40"/>
    </row>
    <row r="163" spans="2:40" x14ac:dyDescent="0.25">
      <c r="B163" s="11" t="s">
        <v>86</v>
      </c>
      <c r="C163" s="110">
        <v>67499175208.999992</v>
      </c>
      <c r="D163" s="110">
        <v>66621986197.330002</v>
      </c>
      <c r="E163" s="110">
        <v>3410161002.7799997</v>
      </c>
      <c r="F163" s="110">
        <v>6396848673.4700003</v>
      </c>
      <c r="G163" s="110">
        <v>7822134923.7799997</v>
      </c>
      <c r="H163" s="110">
        <v>8905133447.9700012</v>
      </c>
      <c r="I163" s="110">
        <v>6742736024.4400005</v>
      </c>
      <c r="J163" s="110">
        <v>6966002831.46</v>
      </c>
      <c r="K163" s="110">
        <v>3804126424.3899999</v>
      </c>
      <c r="L163" s="110">
        <v>832463625.19000006</v>
      </c>
      <c r="M163" s="110">
        <v>1548498026.8399999</v>
      </c>
      <c r="N163" s="110">
        <v>4197905450.4400001</v>
      </c>
      <c r="O163" s="110">
        <v>1358991842.25</v>
      </c>
      <c r="P163" s="110">
        <v>14206544761.699999</v>
      </c>
      <c r="Q163" s="129">
        <f t="shared" si="13"/>
        <v>66191547034.709999</v>
      </c>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2:40" x14ac:dyDescent="0.25">
      <c r="B164" s="11" t="s">
        <v>177</v>
      </c>
      <c r="C164" s="24">
        <v>0</v>
      </c>
      <c r="D164" s="110">
        <v>1303000000</v>
      </c>
      <c r="E164" s="24">
        <v>0</v>
      </c>
      <c r="F164" s="24">
        <v>0</v>
      </c>
      <c r="G164" s="24">
        <v>0</v>
      </c>
      <c r="H164" s="24">
        <v>0</v>
      </c>
      <c r="I164" s="24">
        <v>0</v>
      </c>
      <c r="J164" s="24">
        <v>0</v>
      </c>
      <c r="K164" s="24">
        <v>0</v>
      </c>
      <c r="L164" s="24">
        <v>0</v>
      </c>
      <c r="M164" s="24">
        <v>0</v>
      </c>
      <c r="N164" s="24">
        <v>0</v>
      </c>
      <c r="O164" s="24">
        <v>0</v>
      </c>
      <c r="P164" s="110">
        <v>1281278954.9400001</v>
      </c>
      <c r="Q164" s="129">
        <f t="shared" si="13"/>
        <v>1281278954.9400001</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2:40" x14ac:dyDescent="0.25">
      <c r="B165" s="9" t="s">
        <v>246</v>
      </c>
      <c r="C165" s="23">
        <v>0</v>
      </c>
      <c r="D165" s="23">
        <v>0</v>
      </c>
      <c r="E165" s="23">
        <f t="shared" ref="E165:P165" si="17">SUM(E166:E169)</f>
        <v>0</v>
      </c>
      <c r="F165" s="23">
        <f t="shared" si="17"/>
        <v>0</v>
      </c>
      <c r="G165" s="23">
        <f t="shared" si="17"/>
        <v>0</v>
      </c>
      <c r="H165" s="23">
        <f t="shared" si="17"/>
        <v>0</v>
      </c>
      <c r="I165" s="23">
        <f t="shared" si="17"/>
        <v>0</v>
      </c>
      <c r="J165" s="23">
        <f t="shared" si="17"/>
        <v>0</v>
      </c>
      <c r="K165" s="23">
        <f t="shared" si="17"/>
        <v>0</v>
      </c>
      <c r="L165" s="23">
        <f t="shared" si="17"/>
        <v>0</v>
      </c>
      <c r="M165" s="23">
        <f t="shared" si="17"/>
        <v>0</v>
      </c>
      <c r="N165" s="23">
        <f t="shared" si="17"/>
        <v>0</v>
      </c>
      <c r="O165" s="23">
        <f t="shared" si="17"/>
        <v>0</v>
      </c>
      <c r="P165" s="23">
        <f t="shared" si="17"/>
        <v>0</v>
      </c>
      <c r="Q165" s="23">
        <f t="shared" si="13"/>
        <v>0</v>
      </c>
      <c r="AA165" s="40"/>
      <c r="AB165" s="40"/>
      <c r="AC165" s="40"/>
      <c r="AD165" s="40"/>
      <c r="AE165" s="40"/>
      <c r="AF165" s="40"/>
      <c r="AG165" s="40"/>
      <c r="AH165" s="40"/>
      <c r="AI165" s="40"/>
      <c r="AJ165" s="40"/>
      <c r="AK165" s="40"/>
      <c r="AL165" s="40"/>
      <c r="AM165" s="40"/>
      <c r="AN165" s="40"/>
    </row>
    <row r="166" spans="2:40" x14ac:dyDescent="0.25">
      <c r="B166" s="11" t="s">
        <v>247</v>
      </c>
      <c r="C166" s="25">
        <v>0</v>
      </c>
      <c r="D166" s="25">
        <v>0</v>
      </c>
      <c r="E166" s="25">
        <v>0</v>
      </c>
      <c r="F166" s="25">
        <v>0</v>
      </c>
      <c r="G166" s="25">
        <v>0</v>
      </c>
      <c r="H166" s="25">
        <v>0</v>
      </c>
      <c r="I166" s="25">
        <v>0</v>
      </c>
      <c r="J166" s="25">
        <v>0</v>
      </c>
      <c r="K166" s="25">
        <v>0</v>
      </c>
      <c r="L166" s="25">
        <v>0</v>
      </c>
      <c r="M166" s="25">
        <v>0</v>
      </c>
      <c r="N166" s="25">
        <v>0</v>
      </c>
      <c r="O166" s="25">
        <v>0</v>
      </c>
      <c r="P166" s="25">
        <v>0</v>
      </c>
      <c r="Q166" s="23">
        <f t="shared" si="13"/>
        <v>0</v>
      </c>
      <c r="AA166" s="40"/>
      <c r="AB166" s="40"/>
      <c r="AC166" s="40"/>
      <c r="AD166" s="40"/>
      <c r="AE166" s="40"/>
      <c r="AF166" s="40"/>
      <c r="AG166" s="40"/>
      <c r="AH166" s="40"/>
      <c r="AI166" s="40"/>
      <c r="AJ166" s="40"/>
      <c r="AK166" s="40"/>
      <c r="AL166" s="40"/>
      <c r="AM166" s="40"/>
      <c r="AN166" s="40"/>
    </row>
    <row r="167" spans="2:40" x14ac:dyDescent="0.25">
      <c r="B167" s="11" t="s">
        <v>248</v>
      </c>
      <c r="C167" s="25">
        <v>0</v>
      </c>
      <c r="D167" s="25">
        <v>0</v>
      </c>
      <c r="E167" s="25">
        <v>0</v>
      </c>
      <c r="F167" s="25">
        <v>0</v>
      </c>
      <c r="G167" s="25">
        <v>0</v>
      </c>
      <c r="H167" s="25">
        <v>0</v>
      </c>
      <c r="I167" s="25">
        <v>0</v>
      </c>
      <c r="J167" s="25">
        <v>0</v>
      </c>
      <c r="K167" s="25">
        <v>0</v>
      </c>
      <c r="L167" s="25">
        <v>0</v>
      </c>
      <c r="M167" s="25">
        <v>0</v>
      </c>
      <c r="N167" s="25">
        <v>0</v>
      </c>
      <c r="O167" s="25">
        <v>0</v>
      </c>
      <c r="P167" s="25">
        <v>0</v>
      </c>
      <c r="Q167" s="23">
        <f t="shared" si="13"/>
        <v>0</v>
      </c>
      <c r="R167" s="42"/>
      <c r="S167" s="42"/>
      <c r="T167" s="42"/>
      <c r="U167" s="42"/>
      <c r="V167" s="42"/>
      <c r="W167" s="42"/>
      <c r="X167" s="42"/>
      <c r="AA167" s="40"/>
      <c r="AB167" s="40"/>
      <c r="AC167" s="40"/>
      <c r="AD167" s="40"/>
      <c r="AE167" s="40"/>
      <c r="AF167" s="40"/>
      <c r="AG167" s="40"/>
      <c r="AH167" s="40"/>
      <c r="AI167" s="40"/>
      <c r="AJ167" s="40"/>
      <c r="AK167" s="40"/>
      <c r="AL167" s="40"/>
      <c r="AM167" s="40"/>
      <c r="AN167" s="40"/>
    </row>
    <row r="168" spans="2:40" x14ac:dyDescent="0.25">
      <c r="B168" s="11" t="s">
        <v>249</v>
      </c>
      <c r="C168" s="23">
        <v>0</v>
      </c>
      <c r="D168" s="23">
        <v>0</v>
      </c>
      <c r="E168" s="23">
        <v>0</v>
      </c>
      <c r="F168" s="23">
        <v>0</v>
      </c>
      <c r="G168" s="23">
        <v>0</v>
      </c>
      <c r="H168" s="23">
        <v>0</v>
      </c>
      <c r="I168" s="23">
        <v>0</v>
      </c>
      <c r="J168" s="23">
        <v>0</v>
      </c>
      <c r="K168" s="23">
        <v>0</v>
      </c>
      <c r="L168" s="23">
        <v>0</v>
      </c>
      <c r="M168" s="23">
        <v>0</v>
      </c>
      <c r="N168" s="23">
        <v>0</v>
      </c>
      <c r="O168" s="23">
        <v>0</v>
      </c>
      <c r="P168" s="25">
        <v>0</v>
      </c>
      <c r="Q168" s="23">
        <f t="shared" si="13"/>
        <v>0</v>
      </c>
      <c r="R168" s="42"/>
      <c r="S168" s="42"/>
      <c r="T168" s="42"/>
      <c r="U168" s="42"/>
      <c r="V168" s="42"/>
      <c r="W168" s="42"/>
      <c r="X168" s="42"/>
      <c r="AA168" s="40"/>
      <c r="AB168" s="40"/>
      <c r="AC168" s="40"/>
      <c r="AD168" s="40"/>
      <c r="AE168" s="40"/>
      <c r="AF168" s="40"/>
      <c r="AG168" s="40"/>
      <c r="AH168" s="40"/>
      <c r="AI168" s="40"/>
      <c r="AJ168" s="40"/>
      <c r="AK168" s="40"/>
      <c r="AL168" s="40"/>
      <c r="AM168" s="40"/>
      <c r="AN168" s="40"/>
    </row>
    <row r="169" spans="2:40" x14ac:dyDescent="0.25">
      <c r="B169" s="11" t="s">
        <v>250</v>
      </c>
      <c r="C169" s="25">
        <v>0</v>
      </c>
      <c r="D169" s="25">
        <v>0</v>
      </c>
      <c r="E169" s="25">
        <v>0</v>
      </c>
      <c r="F169" s="25">
        <v>0</v>
      </c>
      <c r="G169" s="25">
        <v>0</v>
      </c>
      <c r="H169" s="25">
        <v>0</v>
      </c>
      <c r="I169" s="25">
        <v>0</v>
      </c>
      <c r="J169" s="25">
        <v>0</v>
      </c>
      <c r="K169" s="25">
        <v>0</v>
      </c>
      <c r="L169" s="25">
        <v>0</v>
      </c>
      <c r="M169" s="25">
        <v>0</v>
      </c>
      <c r="N169" s="25">
        <v>0</v>
      </c>
      <c r="O169" s="25">
        <v>0</v>
      </c>
      <c r="P169" s="25">
        <v>0</v>
      </c>
      <c r="Q169" s="25">
        <f t="shared" si="13"/>
        <v>0</v>
      </c>
      <c r="R169" s="42"/>
      <c r="S169" s="42"/>
      <c r="T169" s="42"/>
      <c r="U169" s="42"/>
      <c r="V169" s="42"/>
      <c r="W169" s="42"/>
      <c r="X169" s="42"/>
      <c r="AA169" s="40"/>
      <c r="AB169" s="40"/>
      <c r="AC169" s="40"/>
      <c r="AD169" s="40"/>
      <c r="AE169" s="40"/>
      <c r="AF169" s="40"/>
      <c r="AG169" s="40"/>
      <c r="AH169" s="40"/>
      <c r="AI169" s="40"/>
      <c r="AJ169" s="40"/>
      <c r="AK169" s="40"/>
      <c r="AL169" s="40"/>
      <c r="AM169" s="40"/>
      <c r="AN169" s="40"/>
    </row>
    <row r="170" spans="2:40" s="26" customFormat="1" x14ac:dyDescent="0.25">
      <c r="B170" s="19" t="s">
        <v>182</v>
      </c>
      <c r="C170" s="131">
        <f t="shared" ref="C170:P170" si="18">C152+C154+C159+C161</f>
        <v>126679115690</v>
      </c>
      <c r="D170" s="131">
        <f t="shared" si="18"/>
        <v>126679115690</v>
      </c>
      <c r="E170" s="132">
        <f t="shared" si="18"/>
        <v>14263776039.68</v>
      </c>
      <c r="F170" s="132">
        <f t="shared" si="18"/>
        <v>7891156328.9300003</v>
      </c>
      <c r="G170" s="132">
        <f t="shared" si="18"/>
        <v>11989313063.59</v>
      </c>
      <c r="H170" s="132">
        <f t="shared" si="18"/>
        <v>12947075893.5</v>
      </c>
      <c r="I170" s="132">
        <f t="shared" si="18"/>
        <v>15421573250.549999</v>
      </c>
      <c r="J170" s="132">
        <f t="shared" si="18"/>
        <v>7600303533.5</v>
      </c>
      <c r="K170" s="132">
        <f t="shared" si="18"/>
        <v>5775785647.3900003</v>
      </c>
      <c r="L170" s="132">
        <f t="shared" si="18"/>
        <v>5043976859.0500002</v>
      </c>
      <c r="M170" s="132">
        <f t="shared" si="18"/>
        <v>7495081045.4799995</v>
      </c>
      <c r="N170" s="132">
        <f t="shared" si="18"/>
        <v>9232742166.8700008</v>
      </c>
      <c r="O170" s="132">
        <f t="shared" si="18"/>
        <v>6622431360.9700003</v>
      </c>
      <c r="P170" s="132">
        <f t="shared" si="18"/>
        <v>21123463162.209999</v>
      </c>
      <c r="Q170" s="132">
        <f t="shared" si="13"/>
        <v>125406678351.72</v>
      </c>
      <c r="R170" s="42"/>
      <c r="S170" s="3"/>
      <c r="T170" s="3"/>
      <c r="U170" s="3"/>
      <c r="V170"/>
      <c r="W170"/>
      <c r="X170" s="42"/>
      <c r="Y170"/>
      <c r="Z170" s="40"/>
      <c r="AA170" s="40"/>
      <c r="AB170" s="40"/>
      <c r="AC170" s="40"/>
      <c r="AD170" s="40"/>
      <c r="AE170" s="40"/>
      <c r="AF170" s="40"/>
      <c r="AG170" s="40"/>
      <c r="AH170" s="40"/>
      <c r="AI170" s="40"/>
      <c r="AJ170" s="40"/>
      <c r="AK170" s="40"/>
      <c r="AL170" s="40"/>
      <c r="AM170" s="40"/>
      <c r="AN170" s="40"/>
    </row>
    <row r="171" spans="2:40" x14ac:dyDescent="0.25">
      <c r="C171" s="24"/>
      <c r="D171" s="24"/>
      <c r="E171" s="25"/>
      <c r="F171" s="25"/>
      <c r="G171" s="25"/>
      <c r="H171" s="25"/>
      <c r="I171" s="25"/>
      <c r="J171" s="25"/>
      <c r="K171" s="25"/>
      <c r="L171" s="25"/>
      <c r="M171" s="25"/>
      <c r="N171" s="25"/>
      <c r="O171" s="25"/>
      <c r="P171" s="25"/>
      <c r="Q171" s="25"/>
      <c r="R171" s="42"/>
      <c r="S171" s="42"/>
      <c r="T171" s="42"/>
      <c r="U171" s="42"/>
      <c r="V171" s="42"/>
      <c r="W171" s="42"/>
      <c r="X171" s="42"/>
      <c r="Y171" s="42"/>
    </row>
    <row r="172" spans="2:40" s="28" customFormat="1" x14ac:dyDescent="0.25">
      <c r="B172" s="19" t="s">
        <v>183</v>
      </c>
      <c r="C172" s="131">
        <v>816565340417</v>
      </c>
      <c r="D172" s="131">
        <f t="shared" ref="D172:P172" si="19">D148+D170</f>
        <v>833756755694.77991</v>
      </c>
      <c r="E172" s="132">
        <f t="shared" si="19"/>
        <v>59115097906.010002</v>
      </c>
      <c r="F172" s="132">
        <f t="shared" si="19"/>
        <v>60203284653.43</v>
      </c>
      <c r="G172" s="132">
        <f t="shared" si="19"/>
        <v>61652097580.479996</v>
      </c>
      <c r="H172" s="132">
        <f t="shared" si="19"/>
        <v>64230867677.839996</v>
      </c>
      <c r="I172" s="132">
        <f t="shared" si="19"/>
        <v>65742605286.479996</v>
      </c>
      <c r="J172" s="132">
        <f t="shared" si="19"/>
        <v>69658357802.540009</v>
      </c>
      <c r="K172" s="132">
        <f t="shared" si="19"/>
        <v>53417699772.989998</v>
      </c>
      <c r="L172" s="132">
        <f t="shared" si="19"/>
        <v>58738489575.719994</v>
      </c>
      <c r="M172" s="132">
        <f t="shared" si="19"/>
        <v>56440397034.839996</v>
      </c>
      <c r="N172" s="132">
        <f t="shared" si="19"/>
        <v>57587923572.720024</v>
      </c>
      <c r="O172" s="132">
        <f t="shared" si="19"/>
        <v>63603638582.769997</v>
      </c>
      <c r="P172" s="132">
        <f t="shared" si="19"/>
        <v>140351780948.05997</v>
      </c>
      <c r="Q172" s="132">
        <f>(E172+F172+G172+H172+I172+J172+K172+L172+M172+O172+N172+P172)</f>
        <v>810742240393.87988</v>
      </c>
      <c r="R172" s="27"/>
      <c r="S172" s="27"/>
      <c r="T172" s="27"/>
      <c r="U172" s="3"/>
    </row>
    <row r="173" spans="2:40" x14ac:dyDescent="0.25">
      <c r="B173" s="29" t="s">
        <v>184</v>
      </c>
      <c r="C173" s="30"/>
      <c r="D173" s="30"/>
      <c r="E173" s="30"/>
      <c r="F173" s="30"/>
      <c r="G173" s="30"/>
      <c r="H173" s="30"/>
      <c r="I173" s="30"/>
      <c r="J173" s="30"/>
      <c r="K173" s="30"/>
      <c r="L173" s="30"/>
      <c r="M173" s="30"/>
      <c r="N173" s="30"/>
      <c r="O173" s="30"/>
      <c r="P173" s="30"/>
      <c r="Q173" s="2"/>
    </row>
    <row r="174" spans="2:40" x14ac:dyDescent="0.25">
      <c r="B174" s="31" t="s">
        <v>251</v>
      </c>
      <c r="C174" s="31"/>
      <c r="D174" s="31"/>
      <c r="E174" s="32"/>
      <c r="F174" s="32"/>
      <c r="G174" s="32"/>
      <c r="H174" s="32"/>
      <c r="I174" s="32"/>
      <c r="J174" s="32"/>
      <c r="K174" s="32"/>
      <c r="L174" s="32"/>
      <c r="M174" s="32"/>
      <c r="N174" s="32"/>
      <c r="O174" s="32"/>
      <c r="P174" s="32"/>
      <c r="Q174" s="32"/>
    </row>
    <row r="175" spans="2:40" x14ac:dyDescent="0.25">
      <c r="B175" s="33" t="s">
        <v>186</v>
      </c>
      <c r="C175" s="33"/>
      <c r="D175" s="33"/>
      <c r="E175" s="32"/>
      <c r="F175" s="32"/>
      <c r="G175" s="32"/>
      <c r="H175" s="32"/>
      <c r="I175" s="32"/>
      <c r="J175" s="32"/>
      <c r="K175" s="32"/>
      <c r="L175" s="32"/>
      <c r="M175" s="32"/>
      <c r="N175" s="32"/>
      <c r="O175" s="32"/>
      <c r="P175" s="32"/>
      <c r="Q175" s="32"/>
    </row>
    <row r="176" spans="2:40" x14ac:dyDescent="0.25">
      <c r="B176" s="155"/>
      <c r="C176" s="155"/>
      <c r="D176" s="155"/>
      <c r="E176" s="155"/>
      <c r="F176" s="31"/>
      <c r="G176" s="31"/>
      <c r="H176" s="31"/>
      <c r="I176" s="31"/>
      <c r="J176" s="31"/>
      <c r="K176" s="31"/>
      <c r="L176" s="31"/>
      <c r="M176" s="31"/>
      <c r="N176" s="31"/>
      <c r="O176" s="31"/>
      <c r="P176" s="31"/>
      <c r="Q176" s="2"/>
    </row>
    <row r="177" spans="2:18" x14ac:dyDescent="0.25">
      <c r="B177" s="31"/>
      <c r="C177" s="38"/>
      <c r="D177" s="38"/>
      <c r="E177" s="34"/>
      <c r="F177" s="34"/>
      <c r="G177" s="34"/>
      <c r="H177" s="34"/>
      <c r="I177" s="34"/>
      <c r="J177" s="34"/>
      <c r="K177" s="34"/>
      <c r="L177" s="34"/>
      <c r="M177" s="34"/>
      <c r="N177" s="34"/>
      <c r="O177" s="34"/>
      <c r="P177" s="34"/>
      <c r="Q177" s="34"/>
      <c r="R177" s="34"/>
    </row>
    <row r="178" spans="2:18" x14ac:dyDescent="0.25">
      <c r="B178" s="35"/>
      <c r="C178" s="36"/>
      <c r="D178" s="36"/>
      <c r="E178" s="36"/>
      <c r="F178" s="36"/>
      <c r="G178" s="36"/>
      <c r="H178" s="36"/>
      <c r="I178" s="36"/>
      <c r="J178" s="36"/>
      <c r="K178" s="36"/>
      <c r="L178" s="36"/>
      <c r="M178" s="36"/>
      <c r="N178" s="36"/>
      <c r="O178" s="36"/>
      <c r="P178" s="36"/>
      <c r="Q178" s="36"/>
      <c r="R178" s="36"/>
    </row>
    <row r="179" spans="2:18" x14ac:dyDescent="0.25">
      <c r="C179" s="40"/>
      <c r="D179" s="40"/>
      <c r="E179" s="40"/>
      <c r="F179" s="40"/>
      <c r="G179" s="40"/>
      <c r="H179" s="40"/>
      <c r="I179" s="40"/>
      <c r="J179" s="40"/>
      <c r="K179" s="40"/>
      <c r="L179" s="40"/>
      <c r="M179" s="40"/>
      <c r="N179" s="40"/>
      <c r="O179" s="40"/>
      <c r="P179" s="40"/>
      <c r="Q179" s="40"/>
      <c r="R179" s="40"/>
    </row>
    <row r="180" spans="2:18" x14ac:dyDescent="0.25">
      <c r="C180" s="40"/>
      <c r="D180" s="40"/>
      <c r="E180" s="40"/>
      <c r="F180" s="40"/>
      <c r="G180" s="40"/>
      <c r="H180" s="40"/>
      <c r="I180" s="40"/>
      <c r="J180" s="40"/>
      <c r="K180" s="40"/>
      <c r="L180" s="40"/>
      <c r="M180" s="40"/>
      <c r="N180" s="40"/>
      <c r="O180" s="40"/>
      <c r="P180" s="40"/>
    </row>
    <row r="181" spans="2:18" x14ac:dyDescent="0.25">
      <c r="C181" s="17"/>
      <c r="D181" s="17"/>
      <c r="F181" s="40"/>
      <c r="R181" s="17"/>
    </row>
    <row r="192" spans="2:18" x14ac:dyDescent="0.25">
      <c r="R192" s="17"/>
    </row>
    <row r="193" spans="18:18" x14ac:dyDescent="0.25">
      <c r="R193" s="17"/>
    </row>
    <row r="194" spans="18:18" x14ac:dyDescent="0.25">
      <c r="R194" s="17"/>
    </row>
    <row r="195" spans="18:18" x14ac:dyDescent="0.25">
      <c r="R195" s="17"/>
    </row>
    <row r="196" spans="18:18" x14ac:dyDescent="0.25">
      <c r="R196" s="17"/>
    </row>
    <row r="197" spans="18:18" x14ac:dyDescent="0.25">
      <c r="R197" s="17"/>
    </row>
    <row r="198" spans="18:18" x14ac:dyDescent="0.25">
      <c r="R198" s="17"/>
    </row>
    <row r="199" spans="18:18" x14ac:dyDescent="0.25">
      <c r="R199" s="17"/>
    </row>
    <row r="200" spans="18:18" x14ac:dyDescent="0.25">
      <c r="R200" s="17"/>
    </row>
    <row r="201" spans="18:18" x14ac:dyDescent="0.25">
      <c r="R201" s="17"/>
    </row>
    <row r="202" spans="18:18" x14ac:dyDescent="0.25">
      <c r="R202" s="17"/>
    </row>
    <row r="203" spans="18:18" x14ac:dyDescent="0.25">
      <c r="R203" s="17"/>
    </row>
    <row r="204" spans="18:18" x14ac:dyDescent="0.25">
      <c r="R204" s="17"/>
    </row>
    <row r="205" spans="18:18" x14ac:dyDescent="0.25">
      <c r="R205" s="17"/>
    </row>
    <row r="206" spans="18:18" x14ac:dyDescent="0.25">
      <c r="R206" s="17"/>
    </row>
    <row r="207" spans="18:18" x14ac:dyDescent="0.25">
      <c r="R207" s="17"/>
    </row>
    <row r="208" spans="18:18" x14ac:dyDescent="0.25">
      <c r="R208" s="17"/>
    </row>
    <row r="209" spans="18:18" x14ac:dyDescent="0.25">
      <c r="R209" s="17"/>
    </row>
    <row r="210" spans="18:18" x14ac:dyDescent="0.25">
      <c r="R210" s="17"/>
    </row>
    <row r="211" spans="18:18" x14ac:dyDescent="0.25">
      <c r="R21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sheetData>
  <mergeCells count="10">
    <mergeCell ref="B176:E176"/>
    <mergeCell ref="B2:Q2"/>
    <mergeCell ref="B3:Q3"/>
    <mergeCell ref="B4:Q4"/>
    <mergeCell ref="B5:Q5"/>
    <mergeCell ref="B6:Q6"/>
    <mergeCell ref="B8:B9"/>
    <mergeCell ref="C8:C9"/>
    <mergeCell ref="E8:Q8"/>
    <mergeCell ref="D8:D9"/>
  </mergeCells>
  <pageMargins left="0.7" right="0.7" top="0.75" bottom="0.75" header="0.3" footer="0.3"/>
  <pageSetup orientation="portrait" horizontalDpi="1200" verticalDpi="1200" r:id="rId1"/>
  <ignoredErrors>
    <ignoredError sqref="C100 C161:D16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P261"/>
  <sheetViews>
    <sheetView showGridLines="0" topLeftCell="E158" zoomScale="90" zoomScaleNormal="90" workbookViewId="0">
      <selection activeCell="Q183" sqref="Q183"/>
    </sheetView>
  </sheetViews>
  <sheetFormatPr defaultColWidth="11.42578125" defaultRowHeight="15" x14ac:dyDescent="0.25"/>
  <cols>
    <col min="1" max="1" width="8.7109375" customWidth="1"/>
    <col min="2" max="2" width="109.5703125" customWidth="1"/>
    <col min="3" max="4" width="18.4257812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5" width="16.28515625" style="17" customWidth="1"/>
    <col min="16" max="16" width="18"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252</v>
      </c>
      <c r="C7" s="5"/>
      <c r="D7" s="5"/>
      <c r="E7" s="6"/>
      <c r="F7" s="6"/>
      <c r="G7" s="6"/>
      <c r="H7" s="6"/>
      <c r="I7" s="6"/>
      <c r="J7" s="6"/>
      <c r="K7" s="6"/>
      <c r="L7" s="6"/>
      <c r="M7" s="6"/>
      <c r="N7" s="6"/>
      <c r="O7" s="6"/>
      <c r="P7" s="6"/>
      <c r="Q7" s="7" t="s">
        <v>5</v>
      </c>
    </row>
    <row r="8" spans="1:42" ht="18" customHeight="1" x14ac:dyDescent="0.25">
      <c r="B8" s="145" t="s">
        <v>6</v>
      </c>
      <c r="C8" s="146" t="s">
        <v>7</v>
      </c>
      <c r="D8" s="146" t="s">
        <v>8</v>
      </c>
      <c r="E8" s="148" t="s">
        <v>9</v>
      </c>
      <c r="F8" s="148"/>
      <c r="G8" s="148"/>
      <c r="H8" s="148"/>
      <c r="I8" s="148"/>
      <c r="J8" s="148"/>
      <c r="K8" s="148"/>
      <c r="L8" s="148"/>
      <c r="M8" s="148"/>
      <c r="N8" s="148"/>
      <c r="O8" s="148"/>
      <c r="P8" s="148"/>
      <c r="Q8" s="148"/>
    </row>
    <row r="9" spans="1: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109">
        <f>+C11</f>
        <v>489674449064</v>
      </c>
      <c r="D10" s="109">
        <f>+D11</f>
        <v>504532554685.47003</v>
      </c>
      <c r="E10" s="109">
        <f>+E11</f>
        <v>30545351109.23</v>
      </c>
      <c r="F10" s="109">
        <f t="shared" ref="F10:P10" si="0">+F11</f>
        <v>39453126791.82</v>
      </c>
      <c r="G10" s="109">
        <f t="shared" si="0"/>
        <v>39846867357.970009</v>
      </c>
      <c r="H10" s="109">
        <f t="shared" si="0"/>
        <v>39923599584.669998</v>
      </c>
      <c r="I10" s="109">
        <f t="shared" si="0"/>
        <v>42015833184</v>
      </c>
      <c r="J10" s="109">
        <f t="shared" si="0"/>
        <v>38334887638.43</v>
      </c>
      <c r="K10" s="109">
        <f t="shared" si="0"/>
        <v>39338600300.429993</v>
      </c>
      <c r="L10" s="109">
        <f>+L11</f>
        <v>37284714129.599998</v>
      </c>
      <c r="M10" s="109">
        <f t="shared" si="0"/>
        <v>34702651115.209999</v>
      </c>
      <c r="N10" s="109">
        <f t="shared" si="0"/>
        <v>37122881727.790001</v>
      </c>
      <c r="O10" s="109">
        <f t="shared" si="0"/>
        <v>50487578644.160004</v>
      </c>
      <c r="P10" s="109">
        <f t="shared" si="0"/>
        <v>63255996919.999992</v>
      </c>
      <c r="Q10" s="109">
        <f>(E10+F10+G10+H10+I10+J10+K10+L10+M10+O10+N10+P10)</f>
        <v>492312088503.31</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110">
        <v>489674449064</v>
      </c>
      <c r="D11" s="110">
        <v>504532554685.47003</v>
      </c>
      <c r="E11" s="128">
        <v>30545351109.23</v>
      </c>
      <c r="F11" s="128">
        <v>39453126791.82</v>
      </c>
      <c r="G11" s="128">
        <v>39846867357.970009</v>
      </c>
      <c r="H11" s="128">
        <v>39923599584.669998</v>
      </c>
      <c r="I11" s="128">
        <v>42015833184</v>
      </c>
      <c r="J11" s="128">
        <v>38334887638.43</v>
      </c>
      <c r="K11" s="128">
        <v>39338600300.429993</v>
      </c>
      <c r="L11" s="128">
        <v>37284714129.599998</v>
      </c>
      <c r="M11" s="128">
        <v>34702651115.209999</v>
      </c>
      <c r="N11" s="128">
        <v>37122881727.790001</v>
      </c>
      <c r="O11" s="128">
        <v>50487578644.160004</v>
      </c>
      <c r="P11" s="128">
        <v>63255996919.999992</v>
      </c>
      <c r="Q11" s="128">
        <f t="shared" ref="Q11:Q78" si="1">(E11+F11+G11+H11+I11+J11+K11+L11+M11+O11+N11+P11)</f>
        <v>492312088503.31</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109">
        <f>+SUM(C13:C62)</f>
        <v>83654453781</v>
      </c>
      <c r="D12" s="109">
        <f>+SUM(D13:D62)</f>
        <v>84200972094.550003</v>
      </c>
      <c r="E12" s="109">
        <f>+SUM(E13:E62)</f>
        <v>10510426533.139996</v>
      </c>
      <c r="F12" s="109">
        <f>+SUM(F13:F62)</f>
        <v>6797679974.9300013</v>
      </c>
      <c r="G12" s="109">
        <f t="shared" ref="G12:O12" si="2">+SUM(G13:G62)</f>
        <v>8131015231.6099997</v>
      </c>
      <c r="H12" s="109">
        <f t="shared" si="2"/>
        <v>7111201562.3100014</v>
      </c>
      <c r="I12" s="109">
        <f t="shared" si="2"/>
        <v>3727488203.8100004</v>
      </c>
      <c r="J12" s="109">
        <f t="shared" si="2"/>
        <v>16688352413.58</v>
      </c>
      <c r="K12" s="109">
        <f t="shared" si="2"/>
        <v>3576425978.9900007</v>
      </c>
      <c r="L12" s="109">
        <f>+SUM(L13:L62)</f>
        <v>5486694403.4700003</v>
      </c>
      <c r="M12" s="109">
        <f>+SUM(M13:M62)</f>
        <v>2766474779.5900006</v>
      </c>
      <c r="N12" s="109">
        <f t="shared" si="2"/>
        <v>4210770252.4100008</v>
      </c>
      <c r="O12" s="109">
        <f t="shared" si="2"/>
        <v>3792089740.9900007</v>
      </c>
      <c r="P12" s="109">
        <f>+SUM(P13:P62)</f>
        <v>7294814866.3600016</v>
      </c>
      <c r="Q12" s="111">
        <f t="shared" si="1"/>
        <v>80093433941.190002</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110">
        <v>38031551496</v>
      </c>
      <c r="D13" s="110">
        <v>38031551496</v>
      </c>
      <c r="E13" s="128">
        <v>8366187244.0299997</v>
      </c>
      <c r="F13" s="128">
        <v>2258448429.3600001</v>
      </c>
      <c r="G13" s="128">
        <v>5300418302.5500002</v>
      </c>
      <c r="H13" s="128">
        <v>4325849096.1400003</v>
      </c>
      <c r="I13" s="128">
        <v>772396998.63</v>
      </c>
      <c r="J13" s="128">
        <v>13572990581.25</v>
      </c>
      <c r="K13" s="128">
        <v>159375586.63999999</v>
      </c>
      <c r="L13" s="128">
        <v>2272709207.6199999</v>
      </c>
      <c r="M13" s="13">
        <v>0</v>
      </c>
      <c r="N13" s="128">
        <v>934452995.23000002</v>
      </c>
      <c r="O13" s="128">
        <v>1206364.47</v>
      </c>
      <c r="P13" s="128">
        <v>62905288.07</v>
      </c>
      <c r="Q13" s="128">
        <f t="shared" si="1"/>
        <v>38026940093.990005</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110">
        <v>17506479068</v>
      </c>
      <c r="D14" s="110">
        <v>18006476701</v>
      </c>
      <c r="E14" s="128">
        <v>1500539310</v>
      </c>
      <c r="F14" s="128">
        <v>1500539310</v>
      </c>
      <c r="G14" s="128">
        <v>1500539310</v>
      </c>
      <c r="H14" s="128">
        <v>1500539310</v>
      </c>
      <c r="I14" s="128">
        <v>1503539310</v>
      </c>
      <c r="J14" s="128">
        <v>1500539310</v>
      </c>
      <c r="K14" s="128">
        <v>1500539310</v>
      </c>
      <c r="L14" s="128">
        <v>1500539310</v>
      </c>
      <c r="M14" s="128">
        <v>1500539310</v>
      </c>
      <c r="N14" s="128">
        <v>1500539310</v>
      </c>
      <c r="O14" s="128">
        <v>1500539310</v>
      </c>
      <c r="P14" s="128">
        <v>1497539310</v>
      </c>
      <c r="Q14" s="128">
        <f t="shared" si="1"/>
        <v>18006471720</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110">
        <v>1506933594</v>
      </c>
      <c r="D15" s="110">
        <v>1506933594</v>
      </c>
      <c r="E15" s="128">
        <v>125577800</v>
      </c>
      <c r="F15" s="128">
        <v>125577800</v>
      </c>
      <c r="G15" s="128">
        <v>125577800</v>
      </c>
      <c r="H15" s="128">
        <v>125577800</v>
      </c>
      <c r="I15" s="128">
        <v>125577800</v>
      </c>
      <c r="J15" s="128">
        <v>125577800</v>
      </c>
      <c r="K15" s="128">
        <v>125577800</v>
      </c>
      <c r="L15" s="128">
        <v>125577800</v>
      </c>
      <c r="M15" s="128">
        <v>125577800</v>
      </c>
      <c r="N15" s="128">
        <v>125577800</v>
      </c>
      <c r="O15" s="13">
        <v>0</v>
      </c>
      <c r="P15" s="128">
        <v>251155594</v>
      </c>
      <c r="Q15" s="128">
        <f t="shared" si="1"/>
        <v>1506933594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110">
        <v>70197840</v>
      </c>
      <c r="D16" s="110">
        <v>70197839.999999985</v>
      </c>
      <c r="E16" s="13">
        <v>0</v>
      </c>
      <c r="F16" s="128">
        <v>492276.07</v>
      </c>
      <c r="G16" s="128">
        <v>13157194.4</v>
      </c>
      <c r="H16" s="128">
        <v>8225456.3399999989</v>
      </c>
      <c r="I16" s="128">
        <v>12015700.549999999</v>
      </c>
      <c r="J16" s="128">
        <v>7917976.1399999997</v>
      </c>
      <c r="K16" s="128">
        <v>11967866.75</v>
      </c>
      <c r="L16" s="128">
        <v>1637827.9</v>
      </c>
      <c r="M16" s="128">
        <v>408685.14</v>
      </c>
      <c r="N16" s="128">
        <v>1312137.5699999998</v>
      </c>
      <c r="O16" s="128">
        <v>1336565.8</v>
      </c>
      <c r="P16" s="128">
        <v>8469112.9100000001</v>
      </c>
      <c r="Q16" s="128">
        <f t="shared" si="1"/>
        <v>66940799.569999993</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110">
        <v>118698745</v>
      </c>
      <c r="D17" s="110">
        <v>118698745</v>
      </c>
      <c r="E17" s="13">
        <v>0</v>
      </c>
      <c r="F17" s="13">
        <v>0</v>
      </c>
      <c r="G17" s="128">
        <v>749868.75</v>
      </c>
      <c r="H17" s="128">
        <v>2975511</v>
      </c>
      <c r="I17" s="128">
        <v>2876456.1</v>
      </c>
      <c r="J17" s="128">
        <v>10934248.220000001</v>
      </c>
      <c r="K17" s="128">
        <v>12889589.300000001</v>
      </c>
      <c r="L17" s="128">
        <v>23278951.699999999</v>
      </c>
      <c r="M17" s="128">
        <v>18342317.210000001</v>
      </c>
      <c r="N17" s="128">
        <v>10945964.67</v>
      </c>
      <c r="O17" s="128">
        <v>13408304</v>
      </c>
      <c r="P17" s="128">
        <v>11240013.800000001</v>
      </c>
      <c r="Q17" s="128">
        <f t="shared" si="1"/>
        <v>107641224.75</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110">
        <v>290282427</v>
      </c>
      <c r="D18" s="110">
        <v>309200659</v>
      </c>
      <c r="E18" s="128">
        <v>23006869</v>
      </c>
      <c r="F18" s="128">
        <v>23006869</v>
      </c>
      <c r="G18" s="128">
        <v>23006869</v>
      </c>
      <c r="H18" s="128">
        <v>23006869</v>
      </c>
      <c r="I18" s="128">
        <v>26854645</v>
      </c>
      <c r="J18" s="128">
        <v>24930757</v>
      </c>
      <c r="K18" s="128">
        <v>24930757</v>
      </c>
      <c r="L18" s="128">
        <v>24930757</v>
      </c>
      <c r="M18" s="128">
        <v>24930757</v>
      </c>
      <c r="N18" s="128">
        <v>24930757</v>
      </c>
      <c r="O18" s="128">
        <v>39130756</v>
      </c>
      <c r="P18" s="128">
        <v>26533997</v>
      </c>
      <c r="Q18" s="128">
        <f t="shared" si="1"/>
        <v>309200659</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110">
        <v>162681004</v>
      </c>
      <c r="D20" s="110">
        <v>162681004.00000003</v>
      </c>
      <c r="E20" s="128">
        <v>492050.81</v>
      </c>
      <c r="F20" s="128">
        <v>7089856.7300000004</v>
      </c>
      <c r="G20" s="128">
        <v>14992234.66</v>
      </c>
      <c r="H20" s="128">
        <v>14244568.07</v>
      </c>
      <c r="I20" s="128">
        <v>12925494.52</v>
      </c>
      <c r="J20" s="128">
        <v>11131060.83</v>
      </c>
      <c r="K20" s="128">
        <v>5514851.3900000006</v>
      </c>
      <c r="L20" s="128">
        <v>44345068.280000001</v>
      </c>
      <c r="M20" s="128">
        <v>8228412.8900000015</v>
      </c>
      <c r="N20" s="128">
        <v>16452740.1</v>
      </c>
      <c r="O20" s="128">
        <v>7960772.6400000006</v>
      </c>
      <c r="P20" s="128">
        <v>8623711.0800000001</v>
      </c>
      <c r="Q20" s="128">
        <f t="shared" si="1"/>
        <v>152000822</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110">
        <v>72251028</v>
      </c>
      <c r="D22" s="110">
        <v>72251028</v>
      </c>
      <c r="E22" s="13">
        <v>0</v>
      </c>
      <c r="F22" s="128">
        <v>1564500</v>
      </c>
      <c r="G22" s="128">
        <v>7751874.9699999997</v>
      </c>
      <c r="H22" s="128">
        <v>9467581.5600000005</v>
      </c>
      <c r="I22" s="128">
        <v>13065927.029999999</v>
      </c>
      <c r="J22" s="128">
        <v>5512591.2000000002</v>
      </c>
      <c r="K22" s="128">
        <v>4251832.71</v>
      </c>
      <c r="L22" s="128">
        <v>2085265.53</v>
      </c>
      <c r="M22" s="128">
        <v>2793644.41</v>
      </c>
      <c r="N22" s="128">
        <v>1967277.73</v>
      </c>
      <c r="O22" s="128">
        <v>2040158.5</v>
      </c>
      <c r="P22" s="128">
        <v>18225256.98</v>
      </c>
      <c r="Q22" s="128">
        <f t="shared" si="1"/>
        <v>68725910.620000005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110">
        <v>2087912.0000000002</v>
      </c>
      <c r="D24" s="110">
        <v>2087912.0000000002</v>
      </c>
      <c r="E24" s="13">
        <v>0</v>
      </c>
      <c r="F24" s="13">
        <v>0</v>
      </c>
      <c r="G24" s="128">
        <v>521974.99999999994</v>
      </c>
      <c r="H24" s="13">
        <v>0</v>
      </c>
      <c r="I24" s="13">
        <v>0</v>
      </c>
      <c r="J24" s="128">
        <v>521974.99999999994</v>
      </c>
      <c r="K24" s="13">
        <v>0</v>
      </c>
      <c r="L24" s="13">
        <v>0</v>
      </c>
      <c r="M24" s="128">
        <v>521974.99999999994</v>
      </c>
      <c r="N24" s="13">
        <v>0</v>
      </c>
      <c r="O24" s="13">
        <v>0</v>
      </c>
      <c r="P24" s="128">
        <v>521974.99999999994</v>
      </c>
      <c r="Q24" s="128">
        <f t="shared" si="1"/>
        <v>2087899.9999999998</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110">
        <v>1500000000</v>
      </c>
      <c r="D26" s="110">
        <v>2100000000</v>
      </c>
      <c r="E26" s="13">
        <v>0</v>
      </c>
      <c r="F26" s="13">
        <v>0</v>
      </c>
      <c r="G26" s="13">
        <v>0</v>
      </c>
      <c r="H26" s="13">
        <v>0</v>
      </c>
      <c r="I26" s="13">
        <v>0</v>
      </c>
      <c r="J26" s="13">
        <v>0</v>
      </c>
      <c r="K26" s="13">
        <v>0</v>
      </c>
      <c r="L26" s="13">
        <v>0</v>
      </c>
      <c r="M26" s="13">
        <v>0</v>
      </c>
      <c r="N26" s="13">
        <v>0</v>
      </c>
      <c r="O26" s="13">
        <v>0</v>
      </c>
      <c r="P26" s="128">
        <v>1599999999.99</v>
      </c>
      <c r="Q26" s="128">
        <f t="shared" si="1"/>
        <v>1599999999.99</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110">
        <v>635640190</v>
      </c>
      <c r="D27" s="110">
        <v>635640190</v>
      </c>
      <c r="E27" s="128">
        <v>23275350</v>
      </c>
      <c r="F27" s="128">
        <v>6584037.8300000001</v>
      </c>
      <c r="G27" s="128">
        <v>49001029.020000003</v>
      </c>
      <c r="H27" s="128">
        <v>23690177.300000001</v>
      </c>
      <c r="I27" s="128">
        <v>67432276.849999994</v>
      </c>
      <c r="J27" s="128">
        <v>39001575.510000005</v>
      </c>
      <c r="K27" s="128">
        <v>47867740.170000002</v>
      </c>
      <c r="L27" s="128">
        <v>46831958.959999993</v>
      </c>
      <c r="M27" s="128">
        <v>44769453.5</v>
      </c>
      <c r="N27" s="128">
        <v>44534654.019999996</v>
      </c>
      <c r="O27" s="128">
        <v>83455367.089999989</v>
      </c>
      <c r="P27" s="128">
        <v>133883560.88000001</v>
      </c>
      <c r="Q27" s="128">
        <f t="shared" si="1"/>
        <v>610327181.13</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110">
        <v>36180356</v>
      </c>
      <c r="D28" s="110">
        <v>36180356</v>
      </c>
      <c r="E28" s="13">
        <v>0</v>
      </c>
      <c r="F28" s="13">
        <v>0</v>
      </c>
      <c r="G28" s="128">
        <v>94400</v>
      </c>
      <c r="H28" s="128">
        <v>274639</v>
      </c>
      <c r="I28" s="128">
        <v>400240.72</v>
      </c>
      <c r="J28" s="128">
        <v>590938.82999999996</v>
      </c>
      <c r="K28" s="128">
        <v>765010.52</v>
      </c>
      <c r="L28" s="128">
        <v>3059627.9</v>
      </c>
      <c r="M28" s="128">
        <v>1277127.78</v>
      </c>
      <c r="N28" s="128">
        <v>568133.41999999993</v>
      </c>
      <c r="O28" s="128">
        <v>1366631.98</v>
      </c>
      <c r="P28" s="128">
        <v>12032992.07</v>
      </c>
      <c r="Q28" s="128">
        <f t="shared" si="1"/>
        <v>20429742.219999999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110">
        <v>283129651</v>
      </c>
      <c r="D29" s="110">
        <v>283129651</v>
      </c>
      <c r="E29" s="13">
        <v>0</v>
      </c>
      <c r="F29" s="128">
        <v>14817536.5</v>
      </c>
      <c r="G29" s="128">
        <v>21905156.719999999</v>
      </c>
      <c r="H29" s="128">
        <v>10729784.5</v>
      </c>
      <c r="I29" s="128">
        <v>25982599.810000002</v>
      </c>
      <c r="J29" s="128">
        <v>19445626.91</v>
      </c>
      <c r="K29" s="128">
        <v>15760333.970000001</v>
      </c>
      <c r="L29" s="128">
        <v>14814283.83</v>
      </c>
      <c r="M29" s="128">
        <v>15299785.109999999</v>
      </c>
      <c r="N29" s="128">
        <v>10330229.25</v>
      </c>
      <c r="O29" s="128">
        <v>15786267.469999999</v>
      </c>
      <c r="P29" s="128">
        <v>68629522.920000002</v>
      </c>
      <c r="Q29" s="128">
        <f t="shared" si="1"/>
        <v>233501126.99000001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110">
        <v>65515910.000000007</v>
      </c>
      <c r="D30" s="110">
        <v>65515910.000000007</v>
      </c>
      <c r="E30" s="13">
        <v>0</v>
      </c>
      <c r="F30" s="13">
        <v>0</v>
      </c>
      <c r="G30" s="13">
        <v>0</v>
      </c>
      <c r="H30" s="128">
        <v>7921427.6399999997</v>
      </c>
      <c r="I30" s="128">
        <v>2895172.41</v>
      </c>
      <c r="J30" s="128">
        <v>1585052.25</v>
      </c>
      <c r="K30" s="128">
        <v>888527.07</v>
      </c>
      <c r="L30" s="128">
        <v>2984894.42</v>
      </c>
      <c r="M30" s="128">
        <v>643425.30000000005</v>
      </c>
      <c r="N30" s="128">
        <v>18063690.989999998</v>
      </c>
      <c r="O30" s="128">
        <v>137049.39000000001</v>
      </c>
      <c r="P30" s="128">
        <v>23201002.760000002</v>
      </c>
      <c r="Q30" s="128">
        <f t="shared" si="1"/>
        <v>58320242.230000004</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110">
        <v>1347586759</v>
      </c>
      <c r="D31" s="110">
        <v>1347586759</v>
      </c>
      <c r="E31" s="128">
        <v>44075073.82</v>
      </c>
      <c r="F31" s="128">
        <v>61874390</v>
      </c>
      <c r="G31" s="128">
        <v>83425396.170000002</v>
      </c>
      <c r="H31" s="128">
        <v>56529452.719999999</v>
      </c>
      <c r="I31" s="128">
        <v>72568242.730000004</v>
      </c>
      <c r="J31" s="128">
        <v>85593571.24000001</v>
      </c>
      <c r="K31" s="128">
        <v>110928679.80000001</v>
      </c>
      <c r="L31" s="128">
        <v>100472499.75</v>
      </c>
      <c r="M31" s="128">
        <v>87905461.719999999</v>
      </c>
      <c r="N31" s="128">
        <v>92753633.169999987</v>
      </c>
      <c r="O31" s="128">
        <v>131055512.83</v>
      </c>
      <c r="P31" s="128">
        <v>228391314.21000001</v>
      </c>
      <c r="Q31" s="128">
        <f t="shared" si="1"/>
        <v>1155573228.1600001</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110">
        <v>35446018</v>
      </c>
      <c r="D32" s="110">
        <v>295590718</v>
      </c>
      <c r="E32" s="13">
        <v>0</v>
      </c>
      <c r="F32" s="128">
        <v>438500</v>
      </c>
      <c r="G32" s="128">
        <v>877000</v>
      </c>
      <c r="H32" s="128">
        <v>428700</v>
      </c>
      <c r="I32" s="128">
        <v>434300</v>
      </c>
      <c r="J32" s="128">
        <v>449000</v>
      </c>
      <c r="K32" s="128">
        <v>428000</v>
      </c>
      <c r="L32" s="128">
        <v>4272059.92</v>
      </c>
      <c r="M32" s="128">
        <v>4730040</v>
      </c>
      <c r="N32" s="128">
        <v>300000</v>
      </c>
      <c r="O32" s="128">
        <v>3318656</v>
      </c>
      <c r="P32" s="128">
        <v>264806526.49000001</v>
      </c>
      <c r="Q32" s="128">
        <f t="shared" si="1"/>
        <v>280482782.41000003</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110">
        <v>1957105303</v>
      </c>
      <c r="D33" s="110">
        <v>1957105303</v>
      </c>
      <c r="E33" s="128">
        <v>92440884.569999993</v>
      </c>
      <c r="F33" s="128">
        <v>106873861.58999999</v>
      </c>
      <c r="G33" s="128">
        <v>134400439.69999999</v>
      </c>
      <c r="H33" s="128">
        <v>117009856.47999999</v>
      </c>
      <c r="I33" s="128">
        <v>120678718.86</v>
      </c>
      <c r="J33" s="128">
        <v>124834670.80999999</v>
      </c>
      <c r="K33" s="128">
        <v>122549819.39</v>
      </c>
      <c r="L33" s="128">
        <v>136883458.52000001</v>
      </c>
      <c r="M33" s="128">
        <v>115165804.95999999</v>
      </c>
      <c r="N33" s="128">
        <v>126376528.12</v>
      </c>
      <c r="O33" s="128">
        <v>138349350.49000001</v>
      </c>
      <c r="P33" s="128">
        <v>492917158.53999996</v>
      </c>
      <c r="Q33" s="128">
        <f t="shared" si="1"/>
        <v>1828480552.0299997</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110">
        <v>39291386</v>
      </c>
      <c r="D34" s="110">
        <v>39291386</v>
      </c>
      <c r="E34" s="128">
        <v>699996.3</v>
      </c>
      <c r="F34" s="128">
        <v>938371.4</v>
      </c>
      <c r="G34" s="128">
        <v>2736200.9699999997</v>
      </c>
      <c r="H34" s="128">
        <v>30800</v>
      </c>
      <c r="I34" s="128">
        <v>1809899.2</v>
      </c>
      <c r="J34" s="128">
        <v>1265235.9099999999</v>
      </c>
      <c r="K34" s="128">
        <v>1127887.68</v>
      </c>
      <c r="L34" s="128">
        <v>1341290.94</v>
      </c>
      <c r="M34" s="128">
        <v>1296410.3700000001</v>
      </c>
      <c r="N34" s="128">
        <v>1327265.27</v>
      </c>
      <c r="O34" s="128">
        <v>2481580.16</v>
      </c>
      <c r="P34" s="128">
        <v>13264030.539999999</v>
      </c>
      <c r="Q34" s="128">
        <f t="shared" si="1"/>
        <v>28318968.739999998</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110">
        <v>190825984</v>
      </c>
      <c r="D35" s="110">
        <v>190825984</v>
      </c>
      <c r="E35" s="128">
        <v>2638000</v>
      </c>
      <c r="F35" s="128">
        <v>9491860.1600000001</v>
      </c>
      <c r="G35" s="128">
        <v>12822431.92</v>
      </c>
      <c r="H35" s="128">
        <v>8248235.9299999997</v>
      </c>
      <c r="I35" s="128">
        <v>12444035.17</v>
      </c>
      <c r="J35" s="128">
        <v>11559646.07</v>
      </c>
      <c r="K35" s="128">
        <v>11078912.25</v>
      </c>
      <c r="L35" s="128">
        <v>8601755.8499999996</v>
      </c>
      <c r="M35" s="128">
        <v>9359926.9700000007</v>
      </c>
      <c r="N35" s="128">
        <v>11268345.300000001</v>
      </c>
      <c r="O35" s="128">
        <v>18867518</v>
      </c>
      <c r="P35" s="128">
        <v>33837102.079999998</v>
      </c>
      <c r="Q35" s="128">
        <f t="shared" si="1"/>
        <v>150217769.69999999</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110">
        <v>76683776</v>
      </c>
      <c r="D36" s="110">
        <v>81683776</v>
      </c>
      <c r="E36" s="128">
        <v>200000</v>
      </c>
      <c r="F36" s="128">
        <v>2556770.2000000002</v>
      </c>
      <c r="G36" s="128">
        <v>2634628.98</v>
      </c>
      <c r="H36" s="128">
        <v>3189647.28</v>
      </c>
      <c r="I36" s="128">
        <v>5944129.1600000001</v>
      </c>
      <c r="J36" s="128">
        <v>2106871.9699999997</v>
      </c>
      <c r="K36" s="128">
        <v>3182845.67</v>
      </c>
      <c r="L36" s="128">
        <v>5040786.17</v>
      </c>
      <c r="M36" s="128">
        <v>3470229.78</v>
      </c>
      <c r="N36" s="128">
        <v>2286923.54</v>
      </c>
      <c r="O36" s="128">
        <v>8445093.129999999</v>
      </c>
      <c r="P36" s="128">
        <v>19080012.420000002</v>
      </c>
      <c r="Q36" s="128">
        <f t="shared" si="1"/>
        <v>58137938.300000004</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110">
        <v>12326116</v>
      </c>
      <c r="D37" s="110">
        <v>12326116</v>
      </c>
      <c r="E37" s="13">
        <v>0</v>
      </c>
      <c r="F37" s="13">
        <v>0</v>
      </c>
      <c r="G37" s="13">
        <v>0</v>
      </c>
      <c r="H37" s="128">
        <v>85616.79</v>
      </c>
      <c r="I37" s="128">
        <v>1927215</v>
      </c>
      <c r="J37" s="128">
        <v>1345926.45</v>
      </c>
      <c r="K37" s="13">
        <v>0</v>
      </c>
      <c r="L37" s="13">
        <v>0</v>
      </c>
      <c r="M37" s="128">
        <v>245092.50999999998</v>
      </c>
      <c r="N37" s="128">
        <v>1498230.28</v>
      </c>
      <c r="O37" s="128">
        <v>3695450.31</v>
      </c>
      <c r="P37" s="128">
        <v>2502536.7799999998</v>
      </c>
      <c r="Q37" s="128">
        <f t="shared" si="1"/>
        <v>11300068.119999999</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110">
        <v>287404849</v>
      </c>
      <c r="D38" s="110">
        <v>313438449.00000006</v>
      </c>
      <c r="E38" s="13">
        <v>0</v>
      </c>
      <c r="F38" s="128">
        <v>2233865.35</v>
      </c>
      <c r="G38" s="128">
        <v>26805427.109999999</v>
      </c>
      <c r="H38" s="128">
        <v>12208782.82</v>
      </c>
      <c r="I38" s="128">
        <v>11585743.09</v>
      </c>
      <c r="J38" s="128">
        <v>18606668.829999998</v>
      </c>
      <c r="K38" s="128">
        <v>18784311.440000001</v>
      </c>
      <c r="L38" s="128">
        <v>11830312.959999999</v>
      </c>
      <c r="M38" s="128">
        <v>50711827.019999996</v>
      </c>
      <c r="N38" s="128">
        <v>10269349.370000001</v>
      </c>
      <c r="O38" s="128">
        <v>34369700.880000003</v>
      </c>
      <c r="P38" s="128">
        <v>99186418.230000004</v>
      </c>
      <c r="Q38" s="128">
        <f t="shared" si="1"/>
        <v>296592407.10000002</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110">
        <v>265879675.00000003</v>
      </c>
      <c r="D39" s="110">
        <v>301377302.58000004</v>
      </c>
      <c r="E39" s="13">
        <v>0</v>
      </c>
      <c r="F39" s="13">
        <v>0</v>
      </c>
      <c r="G39" s="13">
        <v>0</v>
      </c>
      <c r="H39" s="128">
        <v>6363689.8300000001</v>
      </c>
      <c r="I39" s="128">
        <v>100683329.55</v>
      </c>
      <c r="J39" s="128">
        <v>3314297.58</v>
      </c>
      <c r="K39" s="128">
        <v>48898280.850000001</v>
      </c>
      <c r="L39" s="128">
        <v>60469491.939999998</v>
      </c>
      <c r="M39" s="13">
        <v>0</v>
      </c>
      <c r="N39" s="128">
        <v>25007884.370000001</v>
      </c>
      <c r="O39" s="13">
        <v>0</v>
      </c>
      <c r="P39" s="128">
        <v>56444370.659999996</v>
      </c>
      <c r="Q39" s="128">
        <f t="shared" si="1"/>
        <v>301181344.77999997</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110">
        <v>27057253</v>
      </c>
      <c r="D40" s="110">
        <v>27057253</v>
      </c>
      <c r="E40" s="13">
        <v>0</v>
      </c>
      <c r="F40" s="13">
        <v>0</v>
      </c>
      <c r="G40" s="13">
        <v>0</v>
      </c>
      <c r="H40" s="13">
        <v>0</v>
      </c>
      <c r="I40" s="13">
        <v>0</v>
      </c>
      <c r="J40" s="128">
        <v>10573380</v>
      </c>
      <c r="K40" s="13">
        <v>0</v>
      </c>
      <c r="L40" s="13">
        <v>0</v>
      </c>
      <c r="M40" s="13">
        <v>0</v>
      </c>
      <c r="N40" s="13">
        <v>0</v>
      </c>
      <c r="O40" s="13">
        <v>0</v>
      </c>
      <c r="P40" s="128">
        <v>10537960</v>
      </c>
      <c r="Q40" s="128">
        <f t="shared" si="1"/>
        <v>21111340</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110">
        <v>434419203</v>
      </c>
      <c r="D41" s="110">
        <v>434419203</v>
      </c>
      <c r="E41" s="128">
        <v>6931615.1699999999</v>
      </c>
      <c r="F41" s="128">
        <v>21940798.32</v>
      </c>
      <c r="G41" s="128">
        <v>16914622.859999999</v>
      </c>
      <c r="H41" s="128">
        <v>24503451.080000002</v>
      </c>
      <c r="I41" s="128">
        <v>17405318.32</v>
      </c>
      <c r="J41" s="128">
        <v>24046739.779999997</v>
      </c>
      <c r="K41" s="128">
        <v>28172996.780000001</v>
      </c>
      <c r="L41" s="128">
        <v>17997869.309999999</v>
      </c>
      <c r="M41" s="128">
        <v>21061773.650000002</v>
      </c>
      <c r="N41" s="128">
        <v>22947179.440000001</v>
      </c>
      <c r="O41" s="128">
        <v>29425759.619999997</v>
      </c>
      <c r="P41" s="128">
        <v>67738420.789999992</v>
      </c>
      <c r="Q41" s="128">
        <f t="shared" si="1"/>
        <v>299086545.12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110">
        <v>3401221380</v>
      </c>
      <c r="D42" s="110">
        <v>3209511380</v>
      </c>
      <c r="E42" s="128">
        <v>5274099.1100000003</v>
      </c>
      <c r="F42" s="128">
        <v>86936467.060000002</v>
      </c>
      <c r="G42" s="128">
        <v>156907811.64000002</v>
      </c>
      <c r="H42" s="128">
        <v>211865657.39000002</v>
      </c>
      <c r="I42" s="128">
        <v>144518688.35999998</v>
      </c>
      <c r="J42" s="128">
        <v>108899878.09</v>
      </c>
      <c r="K42" s="128">
        <v>365109999.13</v>
      </c>
      <c r="L42" s="128">
        <v>309660798.69</v>
      </c>
      <c r="M42" s="128">
        <v>88492768.939999998</v>
      </c>
      <c r="N42" s="128">
        <v>164171279</v>
      </c>
      <c r="O42" s="128">
        <v>264807022.64000002</v>
      </c>
      <c r="P42" s="128">
        <v>297555635.88999999</v>
      </c>
      <c r="Q42" s="128">
        <f t="shared" si="1"/>
        <v>2204200105.9400005</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110">
        <v>290418741</v>
      </c>
      <c r="D43" s="110">
        <v>290418741</v>
      </c>
      <c r="E43" s="13">
        <v>0</v>
      </c>
      <c r="F43" s="13">
        <v>0</v>
      </c>
      <c r="G43" s="13">
        <v>0</v>
      </c>
      <c r="H43" s="128">
        <v>16210624.079999998</v>
      </c>
      <c r="I43" s="128">
        <v>12426046.6</v>
      </c>
      <c r="J43" s="128">
        <v>32228046.689999998</v>
      </c>
      <c r="K43" s="128">
        <v>4745560</v>
      </c>
      <c r="L43" s="128">
        <v>41511970.170000002</v>
      </c>
      <c r="M43" s="128">
        <v>40156572.170000002</v>
      </c>
      <c r="N43" s="128">
        <v>15950536.77</v>
      </c>
      <c r="O43" s="128">
        <v>30212898.879999999</v>
      </c>
      <c r="P43" s="128">
        <v>56626455.219999999</v>
      </c>
      <c r="Q43" s="128">
        <f t="shared" si="1"/>
        <v>250068710.57999998</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110">
        <v>1472537381</v>
      </c>
      <c r="D44" s="110">
        <v>296977443</v>
      </c>
      <c r="E44" s="13">
        <v>0</v>
      </c>
      <c r="F44" s="13">
        <v>0</v>
      </c>
      <c r="G44" s="13">
        <v>0</v>
      </c>
      <c r="H44" s="13">
        <v>0</v>
      </c>
      <c r="I44" s="13">
        <v>0</v>
      </c>
      <c r="J44" s="13">
        <v>0</v>
      </c>
      <c r="K44" s="13">
        <v>0</v>
      </c>
      <c r="L44" s="13">
        <v>0</v>
      </c>
      <c r="M44" s="13">
        <v>0</v>
      </c>
      <c r="N44" s="13">
        <v>0</v>
      </c>
      <c r="O44" s="13">
        <v>0</v>
      </c>
      <c r="P44" s="13">
        <v>0</v>
      </c>
      <c r="Q44" s="13">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110">
        <v>16831882</v>
      </c>
      <c r="D45" s="110">
        <v>16831882</v>
      </c>
      <c r="E45" s="13">
        <v>0</v>
      </c>
      <c r="F45" s="13">
        <v>0</v>
      </c>
      <c r="G45" s="13">
        <v>0</v>
      </c>
      <c r="H45" s="13">
        <v>0</v>
      </c>
      <c r="I45" s="13">
        <v>0</v>
      </c>
      <c r="J45" s="13">
        <v>0</v>
      </c>
      <c r="K45" s="13">
        <v>0</v>
      </c>
      <c r="L45" s="13">
        <v>0</v>
      </c>
      <c r="M45" s="13">
        <v>0</v>
      </c>
      <c r="N45" s="13">
        <v>0</v>
      </c>
      <c r="O45" s="13">
        <v>0</v>
      </c>
      <c r="P45" s="13">
        <v>0</v>
      </c>
      <c r="Q45" s="13">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110">
        <v>13317588</v>
      </c>
      <c r="D46" s="110">
        <v>28979878</v>
      </c>
      <c r="E46" s="13">
        <v>0</v>
      </c>
      <c r="F46" s="13">
        <v>0</v>
      </c>
      <c r="G46" s="128">
        <v>13300000</v>
      </c>
      <c r="H46" s="13">
        <v>0</v>
      </c>
      <c r="I46" s="13">
        <v>0</v>
      </c>
      <c r="J46" s="13">
        <v>0</v>
      </c>
      <c r="K46" s="13">
        <v>0</v>
      </c>
      <c r="L46" s="13">
        <v>0</v>
      </c>
      <c r="M46" s="13">
        <v>0</v>
      </c>
      <c r="N46" s="13">
        <v>0</v>
      </c>
      <c r="O46" s="13">
        <v>0</v>
      </c>
      <c r="P46" s="128">
        <v>15642209.35</v>
      </c>
      <c r="Q46" s="128">
        <f>(E46+F46+G46+H46+I46+J46+K46+L46+M46+O46+N46+P46)</f>
        <v>28942209.350000001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110">
        <v>84613969</v>
      </c>
      <c r="D47" s="110">
        <v>84613969</v>
      </c>
      <c r="E47" s="128">
        <v>610797</v>
      </c>
      <c r="F47" s="128">
        <v>5810623.4399999995</v>
      </c>
      <c r="G47" s="128">
        <v>3928503.36</v>
      </c>
      <c r="H47" s="128">
        <v>3758766.92</v>
      </c>
      <c r="I47" s="128">
        <v>1778517.37</v>
      </c>
      <c r="J47" s="128">
        <v>1094044.51</v>
      </c>
      <c r="K47" s="128">
        <v>4275299.6999999993</v>
      </c>
      <c r="L47" s="128">
        <v>1766327.99</v>
      </c>
      <c r="M47" s="128">
        <v>2122801.11</v>
      </c>
      <c r="N47" s="128">
        <v>3917279.1</v>
      </c>
      <c r="O47" s="128">
        <v>1860873.82</v>
      </c>
      <c r="P47" s="128">
        <v>13452677.859999999</v>
      </c>
      <c r="Q47" s="128">
        <f t="shared" si="1"/>
        <v>44376512.18</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110">
        <v>382501342</v>
      </c>
      <c r="D48" s="110">
        <v>382501342</v>
      </c>
      <c r="E48" s="13">
        <v>0</v>
      </c>
      <c r="F48" s="128">
        <v>3486406.23</v>
      </c>
      <c r="G48" s="128">
        <v>1895699.99</v>
      </c>
      <c r="H48" s="128">
        <v>2519421.71</v>
      </c>
      <c r="I48" s="128">
        <v>937500.01</v>
      </c>
      <c r="J48" s="128">
        <v>2496284.2799999998</v>
      </c>
      <c r="K48" s="128">
        <v>176878882.53</v>
      </c>
      <c r="L48" s="128">
        <v>1735277.33</v>
      </c>
      <c r="M48" s="128">
        <v>917100</v>
      </c>
      <c r="N48" s="128">
        <v>2544452.61</v>
      </c>
      <c r="O48" s="128">
        <v>128164515.45999999</v>
      </c>
      <c r="P48" s="128">
        <v>17359372.77</v>
      </c>
      <c r="Q48" s="128">
        <f t="shared" si="1"/>
        <v>338934912.92000002</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110">
        <v>3013922445</v>
      </c>
      <c r="D49" s="110">
        <v>3013922445</v>
      </c>
      <c r="E49" s="128">
        <v>79174733.719999999</v>
      </c>
      <c r="F49" s="128">
        <v>2129342125.74</v>
      </c>
      <c r="G49" s="128">
        <v>74938325.930000007</v>
      </c>
      <c r="H49" s="128">
        <v>60755735.589999996</v>
      </c>
      <c r="I49" s="128">
        <v>72450792.549999997</v>
      </c>
      <c r="J49" s="128">
        <v>94113441.079999998</v>
      </c>
      <c r="K49" s="128">
        <v>81886127.74000001</v>
      </c>
      <c r="L49" s="128">
        <v>80147635.900000006</v>
      </c>
      <c r="M49" s="128">
        <v>61364879.090000004</v>
      </c>
      <c r="N49" s="128">
        <v>59097829.020000003</v>
      </c>
      <c r="O49" s="128">
        <v>74046475.900000006</v>
      </c>
      <c r="P49" s="128">
        <v>66617400.410000004</v>
      </c>
      <c r="Q49" s="128">
        <f t="shared" si="1"/>
        <v>2933935502.6700006</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110">
        <v>15700221</v>
      </c>
      <c r="D50" s="110">
        <v>15700221</v>
      </c>
      <c r="E50" s="13">
        <v>0</v>
      </c>
      <c r="F50" s="128">
        <v>132281.39000000001</v>
      </c>
      <c r="G50" s="128">
        <v>3398.4</v>
      </c>
      <c r="H50" s="128">
        <v>402252.26</v>
      </c>
      <c r="I50" s="128">
        <v>431898.2</v>
      </c>
      <c r="J50" s="128">
        <v>71483.81</v>
      </c>
      <c r="K50" s="128">
        <v>510050.61</v>
      </c>
      <c r="L50" s="128">
        <v>254146.6</v>
      </c>
      <c r="M50" s="128">
        <v>765221.9</v>
      </c>
      <c r="N50" s="128">
        <v>816971.1</v>
      </c>
      <c r="O50" s="128">
        <v>2967451.66</v>
      </c>
      <c r="P50" s="128">
        <v>3017199.25</v>
      </c>
      <c r="Q50" s="128">
        <f t="shared" si="1"/>
        <v>9372355.1799999997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110">
        <v>1828042408</v>
      </c>
      <c r="D51" s="110">
        <v>2099042407.9999998</v>
      </c>
      <c r="E51" s="13">
        <v>0</v>
      </c>
      <c r="F51" s="128">
        <v>18604481.379999999</v>
      </c>
      <c r="G51" s="128">
        <v>145982466.95000002</v>
      </c>
      <c r="H51" s="128">
        <v>18940491.469999999</v>
      </c>
      <c r="I51" s="128">
        <v>170615341.37</v>
      </c>
      <c r="J51" s="128">
        <v>111319220.34</v>
      </c>
      <c r="K51" s="128">
        <v>220486653.82999998</v>
      </c>
      <c r="L51" s="128">
        <v>175309584.20000002</v>
      </c>
      <c r="M51" s="128">
        <v>58755603.580000006</v>
      </c>
      <c r="N51" s="128">
        <v>139045711.34</v>
      </c>
      <c r="O51" s="128">
        <v>505176148.88</v>
      </c>
      <c r="P51" s="128">
        <v>447418689.99000001</v>
      </c>
      <c r="Q51" s="128">
        <f t="shared" si="1"/>
        <v>2011654393.3299999</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110">
        <v>1362894355</v>
      </c>
      <c r="D52" s="110">
        <v>1557494355</v>
      </c>
      <c r="E52" s="128">
        <v>41673192.969999999</v>
      </c>
      <c r="F52" s="128">
        <v>54428235.849999994</v>
      </c>
      <c r="G52" s="128">
        <v>41880960.579999998</v>
      </c>
      <c r="H52" s="128">
        <v>90295032.420000002</v>
      </c>
      <c r="I52" s="128">
        <v>89215677.090000004</v>
      </c>
      <c r="J52" s="128">
        <v>163286106.24000001</v>
      </c>
      <c r="K52" s="128">
        <v>86909585.329999998</v>
      </c>
      <c r="L52" s="128">
        <v>107308780.81999999</v>
      </c>
      <c r="M52" s="128">
        <v>85448573.629999995</v>
      </c>
      <c r="N52" s="128">
        <v>60921661.82</v>
      </c>
      <c r="O52" s="128">
        <v>144684132.70999998</v>
      </c>
      <c r="P52" s="128">
        <v>346889656.13999999</v>
      </c>
      <c r="Q52" s="128">
        <f t="shared" si="1"/>
        <v>1312941595.5999999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110">
        <v>1321864998</v>
      </c>
      <c r="D53" s="110">
        <v>1330864998</v>
      </c>
      <c r="E53" s="128">
        <v>66059511.009999998</v>
      </c>
      <c r="F53" s="128">
        <v>75329179.519999996</v>
      </c>
      <c r="G53" s="128">
        <v>98602494.560000002</v>
      </c>
      <c r="H53" s="128">
        <v>79791478.030000001</v>
      </c>
      <c r="I53" s="128">
        <v>78476158.340000004</v>
      </c>
      <c r="J53" s="128">
        <v>97422340.920000002</v>
      </c>
      <c r="K53" s="128">
        <v>84995994.379999995</v>
      </c>
      <c r="L53" s="128">
        <v>82442481.780000001</v>
      </c>
      <c r="M53" s="128">
        <v>105949809.3</v>
      </c>
      <c r="N53" s="128">
        <v>106385504.64</v>
      </c>
      <c r="O53" s="128">
        <v>166731486.19999999</v>
      </c>
      <c r="P53" s="128">
        <v>155456276.84</v>
      </c>
      <c r="Q53" s="128">
        <f t="shared" si="1"/>
        <v>1197642715.52</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110">
        <v>75273107</v>
      </c>
      <c r="D54" s="110">
        <v>75273107</v>
      </c>
      <c r="E54" s="13">
        <v>0</v>
      </c>
      <c r="F54" s="13">
        <v>0</v>
      </c>
      <c r="G54" s="13">
        <v>0</v>
      </c>
      <c r="H54" s="13">
        <v>0</v>
      </c>
      <c r="I54" s="128">
        <v>48572</v>
      </c>
      <c r="J54" s="128">
        <v>2781452.4</v>
      </c>
      <c r="K54" s="128">
        <v>204341.48</v>
      </c>
      <c r="L54" s="128">
        <v>111120.61</v>
      </c>
      <c r="M54" s="128">
        <v>1348823.18</v>
      </c>
      <c r="N54" s="128">
        <v>59000</v>
      </c>
      <c r="O54" s="128">
        <v>983840</v>
      </c>
      <c r="P54" s="128">
        <v>1708196.18</v>
      </c>
      <c r="Q54" s="128">
        <f t="shared" si="1"/>
        <v>7245345.8499999996</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110">
        <v>147054995</v>
      </c>
      <c r="D55" s="110">
        <v>184693864.97</v>
      </c>
      <c r="E55" s="13">
        <v>0</v>
      </c>
      <c r="F55" s="128">
        <v>4102429.4699999997</v>
      </c>
      <c r="G55" s="128">
        <v>7698170.3999999994</v>
      </c>
      <c r="H55" s="128">
        <v>4325810.43</v>
      </c>
      <c r="I55" s="128">
        <v>11411758.27</v>
      </c>
      <c r="J55" s="128">
        <v>22442471.469999999</v>
      </c>
      <c r="K55" s="128">
        <v>14933119.880000001</v>
      </c>
      <c r="L55" s="128">
        <v>20068848.02</v>
      </c>
      <c r="M55" s="128">
        <v>7546387.6600000001</v>
      </c>
      <c r="N55" s="128">
        <v>12207816.550000001</v>
      </c>
      <c r="O55" s="128">
        <v>8622666.8399999999</v>
      </c>
      <c r="P55" s="128">
        <v>35816757.299999997</v>
      </c>
      <c r="Q55" s="128">
        <f t="shared" si="1"/>
        <v>149176236.28999999</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110">
        <v>1231861611</v>
      </c>
      <c r="D56" s="110">
        <v>1532281611</v>
      </c>
      <c r="E56" s="128">
        <v>9383867.6300000008</v>
      </c>
      <c r="F56" s="128">
        <v>152668574.33999997</v>
      </c>
      <c r="G56" s="128">
        <v>124802566.45999999</v>
      </c>
      <c r="H56" s="128">
        <v>107285371.83</v>
      </c>
      <c r="I56" s="128">
        <v>105346823.06</v>
      </c>
      <c r="J56" s="128">
        <v>224267349.53</v>
      </c>
      <c r="K56" s="128">
        <v>106643408.58</v>
      </c>
      <c r="L56" s="128">
        <v>132139267.77000001</v>
      </c>
      <c r="M56" s="128">
        <v>45442836.409999996</v>
      </c>
      <c r="N56" s="128">
        <v>233580060.63</v>
      </c>
      <c r="O56" s="128">
        <v>76020172.320000008</v>
      </c>
      <c r="P56" s="128">
        <v>166285834.70999998</v>
      </c>
      <c r="Q56" s="128">
        <f t="shared" si="1"/>
        <v>1483866133.27</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110">
        <v>680000000</v>
      </c>
      <c r="D57" s="110">
        <v>813785351</v>
      </c>
      <c r="E57" s="13">
        <v>0</v>
      </c>
      <c r="F57" s="13">
        <v>0</v>
      </c>
      <c r="G57" s="13">
        <v>0</v>
      </c>
      <c r="H57" s="13">
        <v>0</v>
      </c>
      <c r="I57" s="13">
        <v>0</v>
      </c>
      <c r="J57" s="13">
        <v>0</v>
      </c>
      <c r="K57" s="13">
        <v>0</v>
      </c>
      <c r="L57" s="13">
        <v>0</v>
      </c>
      <c r="M57" s="128">
        <v>108698004.3</v>
      </c>
      <c r="N57" s="128">
        <v>294576398.74000001</v>
      </c>
      <c r="O57" s="128">
        <v>174068846.09</v>
      </c>
      <c r="P57" s="128">
        <v>221704111.00999999</v>
      </c>
      <c r="Q57" s="128">
        <f t="shared" si="1"/>
        <v>799047360.13999999</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110">
        <v>1340760000</v>
      </c>
      <c r="D58" s="110">
        <v>843737820</v>
      </c>
      <c r="E58" s="13">
        <v>0</v>
      </c>
      <c r="F58" s="13">
        <v>0</v>
      </c>
      <c r="G58" s="13">
        <v>0</v>
      </c>
      <c r="H58" s="128">
        <v>110946311.73999999</v>
      </c>
      <c r="I58" s="128">
        <v>5832276.6699999999</v>
      </c>
      <c r="J58" s="128">
        <v>100152518.94</v>
      </c>
      <c r="K58" s="128">
        <v>50521217.259999998</v>
      </c>
      <c r="L58" s="13">
        <v>0</v>
      </c>
      <c r="M58" s="13">
        <v>0</v>
      </c>
      <c r="N58" s="128">
        <v>11429002.470000001</v>
      </c>
      <c r="O58" s="128">
        <v>54535427.829999998</v>
      </c>
      <c r="P58" s="128">
        <v>311467840.50999999</v>
      </c>
      <c r="Q58" s="128">
        <f t="shared" si="1"/>
        <v>644884595.42000008</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110">
        <v>6753863</v>
      </c>
      <c r="D59" s="110">
        <v>9865991</v>
      </c>
      <c r="E59" s="13">
        <v>0</v>
      </c>
      <c r="F59" s="128">
        <v>184000</v>
      </c>
      <c r="G59" s="128">
        <v>556532.56000000006</v>
      </c>
      <c r="H59" s="128">
        <v>818016.96</v>
      </c>
      <c r="I59" s="128">
        <v>368463.22</v>
      </c>
      <c r="J59" s="128">
        <v>1216135.5</v>
      </c>
      <c r="K59" s="128">
        <v>460960.16</v>
      </c>
      <c r="L59" s="128">
        <v>545400</v>
      </c>
      <c r="M59" s="13">
        <v>0</v>
      </c>
      <c r="N59" s="128">
        <v>169581.78</v>
      </c>
      <c r="O59" s="128">
        <v>645475</v>
      </c>
      <c r="P59" s="128">
        <v>3943230.73</v>
      </c>
      <c r="Q59" s="128">
        <f t="shared" si="1"/>
        <v>8907795.9100000001</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110">
        <v>28880980</v>
      </c>
      <c r="D60" s="110">
        <v>28880980</v>
      </c>
      <c r="E60" s="13">
        <v>0</v>
      </c>
      <c r="F60" s="13">
        <v>0</v>
      </c>
      <c r="G60" s="13">
        <v>0</v>
      </c>
      <c r="H60" s="13">
        <v>0</v>
      </c>
      <c r="I60" s="13">
        <v>0</v>
      </c>
      <c r="J60" s="13">
        <v>0</v>
      </c>
      <c r="K60" s="13">
        <v>0</v>
      </c>
      <c r="L60" s="13">
        <v>0</v>
      </c>
      <c r="M60" s="13">
        <v>0</v>
      </c>
      <c r="N60" s="13">
        <v>0</v>
      </c>
      <c r="O60" s="13">
        <v>0</v>
      </c>
      <c r="P60" s="13">
        <v>0</v>
      </c>
      <c r="Q60" s="13">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110">
        <v>5048891</v>
      </c>
      <c r="D61" s="110">
        <v>5048891</v>
      </c>
      <c r="E61" s="13">
        <v>0</v>
      </c>
      <c r="F61" s="13">
        <v>0</v>
      </c>
      <c r="G61" s="13">
        <v>0</v>
      </c>
      <c r="H61" s="13">
        <v>0</v>
      </c>
      <c r="I61" s="13">
        <v>0</v>
      </c>
      <c r="J61" s="13">
        <v>0</v>
      </c>
      <c r="K61" s="13">
        <v>0</v>
      </c>
      <c r="L61" s="13">
        <v>0</v>
      </c>
      <c r="M61" s="13">
        <v>0</v>
      </c>
      <c r="N61" s="13">
        <v>0</v>
      </c>
      <c r="O61" s="13">
        <v>0</v>
      </c>
      <c r="P61" s="13">
        <v>0</v>
      </c>
      <c r="Q61" s="13">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110">
        <v>13064419</v>
      </c>
      <c r="D62" s="110">
        <v>13064419</v>
      </c>
      <c r="E62" s="13">
        <v>0</v>
      </c>
      <c r="F62" s="13">
        <v>0</v>
      </c>
      <c r="G62" s="13">
        <v>0</v>
      </c>
      <c r="H62" s="13">
        <v>0</v>
      </c>
      <c r="I62" s="13">
        <v>0</v>
      </c>
      <c r="J62" s="13">
        <v>0</v>
      </c>
      <c r="K62" s="128">
        <v>197701</v>
      </c>
      <c r="L62" s="128">
        <v>1802147.09</v>
      </c>
      <c r="M62" s="13">
        <v>0</v>
      </c>
      <c r="N62" s="13">
        <v>0</v>
      </c>
      <c r="O62" s="13">
        <v>0</v>
      </c>
      <c r="P62" s="13">
        <v>0</v>
      </c>
      <c r="Q62" s="128">
        <f t="shared" si="1"/>
        <v>1999848.09</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B63" s="9" t="s">
        <v>74</v>
      </c>
      <c r="C63" s="109">
        <f>+C65</f>
        <v>72818391466</v>
      </c>
      <c r="D63" s="109">
        <f>+D65</f>
        <v>72674391466.320007</v>
      </c>
      <c r="E63" s="111">
        <f>SUM(E64:E65)</f>
        <v>4540480105.0699997</v>
      </c>
      <c r="F63" s="111">
        <f>SUM(F64:F65)</f>
        <v>7444840149.8800001</v>
      </c>
      <c r="G63" s="111">
        <f t="shared" ref="G63:P63" si="3">SUM(G64:G65)</f>
        <v>12179108041.23</v>
      </c>
      <c r="H63" s="111">
        <f t="shared" si="3"/>
        <v>2505306600.6199999</v>
      </c>
      <c r="I63" s="111">
        <f t="shared" si="3"/>
        <v>5383431257.1899996</v>
      </c>
      <c r="J63" s="111">
        <f t="shared" si="3"/>
        <v>6453069857.5200005</v>
      </c>
      <c r="K63" s="111">
        <f t="shared" si="3"/>
        <v>3391941879.0799999</v>
      </c>
      <c r="L63" s="111">
        <f>SUM(L64:L65)</f>
        <v>7578500164.0200005</v>
      </c>
      <c r="M63" s="111">
        <f t="shared" si="3"/>
        <v>998511200.60000002</v>
      </c>
      <c r="N63" s="111">
        <f t="shared" si="3"/>
        <v>9431210246.0400009</v>
      </c>
      <c r="O63" s="111">
        <f t="shared" si="3"/>
        <v>3212078941.3800001</v>
      </c>
      <c r="P63" s="111">
        <f t="shared" si="3"/>
        <v>8152493754.6599998</v>
      </c>
      <c r="Q63" s="111">
        <f>(E63+F63+G63+H63+I63+J63+K63+L63+M63+O63+N63+P63)</f>
        <v>71270972197.289993</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B64" s="11" t="s">
        <v>253</v>
      </c>
      <c r="C64" s="10">
        <v>0</v>
      </c>
      <c r="D64" s="10">
        <v>0</v>
      </c>
      <c r="E64" s="18">
        <v>0</v>
      </c>
      <c r="F64" s="18">
        <v>0</v>
      </c>
      <c r="G64" s="18">
        <v>0</v>
      </c>
      <c r="H64" s="18">
        <v>0</v>
      </c>
      <c r="I64" s="18">
        <v>0</v>
      </c>
      <c r="J64" s="18">
        <v>0</v>
      </c>
      <c r="K64" s="18">
        <v>0</v>
      </c>
      <c r="L64" s="18">
        <v>0</v>
      </c>
      <c r="M64" s="18">
        <v>0</v>
      </c>
      <c r="N64" s="18">
        <v>0</v>
      </c>
      <c r="O64" s="18">
        <v>0</v>
      </c>
      <c r="P64" s="18"/>
      <c r="Q64" s="18">
        <f t="shared" si="1"/>
        <v>0</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72818391466</v>
      </c>
      <c r="D65" s="110">
        <v>72674391466.320007</v>
      </c>
      <c r="E65" s="129">
        <v>4540480105.0699997</v>
      </c>
      <c r="F65" s="129">
        <v>7444840149.8800001</v>
      </c>
      <c r="G65" s="129">
        <v>12179108041.23</v>
      </c>
      <c r="H65" s="129">
        <v>2505306600.6199999</v>
      </c>
      <c r="I65" s="129">
        <v>5383431257.1899996</v>
      </c>
      <c r="J65" s="129">
        <v>6453069857.5200005</v>
      </c>
      <c r="K65" s="129">
        <v>3391941879.0799999</v>
      </c>
      <c r="L65" s="129">
        <v>7578500164.0200005</v>
      </c>
      <c r="M65" s="129">
        <v>998511200.60000002</v>
      </c>
      <c r="N65" s="129">
        <v>9431210246.0400009</v>
      </c>
      <c r="O65" s="129">
        <v>3212078941.3800001</v>
      </c>
      <c r="P65" s="129">
        <v>8152493754.6599998</v>
      </c>
      <c r="Q65" s="129">
        <f t="shared" si="1"/>
        <v>71270972197.289993</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+SUM(C67:C103)</f>
        <v>116421343142</v>
      </c>
      <c r="D66" s="109">
        <f>+SUM(D67:D103)</f>
        <v>112645899736.21002</v>
      </c>
      <c r="E66" s="130">
        <f>+SUM(E67:E103)</f>
        <v>2453108275.0300002</v>
      </c>
      <c r="F66" s="130">
        <f t="shared" ref="F66:M66" si="4">+SUM(F67:F103)</f>
        <v>4920438616.9799995</v>
      </c>
      <c r="G66" s="130">
        <f t="shared" si="4"/>
        <v>3263481316.75</v>
      </c>
      <c r="H66" s="130">
        <f t="shared" si="4"/>
        <v>3864402526.3299994</v>
      </c>
      <c r="I66" s="130">
        <f t="shared" si="4"/>
        <v>5532444395.3699999</v>
      </c>
      <c r="J66" s="130">
        <f t="shared" si="4"/>
        <v>11382164353.079998</v>
      </c>
      <c r="K66" s="130">
        <f t="shared" si="4"/>
        <v>9614711796.960001</v>
      </c>
      <c r="L66" s="130">
        <f t="shared" si="4"/>
        <v>10885921502.800001</v>
      </c>
      <c r="M66" s="130">
        <f t="shared" si="4"/>
        <v>11957917468.650002</v>
      </c>
      <c r="N66" s="130">
        <f>+SUM(N67:N103)</f>
        <v>5882213897.3200006</v>
      </c>
      <c r="O66" s="130">
        <f>+SUM(O67:O103)</f>
        <v>8718483321.7199993</v>
      </c>
      <c r="P66" s="130">
        <f>+SUM(P67:P103)</f>
        <v>21272624537.23</v>
      </c>
      <c r="Q66" s="111">
        <f>(E66+F66+G66+H66+I66+J66+K66+L66+M66+O66+N66+P66)</f>
        <v>99747912008.220001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180000000</v>
      </c>
      <c r="D67" s="110">
        <v>45851815</v>
      </c>
      <c r="E67" s="13">
        <v>0</v>
      </c>
      <c r="F67" s="13">
        <v>0</v>
      </c>
      <c r="G67" s="13">
        <v>0</v>
      </c>
      <c r="H67" s="13">
        <v>0</v>
      </c>
      <c r="I67" s="13">
        <v>0</v>
      </c>
      <c r="J67" s="13">
        <v>0</v>
      </c>
      <c r="K67" s="13">
        <v>0</v>
      </c>
      <c r="L67" s="13">
        <v>0</v>
      </c>
      <c r="M67" s="13">
        <v>0</v>
      </c>
      <c r="N67" s="13">
        <v>0</v>
      </c>
      <c r="O67" s="13">
        <v>0</v>
      </c>
      <c r="P67" s="13">
        <v>0</v>
      </c>
      <c r="Q67" s="13">
        <f t="shared" si="1"/>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1270000</v>
      </c>
      <c r="E68" s="13">
        <v>0</v>
      </c>
      <c r="F68" s="13">
        <v>0</v>
      </c>
      <c r="G68" s="128">
        <v>592098.61</v>
      </c>
      <c r="H68" s="13">
        <v>0</v>
      </c>
      <c r="I68" s="13">
        <v>0</v>
      </c>
      <c r="J68" s="13">
        <v>0</v>
      </c>
      <c r="K68" s="13">
        <v>0</v>
      </c>
      <c r="L68" s="13">
        <v>0</v>
      </c>
      <c r="M68" s="13">
        <v>0</v>
      </c>
      <c r="N68" s="13">
        <v>0</v>
      </c>
      <c r="O68" s="13">
        <v>0</v>
      </c>
      <c r="P68" s="13">
        <v>0</v>
      </c>
      <c r="Q68" s="128">
        <f t="shared" si="1"/>
        <v>592098.61</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81</v>
      </c>
      <c r="C69" s="110">
        <v>14414404869</v>
      </c>
      <c r="D69" s="110">
        <v>2157658672.3699999</v>
      </c>
      <c r="E69" s="13">
        <v>0</v>
      </c>
      <c r="F69" s="13">
        <v>0</v>
      </c>
      <c r="G69" s="13">
        <v>0</v>
      </c>
      <c r="H69" s="13">
        <v>0</v>
      </c>
      <c r="I69" s="13">
        <v>0</v>
      </c>
      <c r="J69" s="13">
        <v>0</v>
      </c>
      <c r="K69" s="13">
        <v>0</v>
      </c>
      <c r="L69" s="13">
        <v>0</v>
      </c>
      <c r="M69" s="13">
        <v>0</v>
      </c>
      <c r="N69" s="13">
        <v>0</v>
      </c>
      <c r="O69" s="13">
        <v>0</v>
      </c>
      <c r="P69" s="13">
        <v>0</v>
      </c>
      <c r="Q69" s="13">
        <f t="shared" si="1"/>
        <v>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82</v>
      </c>
      <c r="C70" s="110">
        <v>23526657500</v>
      </c>
      <c r="D70" s="110">
        <v>23155657499.66</v>
      </c>
      <c r="E70" s="128">
        <v>1059896983.0000001</v>
      </c>
      <c r="F70" s="128">
        <v>2105243372.0099998</v>
      </c>
      <c r="G70" s="128">
        <v>1283793541.0599999</v>
      </c>
      <c r="H70" s="128">
        <v>1940256103.3699999</v>
      </c>
      <c r="I70" s="128">
        <v>2795115119.2799997</v>
      </c>
      <c r="J70" s="128">
        <v>3013327355.5699997</v>
      </c>
      <c r="K70" s="128">
        <v>1705772240.0999999</v>
      </c>
      <c r="L70" s="128">
        <v>2421739071.9900002</v>
      </c>
      <c r="M70" s="128">
        <v>969651095.97000003</v>
      </c>
      <c r="N70" s="128">
        <v>2265096240.6300001</v>
      </c>
      <c r="O70" s="128">
        <v>1100101666.6399999</v>
      </c>
      <c r="P70" s="128">
        <v>1501128403.4299998</v>
      </c>
      <c r="Q70" s="128">
        <f t="shared" si="1"/>
        <v>22161121193.049999</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254</v>
      </c>
      <c r="C71" s="12">
        <v>0</v>
      </c>
      <c r="D71" s="110">
        <v>15043.31</v>
      </c>
      <c r="E71" s="13">
        <v>0</v>
      </c>
      <c r="F71" s="13">
        <v>0</v>
      </c>
      <c r="G71" s="13">
        <v>0</v>
      </c>
      <c r="H71" s="13">
        <v>0</v>
      </c>
      <c r="I71" s="13">
        <v>0</v>
      </c>
      <c r="J71" s="13">
        <v>0</v>
      </c>
      <c r="K71" s="13">
        <v>0</v>
      </c>
      <c r="L71" s="13">
        <v>0</v>
      </c>
      <c r="M71" s="13">
        <v>0</v>
      </c>
      <c r="N71" s="13">
        <v>0</v>
      </c>
      <c r="O71" s="13">
        <v>0</v>
      </c>
      <c r="P71" s="128">
        <v>15043.31</v>
      </c>
      <c r="Q71" s="13">
        <f t="shared" si="1"/>
        <v>15043.31</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84</v>
      </c>
      <c r="C72" s="110">
        <v>333290851</v>
      </c>
      <c r="D72" s="110">
        <v>10300660.939999998</v>
      </c>
      <c r="E72" s="13">
        <v>0</v>
      </c>
      <c r="F72" s="13">
        <v>0</v>
      </c>
      <c r="G72" s="13">
        <v>0</v>
      </c>
      <c r="H72" s="13">
        <v>0</v>
      </c>
      <c r="I72" s="13">
        <v>0</v>
      </c>
      <c r="J72" s="13">
        <v>0</v>
      </c>
      <c r="K72" s="13">
        <v>0</v>
      </c>
      <c r="L72" s="13">
        <v>0</v>
      </c>
      <c r="M72" s="13">
        <v>0</v>
      </c>
      <c r="N72" s="13">
        <v>0</v>
      </c>
      <c r="O72" s="13">
        <v>0</v>
      </c>
      <c r="P72" s="13">
        <v>0</v>
      </c>
      <c r="Q72" s="13">
        <f t="shared" si="1"/>
        <v>0</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85</v>
      </c>
      <c r="C73" s="12">
        <v>0</v>
      </c>
      <c r="D73" s="12">
        <v>0</v>
      </c>
      <c r="E73" s="13">
        <v>0</v>
      </c>
      <c r="F73" s="13">
        <v>0</v>
      </c>
      <c r="G73" s="13">
        <v>0</v>
      </c>
      <c r="H73" s="13">
        <v>0</v>
      </c>
      <c r="I73" s="13">
        <v>0</v>
      </c>
      <c r="J73" s="13">
        <v>0</v>
      </c>
      <c r="K73" s="13">
        <v>0</v>
      </c>
      <c r="L73" s="13">
        <v>0</v>
      </c>
      <c r="M73" s="13">
        <v>0</v>
      </c>
      <c r="N73" s="13">
        <v>0</v>
      </c>
      <c r="O73" s="13"/>
      <c r="P73" s="13"/>
      <c r="Q73" s="13">
        <f t="shared" si="1"/>
        <v>0</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86</v>
      </c>
      <c r="C74" s="110">
        <v>74764685640</v>
      </c>
      <c r="D74" s="110">
        <v>72565332347.380005</v>
      </c>
      <c r="E74" s="128">
        <v>1393211292.03</v>
      </c>
      <c r="F74" s="128">
        <v>1355743562.95</v>
      </c>
      <c r="G74" s="128">
        <v>1603953133.75</v>
      </c>
      <c r="H74" s="128">
        <v>1855600972.8599999</v>
      </c>
      <c r="I74" s="128">
        <v>1965978280.5599999</v>
      </c>
      <c r="J74" s="128">
        <v>7853758790.21</v>
      </c>
      <c r="K74" s="128">
        <v>7312462061.4300003</v>
      </c>
      <c r="L74" s="128">
        <v>7810780445.29</v>
      </c>
      <c r="M74" s="128">
        <v>10021381264</v>
      </c>
      <c r="N74" s="128">
        <v>3582491667.54</v>
      </c>
      <c r="O74" s="128">
        <v>7617161055.0799999</v>
      </c>
      <c r="P74" s="128">
        <v>13937582909.189999</v>
      </c>
      <c r="Q74" s="128">
        <f t="shared" si="1"/>
        <v>66310105434.889999</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199</v>
      </c>
      <c r="C75" s="12">
        <v>0</v>
      </c>
      <c r="D75" s="110">
        <v>19657617.710000001</v>
      </c>
      <c r="E75" s="13">
        <v>0</v>
      </c>
      <c r="F75" s="13">
        <v>0</v>
      </c>
      <c r="G75" s="13">
        <v>0</v>
      </c>
      <c r="H75" s="13">
        <v>0</v>
      </c>
      <c r="I75" s="13">
        <v>0</v>
      </c>
      <c r="J75" s="13">
        <v>0</v>
      </c>
      <c r="K75" s="13">
        <v>0</v>
      </c>
      <c r="L75" s="13">
        <v>0</v>
      </c>
      <c r="M75" s="128">
        <v>16620249.039999997</v>
      </c>
      <c r="N75" s="13">
        <v>0</v>
      </c>
      <c r="O75" s="13">
        <v>0</v>
      </c>
      <c r="P75" s="128">
        <v>967541.61</v>
      </c>
      <c r="Q75" s="128">
        <f t="shared" si="1"/>
        <v>17587790.649999999</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4065.28</v>
      </c>
      <c r="E76" s="13">
        <v>0</v>
      </c>
      <c r="F76" s="13">
        <v>0</v>
      </c>
      <c r="G76" s="13">
        <v>0</v>
      </c>
      <c r="H76" s="13">
        <v>0</v>
      </c>
      <c r="I76" s="13">
        <v>0</v>
      </c>
      <c r="J76" s="13">
        <v>0</v>
      </c>
      <c r="K76" s="13">
        <v>0</v>
      </c>
      <c r="L76" s="13">
        <v>0</v>
      </c>
      <c r="M76" s="13">
        <v>0</v>
      </c>
      <c r="N76" s="13">
        <v>0</v>
      </c>
      <c r="O76" s="13">
        <v>0</v>
      </c>
      <c r="P76" s="128">
        <v>4065.28</v>
      </c>
      <c r="Q76" s="128">
        <f t="shared" si="1"/>
        <v>4065.28</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154698143</v>
      </c>
      <c r="D77" s="110">
        <v>185680147</v>
      </c>
      <c r="E77" s="13">
        <v>0</v>
      </c>
      <c r="F77" s="13">
        <v>0</v>
      </c>
      <c r="G77" s="13">
        <v>0</v>
      </c>
      <c r="H77" s="13">
        <v>0</v>
      </c>
      <c r="I77" s="128">
        <v>165697851.80000001</v>
      </c>
      <c r="J77" s="128">
        <v>3173108.32</v>
      </c>
      <c r="K77" s="128">
        <v>8727361.2799999993</v>
      </c>
      <c r="L77" s="128">
        <v>2585702.6800000002</v>
      </c>
      <c r="M77" s="128">
        <v>3686887.15</v>
      </c>
      <c r="N77" s="128">
        <v>958832.38</v>
      </c>
      <c r="O77" s="13">
        <v>0</v>
      </c>
      <c r="P77" s="128">
        <v>802530.86</v>
      </c>
      <c r="Q77" s="128">
        <f t="shared" si="1"/>
        <v>185632274.47000003</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14630441.109999999</v>
      </c>
      <c r="E78" s="13">
        <v>0</v>
      </c>
      <c r="F78" s="13">
        <v>0</v>
      </c>
      <c r="G78" s="13">
        <v>0</v>
      </c>
      <c r="H78" s="13">
        <v>0</v>
      </c>
      <c r="I78" s="13">
        <v>0</v>
      </c>
      <c r="J78" s="13">
        <v>0</v>
      </c>
      <c r="K78" s="13">
        <v>0</v>
      </c>
      <c r="L78" s="13">
        <v>0</v>
      </c>
      <c r="M78" s="13">
        <v>0</v>
      </c>
      <c r="N78" s="13">
        <v>0</v>
      </c>
      <c r="O78" s="13">
        <v>0</v>
      </c>
      <c r="P78" s="128">
        <v>4390905.3099999996</v>
      </c>
      <c r="Q78" s="128">
        <f t="shared" si="1"/>
        <v>4390905.3099999996</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259000000</v>
      </c>
      <c r="D79" s="110">
        <v>142469061</v>
      </c>
      <c r="E79" s="13">
        <v>0</v>
      </c>
      <c r="F79" s="13">
        <v>0</v>
      </c>
      <c r="G79" s="13">
        <v>0</v>
      </c>
      <c r="H79" s="13">
        <v>0</v>
      </c>
      <c r="I79" s="13">
        <v>0</v>
      </c>
      <c r="J79" s="13">
        <v>0</v>
      </c>
      <c r="K79" s="13">
        <v>0</v>
      </c>
      <c r="L79" s="13">
        <v>0</v>
      </c>
      <c r="M79" s="13">
        <v>0</v>
      </c>
      <c r="N79" s="13">
        <v>0</v>
      </c>
      <c r="O79" s="13">
        <v>0</v>
      </c>
      <c r="P79" s="13">
        <v>0</v>
      </c>
      <c r="Q79" s="13">
        <f t="shared" ref="Q79:Q103" si="5">(E79+F79+G79+H79+I79+J79+K79+L79+M79+O79+N79+P79)</f>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10">
        <v>606027201</v>
      </c>
      <c r="D80" s="110">
        <v>26724096</v>
      </c>
      <c r="E80" s="13">
        <v>0</v>
      </c>
      <c r="F80" s="13">
        <v>0</v>
      </c>
      <c r="G80" s="13">
        <v>0</v>
      </c>
      <c r="H80" s="13">
        <v>0</v>
      </c>
      <c r="I80" s="13">
        <v>0</v>
      </c>
      <c r="J80" s="13">
        <v>0</v>
      </c>
      <c r="K80" s="13">
        <v>0</v>
      </c>
      <c r="L80" s="13">
        <v>0</v>
      </c>
      <c r="M80" s="13">
        <v>0</v>
      </c>
      <c r="N80" s="13">
        <v>0</v>
      </c>
      <c r="O80" s="13">
        <v>0</v>
      </c>
      <c r="P80" s="128">
        <v>26724095.91</v>
      </c>
      <c r="Q80" s="128">
        <f t="shared" si="5"/>
        <v>26724095.91</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10">
        <v>55582658</v>
      </c>
      <c r="D81" s="12">
        <v>0</v>
      </c>
      <c r="E81" s="13">
        <v>0</v>
      </c>
      <c r="F81" s="13">
        <v>0</v>
      </c>
      <c r="G81" s="13">
        <v>0</v>
      </c>
      <c r="H81" s="13">
        <v>0</v>
      </c>
      <c r="I81" s="13">
        <v>0</v>
      </c>
      <c r="J81" s="13">
        <v>0</v>
      </c>
      <c r="K81" s="13">
        <v>0</v>
      </c>
      <c r="L81" s="13">
        <v>0</v>
      </c>
      <c r="M81" s="13">
        <v>0</v>
      </c>
      <c r="N81" s="13">
        <v>0</v>
      </c>
      <c r="O81" s="13">
        <v>0</v>
      </c>
      <c r="P81" s="13">
        <v>0</v>
      </c>
      <c r="Q81" s="13">
        <f t="shared" si="5"/>
        <v>0</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2">
        <v>0</v>
      </c>
      <c r="D82" s="110">
        <v>506363401</v>
      </c>
      <c r="E82" s="13">
        <v>0</v>
      </c>
      <c r="F82" s="13">
        <v>0</v>
      </c>
      <c r="G82" s="13">
        <v>0</v>
      </c>
      <c r="H82" s="13">
        <v>0</v>
      </c>
      <c r="I82" s="13">
        <v>0</v>
      </c>
      <c r="J82" s="13">
        <v>0</v>
      </c>
      <c r="K82" s="128">
        <v>54530599.57</v>
      </c>
      <c r="L82" s="13">
        <v>0</v>
      </c>
      <c r="M82" s="128">
        <v>65225995.36999999</v>
      </c>
      <c r="N82" s="13">
        <v>0</v>
      </c>
      <c r="O82" s="13">
        <v>0</v>
      </c>
      <c r="P82" s="128">
        <v>238005820.28999999</v>
      </c>
      <c r="Q82" s="128">
        <f t="shared" si="5"/>
        <v>357762415.23000002</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2">
        <v>0</v>
      </c>
      <c r="D83" s="110">
        <v>86742634.420000002</v>
      </c>
      <c r="E83" s="13">
        <v>0</v>
      </c>
      <c r="F83" s="13">
        <v>0</v>
      </c>
      <c r="G83" s="13">
        <v>0</v>
      </c>
      <c r="H83" s="13">
        <v>0</v>
      </c>
      <c r="I83" s="13">
        <v>0</v>
      </c>
      <c r="J83" s="13">
        <v>0</v>
      </c>
      <c r="K83" s="128">
        <v>20123872.329999998</v>
      </c>
      <c r="L83" s="13">
        <v>0</v>
      </c>
      <c r="M83" s="128">
        <v>2630600.09</v>
      </c>
      <c r="N83" s="13">
        <v>0</v>
      </c>
      <c r="O83" s="13">
        <v>0</v>
      </c>
      <c r="P83" s="128">
        <v>50814522.340000004</v>
      </c>
      <c r="Q83" s="128">
        <f t="shared" si="5"/>
        <v>73568994.760000005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257016280</v>
      </c>
      <c r="D84" s="110">
        <v>362513373.56</v>
      </c>
      <c r="E84" s="13">
        <v>0</v>
      </c>
      <c r="F84" s="13">
        <v>0</v>
      </c>
      <c r="G84" s="13">
        <v>0</v>
      </c>
      <c r="H84" s="13">
        <v>0</v>
      </c>
      <c r="I84" s="13">
        <v>0</v>
      </c>
      <c r="J84" s="13">
        <v>0</v>
      </c>
      <c r="K84" s="13">
        <v>0</v>
      </c>
      <c r="L84" s="13">
        <v>0</v>
      </c>
      <c r="M84" s="128">
        <v>110928293.73</v>
      </c>
      <c r="N84" s="13">
        <v>0</v>
      </c>
      <c r="O84" s="13">
        <v>0</v>
      </c>
      <c r="P84" s="128">
        <v>176411884.41</v>
      </c>
      <c r="Q84" s="128">
        <f t="shared" si="5"/>
        <v>287340178.13999999</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2207036.31</v>
      </c>
      <c r="E85" s="13">
        <v>0</v>
      </c>
      <c r="F85" s="13">
        <v>0</v>
      </c>
      <c r="G85" s="13">
        <v>0</v>
      </c>
      <c r="H85" s="13">
        <v>0</v>
      </c>
      <c r="I85" s="13">
        <v>0</v>
      </c>
      <c r="J85" s="13">
        <v>0</v>
      </c>
      <c r="K85" s="13">
        <v>0</v>
      </c>
      <c r="L85" s="13">
        <v>0</v>
      </c>
      <c r="M85" s="13">
        <v>0</v>
      </c>
      <c r="N85" s="13">
        <v>0</v>
      </c>
      <c r="O85" s="13">
        <v>0</v>
      </c>
      <c r="P85" s="128">
        <v>2206711.31</v>
      </c>
      <c r="Q85" s="128">
        <f t="shared" si="5"/>
        <v>2206711.31</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20715.240000000002</v>
      </c>
      <c r="E86" s="13">
        <v>0</v>
      </c>
      <c r="F86" s="13">
        <v>0</v>
      </c>
      <c r="G86" s="13">
        <v>0</v>
      </c>
      <c r="H86" s="13">
        <v>0</v>
      </c>
      <c r="I86" s="13">
        <v>0</v>
      </c>
      <c r="J86" s="13">
        <v>0</v>
      </c>
      <c r="K86" s="13">
        <v>0</v>
      </c>
      <c r="L86" s="13">
        <v>0</v>
      </c>
      <c r="M86" s="13">
        <v>0</v>
      </c>
      <c r="N86" s="13">
        <v>0</v>
      </c>
      <c r="O86" s="13">
        <v>0</v>
      </c>
      <c r="P86" s="128">
        <v>18870.009999999998</v>
      </c>
      <c r="Q86" s="128">
        <f t="shared" si="5"/>
        <v>18870.009999999998</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212380000</v>
      </c>
      <c r="D87" s="110">
        <v>212380000</v>
      </c>
      <c r="E87" s="13">
        <v>0</v>
      </c>
      <c r="F87" s="13">
        <v>0</v>
      </c>
      <c r="G87" s="128">
        <v>13275127.4</v>
      </c>
      <c r="H87" s="128">
        <v>4782272.1399999997</v>
      </c>
      <c r="I87" s="128">
        <v>8503881.9299999997</v>
      </c>
      <c r="J87" s="128">
        <v>9979511.5199999996</v>
      </c>
      <c r="K87" s="13">
        <v>0</v>
      </c>
      <c r="L87" s="13">
        <v>0</v>
      </c>
      <c r="M87" s="128">
        <v>24928321.949999999</v>
      </c>
      <c r="N87" s="128">
        <v>9456934.3100000005</v>
      </c>
      <c r="O87" s="13">
        <v>0</v>
      </c>
      <c r="P87" s="128">
        <v>126398483.92</v>
      </c>
      <c r="Q87" s="128">
        <f t="shared" si="5"/>
        <v>197324533.17000002</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2">
        <v>0</v>
      </c>
      <c r="D88" s="110">
        <v>134926434.83000001</v>
      </c>
      <c r="E88" s="13">
        <v>0</v>
      </c>
      <c r="F88" s="13">
        <v>0</v>
      </c>
      <c r="G88" s="13">
        <v>0</v>
      </c>
      <c r="H88" s="13">
        <v>0</v>
      </c>
      <c r="I88" s="13">
        <v>0</v>
      </c>
      <c r="J88" s="13">
        <v>0</v>
      </c>
      <c r="K88" s="13">
        <v>0</v>
      </c>
      <c r="L88" s="13">
        <v>0</v>
      </c>
      <c r="M88" s="13">
        <v>0</v>
      </c>
      <c r="N88" s="13">
        <v>0</v>
      </c>
      <c r="O88" s="13">
        <v>0</v>
      </c>
      <c r="P88" s="128">
        <v>133786454.99999999</v>
      </c>
      <c r="Q88" s="128">
        <f t="shared" si="5"/>
        <v>133786454.99999999</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679017774.00999999</v>
      </c>
      <c r="E89" s="13">
        <v>0</v>
      </c>
      <c r="F89" s="13">
        <v>0</v>
      </c>
      <c r="G89" s="128">
        <v>20301302.890000001</v>
      </c>
      <c r="H89" s="13">
        <v>0</v>
      </c>
      <c r="I89" s="128">
        <v>305964155.27999997</v>
      </c>
      <c r="J89" s="13">
        <v>0</v>
      </c>
      <c r="K89" s="13">
        <v>0</v>
      </c>
      <c r="L89" s="13">
        <v>0</v>
      </c>
      <c r="M89" s="128">
        <v>1503850.32</v>
      </c>
      <c r="N89" s="13">
        <v>0</v>
      </c>
      <c r="O89" s="13">
        <v>0</v>
      </c>
      <c r="P89" s="128">
        <v>76552.52</v>
      </c>
      <c r="Q89" s="128">
        <f t="shared" si="5"/>
        <v>327845861.00999993</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766603511.25</v>
      </c>
      <c r="E90" s="13">
        <v>0</v>
      </c>
      <c r="F90" s="13">
        <v>0</v>
      </c>
      <c r="G90" s="128">
        <v>1256.8599999999999</v>
      </c>
      <c r="H90" s="13">
        <v>0</v>
      </c>
      <c r="I90" s="128">
        <v>169687121.19</v>
      </c>
      <c r="J90" s="13">
        <v>0</v>
      </c>
      <c r="K90" s="128">
        <v>143763008.75999999</v>
      </c>
      <c r="L90" s="13">
        <v>0</v>
      </c>
      <c r="M90" s="128">
        <v>4147187.28</v>
      </c>
      <c r="N90" s="13">
        <v>0</v>
      </c>
      <c r="O90" s="13">
        <v>0</v>
      </c>
      <c r="P90" s="128">
        <v>807574.27</v>
      </c>
      <c r="Q90" s="128">
        <f t="shared" si="5"/>
        <v>318406148.35999995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111</v>
      </c>
      <c r="C91" s="12">
        <v>0</v>
      </c>
      <c r="D91" s="110">
        <v>96291582.140000001</v>
      </c>
      <c r="E91" s="13">
        <v>0</v>
      </c>
      <c r="F91" s="13">
        <v>0</v>
      </c>
      <c r="G91" s="128">
        <v>43535.02</v>
      </c>
      <c r="H91" s="13">
        <v>0</v>
      </c>
      <c r="I91" s="13">
        <v>0</v>
      </c>
      <c r="J91" s="13">
        <v>0</v>
      </c>
      <c r="K91" s="13">
        <v>0</v>
      </c>
      <c r="L91" s="13">
        <v>0</v>
      </c>
      <c r="M91" s="13">
        <v>0</v>
      </c>
      <c r="N91" s="128">
        <v>52205.94</v>
      </c>
      <c r="O91" s="13">
        <v>0</v>
      </c>
      <c r="P91" s="128">
        <v>95742153.810000002</v>
      </c>
      <c r="Q91" s="128">
        <f t="shared" si="5"/>
        <v>95837894.769999996</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112</v>
      </c>
      <c r="C92" s="12">
        <v>0</v>
      </c>
      <c r="D92" s="12">
        <v>0</v>
      </c>
      <c r="E92" s="13">
        <v>0</v>
      </c>
      <c r="F92" s="13">
        <v>0</v>
      </c>
      <c r="G92" s="13">
        <v>0</v>
      </c>
      <c r="H92" s="13">
        <v>0</v>
      </c>
      <c r="I92" s="13">
        <v>0</v>
      </c>
      <c r="J92" s="13">
        <v>0</v>
      </c>
      <c r="K92" s="13">
        <v>0</v>
      </c>
      <c r="L92" s="13">
        <v>0</v>
      </c>
      <c r="M92" s="13">
        <v>0</v>
      </c>
      <c r="N92" s="13">
        <v>0</v>
      </c>
      <c r="O92" s="13">
        <v>0</v>
      </c>
      <c r="P92" s="13">
        <v>0</v>
      </c>
      <c r="Q92" s="13">
        <v>0</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113</v>
      </c>
      <c r="C93" s="12">
        <v>0</v>
      </c>
      <c r="D93" s="12">
        <v>0</v>
      </c>
      <c r="E93" s="13">
        <v>0</v>
      </c>
      <c r="F93" s="13">
        <v>0</v>
      </c>
      <c r="G93" s="13">
        <v>0</v>
      </c>
      <c r="H93" s="13">
        <v>0</v>
      </c>
      <c r="I93" s="13">
        <v>0</v>
      </c>
      <c r="J93" s="13">
        <v>0</v>
      </c>
      <c r="K93" s="13">
        <v>0</v>
      </c>
      <c r="L93" s="13">
        <v>0</v>
      </c>
      <c r="M93" s="13">
        <v>0</v>
      </c>
      <c r="N93" s="13">
        <v>0</v>
      </c>
      <c r="O93" s="13">
        <v>0</v>
      </c>
      <c r="P93" s="13">
        <v>0</v>
      </c>
      <c r="Q93" s="13">
        <f t="shared" si="5"/>
        <v>0</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177</v>
      </c>
      <c r="C94" s="12">
        <v>0</v>
      </c>
      <c r="D94" s="110">
        <v>430646704.30000001</v>
      </c>
      <c r="E94" s="13">
        <v>0</v>
      </c>
      <c r="F94" s="13">
        <v>0</v>
      </c>
      <c r="G94" s="13">
        <v>0</v>
      </c>
      <c r="H94" s="13">
        <v>0</v>
      </c>
      <c r="I94" s="13">
        <v>0</v>
      </c>
      <c r="J94" s="13">
        <v>0</v>
      </c>
      <c r="K94" s="13">
        <v>0</v>
      </c>
      <c r="L94" s="13">
        <v>0</v>
      </c>
      <c r="M94" s="13">
        <v>0</v>
      </c>
      <c r="N94" s="13">
        <v>0</v>
      </c>
      <c r="O94" s="13">
        <v>0</v>
      </c>
      <c r="P94" s="128">
        <v>430646460.83999997</v>
      </c>
      <c r="Q94" s="128">
        <f t="shared" si="5"/>
        <v>430646460.83999997</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202</v>
      </c>
      <c r="C95" s="12">
        <v>0</v>
      </c>
      <c r="D95" s="110">
        <v>109204327.5</v>
      </c>
      <c r="E95" s="13">
        <v>0</v>
      </c>
      <c r="F95" s="13">
        <v>0</v>
      </c>
      <c r="G95" s="13">
        <v>0</v>
      </c>
      <c r="H95" s="13">
        <v>0</v>
      </c>
      <c r="I95" s="13">
        <v>0</v>
      </c>
      <c r="J95" s="13">
        <v>0</v>
      </c>
      <c r="K95" s="13">
        <v>0</v>
      </c>
      <c r="L95" s="13">
        <v>0</v>
      </c>
      <c r="M95" s="128">
        <v>37881417.780000001</v>
      </c>
      <c r="N95" s="13">
        <v>0</v>
      </c>
      <c r="O95" s="13">
        <v>0</v>
      </c>
      <c r="P95" s="128">
        <v>67105884.790000007</v>
      </c>
      <c r="Q95" s="128">
        <f t="shared" si="5"/>
        <v>104987302.57000001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116</v>
      </c>
      <c r="C96" s="110">
        <v>777000000</v>
      </c>
      <c r="D96" s="110">
        <v>906523586.19000006</v>
      </c>
      <c r="E96" s="13">
        <v>0</v>
      </c>
      <c r="F96" s="13">
        <v>0</v>
      </c>
      <c r="G96" s="13">
        <v>0</v>
      </c>
      <c r="H96" s="13">
        <v>0</v>
      </c>
      <c r="I96" s="13">
        <v>0</v>
      </c>
      <c r="J96" s="128">
        <v>684250.56</v>
      </c>
      <c r="K96" s="128">
        <v>204033818.44999999</v>
      </c>
      <c r="L96" s="13">
        <v>0</v>
      </c>
      <c r="M96" s="128">
        <v>324597782.52999997</v>
      </c>
      <c r="N96" s="128">
        <v>3075675.38</v>
      </c>
      <c r="O96" s="13">
        <v>0</v>
      </c>
      <c r="P96" s="128">
        <v>300555755.47000003</v>
      </c>
      <c r="Q96" s="128">
        <f t="shared" si="5"/>
        <v>832947282.38999999</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117</v>
      </c>
      <c r="C97" s="12">
        <v>0</v>
      </c>
      <c r="D97" s="110">
        <v>1922799362.5999999</v>
      </c>
      <c r="E97" s="13">
        <v>0</v>
      </c>
      <c r="F97" s="13">
        <v>0</v>
      </c>
      <c r="G97" s="13">
        <v>0</v>
      </c>
      <c r="H97" s="13">
        <v>0</v>
      </c>
      <c r="I97" s="128">
        <v>99600648.400000006</v>
      </c>
      <c r="J97" s="13">
        <v>0</v>
      </c>
      <c r="K97" s="13">
        <v>0</v>
      </c>
      <c r="L97" s="128">
        <v>57693495.189999998</v>
      </c>
      <c r="M97" s="128">
        <v>296715252.13</v>
      </c>
      <c r="N97" s="13">
        <v>0</v>
      </c>
      <c r="O97" s="13">
        <v>0</v>
      </c>
      <c r="P97" s="128">
        <v>1443626585.25</v>
      </c>
      <c r="Q97" s="128">
        <f t="shared" si="5"/>
        <v>1897635980.97</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118</v>
      </c>
      <c r="C98" s="12">
        <v>0</v>
      </c>
      <c r="D98" s="12">
        <v>0</v>
      </c>
      <c r="E98" s="13">
        <v>0</v>
      </c>
      <c r="F98" s="13">
        <v>0</v>
      </c>
      <c r="G98" s="13">
        <v>0</v>
      </c>
      <c r="H98" s="13">
        <v>0</v>
      </c>
      <c r="I98" s="13">
        <v>0</v>
      </c>
      <c r="J98" s="13">
        <v>0</v>
      </c>
      <c r="K98" s="13">
        <v>0</v>
      </c>
      <c r="L98" s="13">
        <v>0</v>
      </c>
      <c r="M98" s="13">
        <v>0</v>
      </c>
      <c r="N98" s="13">
        <v>0</v>
      </c>
      <c r="O98" s="13">
        <v>0</v>
      </c>
      <c r="P98" s="13">
        <v>0</v>
      </c>
      <c r="Q98" s="13">
        <f t="shared" si="5"/>
        <v>0</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119</v>
      </c>
      <c r="C99" s="12">
        <v>0</v>
      </c>
      <c r="D99" s="12">
        <v>0</v>
      </c>
      <c r="E99" s="13">
        <v>0</v>
      </c>
      <c r="F99" s="13">
        <v>0</v>
      </c>
      <c r="G99" s="13">
        <v>0</v>
      </c>
      <c r="H99" s="13">
        <v>0</v>
      </c>
      <c r="I99" s="13">
        <v>0</v>
      </c>
      <c r="J99" s="13">
        <v>0</v>
      </c>
      <c r="K99" s="13">
        <v>0</v>
      </c>
      <c r="L99" s="13">
        <v>0</v>
      </c>
      <c r="M99" s="13">
        <v>0</v>
      </c>
      <c r="N99" s="13">
        <v>0</v>
      </c>
      <c r="O99" s="13"/>
      <c r="P99" s="13"/>
      <c r="Q99" s="13">
        <f t="shared" si="5"/>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6" t="s">
        <v>255</v>
      </c>
      <c r="C100" s="12">
        <v>0</v>
      </c>
      <c r="D100" s="110">
        <v>674666354.57000005</v>
      </c>
      <c r="E100" s="13">
        <v>0</v>
      </c>
      <c r="F100" s="13">
        <v>0</v>
      </c>
      <c r="G100" s="13">
        <v>0</v>
      </c>
      <c r="H100" s="13">
        <v>0</v>
      </c>
      <c r="I100" s="13">
        <v>0</v>
      </c>
      <c r="J100" s="13">
        <v>0</v>
      </c>
      <c r="K100" s="13">
        <v>0</v>
      </c>
      <c r="L100" s="13">
        <v>0</v>
      </c>
      <c r="M100" s="13">
        <v>0</v>
      </c>
      <c r="N100" s="13">
        <v>0</v>
      </c>
      <c r="O100" s="13">
        <v>0</v>
      </c>
      <c r="P100" s="128">
        <v>674666354.57000005</v>
      </c>
      <c r="Q100" s="128">
        <f t="shared" si="5"/>
        <v>674666354.57000005</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6" t="s">
        <v>203</v>
      </c>
      <c r="C101" s="12">
        <v>0</v>
      </c>
      <c r="D101" s="110">
        <v>6659377086.6399994</v>
      </c>
      <c r="E101" s="13">
        <v>0</v>
      </c>
      <c r="F101" s="128">
        <v>1459451682.02</v>
      </c>
      <c r="G101" s="128">
        <v>341521321.16000003</v>
      </c>
      <c r="H101" s="128">
        <v>63763177.960000001</v>
      </c>
      <c r="I101" s="128">
        <v>21897336.93</v>
      </c>
      <c r="J101" s="128">
        <v>501241336.89999998</v>
      </c>
      <c r="K101" s="128">
        <v>163279404.88999999</v>
      </c>
      <c r="L101" s="128">
        <v>592143899.13999999</v>
      </c>
      <c r="M101" s="128">
        <v>76798671.310000002</v>
      </c>
      <c r="N101" s="128">
        <v>18641141.140000001</v>
      </c>
      <c r="O101" s="13">
        <v>0</v>
      </c>
      <c r="P101" s="128">
        <v>1654032956.75</v>
      </c>
      <c r="Q101" s="128">
        <f>(E101+F101+G101+H101+I101+J101+K101+L101+M101+O101+N101+P101)</f>
        <v>4892770928.1999998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6" t="s">
        <v>256</v>
      </c>
      <c r="C102" s="110">
        <v>880600000</v>
      </c>
      <c r="D102" s="110">
        <v>566150000</v>
      </c>
      <c r="E102" s="13">
        <v>0</v>
      </c>
      <c r="F102" s="13">
        <v>0</v>
      </c>
      <c r="G102" s="13">
        <v>0</v>
      </c>
      <c r="H102" s="13">
        <v>0</v>
      </c>
      <c r="I102" s="13">
        <v>0</v>
      </c>
      <c r="J102" s="13">
        <v>0</v>
      </c>
      <c r="K102" s="13">
        <v>0</v>
      </c>
      <c r="L102" s="13">
        <v>0</v>
      </c>
      <c r="M102" s="13">
        <v>0</v>
      </c>
      <c r="N102" s="13">
        <v>0</v>
      </c>
      <c r="O102" s="13">
        <v>0</v>
      </c>
      <c r="P102" s="128">
        <v>400743085.44</v>
      </c>
      <c r="Q102" s="128">
        <f t="shared" si="5"/>
        <v>400743085.44</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6" t="s">
        <v>257</v>
      </c>
      <c r="C103" s="12">
        <v>0</v>
      </c>
      <c r="D103" s="110">
        <v>204214384.88999999</v>
      </c>
      <c r="E103" s="13">
        <v>0</v>
      </c>
      <c r="F103" s="13">
        <v>0</v>
      </c>
      <c r="G103" s="13">
        <v>0</v>
      </c>
      <c r="H103" s="13">
        <v>0</v>
      </c>
      <c r="I103" s="13">
        <v>0</v>
      </c>
      <c r="J103" s="13">
        <v>0</v>
      </c>
      <c r="K103" s="128">
        <v>2019430.15</v>
      </c>
      <c r="L103" s="128">
        <v>978888.51</v>
      </c>
      <c r="M103" s="128">
        <v>1220600</v>
      </c>
      <c r="N103" s="128">
        <v>2441200</v>
      </c>
      <c r="O103" s="128">
        <v>1220600</v>
      </c>
      <c r="P103" s="128">
        <v>5362931.34</v>
      </c>
      <c r="Q103" s="128">
        <f t="shared" si="5"/>
        <v>13243650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9" t="s">
        <v>121</v>
      </c>
      <c r="C104" s="111">
        <f>+SUM(C105:C166)</f>
        <v>2887223100</v>
      </c>
      <c r="D104" s="111">
        <f>+SUM(D105:D166)</f>
        <v>3386990247.1300011</v>
      </c>
      <c r="E104" s="111">
        <f>+SUM(E105:E166)</f>
        <v>2399451.5299999998</v>
      </c>
      <c r="F104" s="111">
        <f t="shared" ref="F104:O104" si="6">+SUM(F105:F166)</f>
        <v>15540387.17</v>
      </c>
      <c r="G104" s="111">
        <f t="shared" si="6"/>
        <v>14903838.039999999</v>
      </c>
      <c r="H104" s="111">
        <f t="shared" si="6"/>
        <v>10311994.949999999</v>
      </c>
      <c r="I104" s="111">
        <f t="shared" si="6"/>
        <v>16237192.179999998</v>
      </c>
      <c r="J104" s="111">
        <f t="shared" si="6"/>
        <v>103301925.96000001</v>
      </c>
      <c r="K104" s="111">
        <f t="shared" si="6"/>
        <v>64130197.910000004</v>
      </c>
      <c r="L104" s="111">
        <f t="shared" si="6"/>
        <v>16631087.990000002</v>
      </c>
      <c r="M104" s="111">
        <f t="shared" si="6"/>
        <v>100729493.60999997</v>
      </c>
      <c r="N104" s="111">
        <f t="shared" si="6"/>
        <v>37877546.75</v>
      </c>
      <c r="O104" s="111">
        <f t="shared" si="6"/>
        <v>28852935.990000002</v>
      </c>
      <c r="P104" s="111">
        <f>+SUM(P105:P166)</f>
        <v>431786067.04000002</v>
      </c>
      <c r="Q104" s="111">
        <f>(E104+F104+G104+H104+I104+J104+K104+L104+M104+O104+N104+P104)</f>
        <v>842702119.12</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204</v>
      </c>
      <c r="C105" s="110">
        <v>124538850</v>
      </c>
      <c r="D105" s="110">
        <v>131200759</v>
      </c>
      <c r="E105" s="18">
        <v>0</v>
      </c>
      <c r="F105" s="18">
        <v>0</v>
      </c>
      <c r="G105" s="18">
        <v>0</v>
      </c>
      <c r="H105" s="18">
        <v>0</v>
      </c>
      <c r="I105" s="18">
        <v>0</v>
      </c>
      <c r="J105" s="18">
        <v>0</v>
      </c>
      <c r="K105" s="18">
        <v>0</v>
      </c>
      <c r="L105" s="18">
        <v>0</v>
      </c>
      <c r="M105" s="129">
        <v>45809266.710000001</v>
      </c>
      <c r="N105" s="18">
        <v>0</v>
      </c>
      <c r="O105" s="18">
        <v>0</v>
      </c>
      <c r="P105" s="129">
        <v>75251044.120000005</v>
      </c>
      <c r="Q105" s="129">
        <f>(E105+F105+G105+H105+I105+J105+K105+L105+M105+O105+N105+P105)</f>
        <v>121060310.83000001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205</v>
      </c>
      <c r="C106" s="12">
        <v>0</v>
      </c>
      <c r="D106" s="110">
        <v>5502982</v>
      </c>
      <c r="E106" s="18">
        <v>0</v>
      </c>
      <c r="F106" s="18">
        <v>0</v>
      </c>
      <c r="G106" s="18">
        <v>0</v>
      </c>
      <c r="H106" s="18">
        <v>0</v>
      </c>
      <c r="I106" s="18">
        <v>0</v>
      </c>
      <c r="J106" s="18">
        <v>0</v>
      </c>
      <c r="K106" s="18">
        <v>0</v>
      </c>
      <c r="L106" s="18">
        <v>0</v>
      </c>
      <c r="M106" s="18">
        <v>0</v>
      </c>
      <c r="N106" s="18">
        <v>0</v>
      </c>
      <c r="O106" s="18">
        <v>0</v>
      </c>
      <c r="P106" s="129">
        <v>5501980.4199999999</v>
      </c>
      <c r="Q106" s="129">
        <f t="shared" ref="Q106:Q165" si="7">(E106+F106+G106+H106+I106+J106+K106+L106+M106+O106+N106+P106)</f>
        <v>5501980.4199999999</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206</v>
      </c>
      <c r="C107" s="110">
        <v>5000000</v>
      </c>
      <c r="D107" s="110">
        <v>5000000</v>
      </c>
      <c r="E107" s="18">
        <v>0</v>
      </c>
      <c r="F107" s="18">
        <v>0</v>
      </c>
      <c r="G107" s="18">
        <v>0</v>
      </c>
      <c r="H107" s="18">
        <v>0</v>
      </c>
      <c r="I107" s="18">
        <v>0</v>
      </c>
      <c r="J107" s="18">
        <v>0</v>
      </c>
      <c r="K107" s="18">
        <v>0</v>
      </c>
      <c r="L107" s="18">
        <v>0</v>
      </c>
      <c r="M107" s="18">
        <v>0</v>
      </c>
      <c r="N107" s="18">
        <v>0</v>
      </c>
      <c r="O107" s="18">
        <v>0</v>
      </c>
      <c r="P107" s="18">
        <v>0</v>
      </c>
      <c r="Q107" s="18">
        <f t="shared" si="7"/>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124</v>
      </c>
      <c r="C108" s="12">
        <v>0</v>
      </c>
      <c r="D108" s="110">
        <v>4440</v>
      </c>
      <c r="E108" s="18">
        <v>0</v>
      </c>
      <c r="F108" s="18">
        <v>0</v>
      </c>
      <c r="G108" s="18">
        <v>0</v>
      </c>
      <c r="H108" s="18">
        <v>0</v>
      </c>
      <c r="I108" s="18">
        <v>0</v>
      </c>
      <c r="J108" s="18">
        <v>0</v>
      </c>
      <c r="K108" s="18">
        <v>0</v>
      </c>
      <c r="L108" s="18">
        <v>0</v>
      </c>
      <c r="M108" s="18">
        <v>0</v>
      </c>
      <c r="N108" s="18">
        <v>0</v>
      </c>
      <c r="O108" s="18">
        <v>0</v>
      </c>
      <c r="P108" s="129">
        <v>4440</v>
      </c>
      <c r="Q108" s="129">
        <f t="shared" si="7"/>
        <v>4440</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207</v>
      </c>
      <c r="C109" s="12">
        <v>0</v>
      </c>
      <c r="D109" s="12">
        <v>0</v>
      </c>
      <c r="E109" s="18">
        <v>0</v>
      </c>
      <c r="F109" s="18">
        <v>0</v>
      </c>
      <c r="G109" s="18">
        <v>0</v>
      </c>
      <c r="H109" s="18">
        <v>0</v>
      </c>
      <c r="I109" s="18">
        <v>0</v>
      </c>
      <c r="J109" s="18">
        <v>0</v>
      </c>
      <c r="K109" s="18">
        <v>0</v>
      </c>
      <c r="L109" s="18">
        <v>0</v>
      </c>
      <c r="M109" s="18">
        <v>0</v>
      </c>
      <c r="N109" s="18">
        <v>0</v>
      </c>
      <c r="O109" s="18">
        <v>0</v>
      </c>
      <c r="P109" s="18">
        <v>0</v>
      </c>
      <c r="Q109" s="18">
        <f t="shared" si="7"/>
        <v>0</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208</v>
      </c>
      <c r="C110" s="12">
        <v>0</v>
      </c>
      <c r="D110" s="12">
        <v>0</v>
      </c>
      <c r="E110" s="18">
        <v>0</v>
      </c>
      <c r="F110" s="18">
        <v>0</v>
      </c>
      <c r="G110" s="18">
        <v>0</v>
      </c>
      <c r="H110" s="18">
        <v>0</v>
      </c>
      <c r="I110" s="18">
        <v>0</v>
      </c>
      <c r="J110" s="18">
        <v>0</v>
      </c>
      <c r="K110" s="18">
        <v>0</v>
      </c>
      <c r="L110" s="18">
        <v>0</v>
      </c>
      <c r="M110" s="18">
        <v>0</v>
      </c>
      <c r="N110" s="18">
        <v>0</v>
      </c>
      <c r="O110" s="18">
        <v>0</v>
      </c>
      <c r="P110" s="18">
        <v>0</v>
      </c>
      <c r="Q110" s="18">
        <f t="shared" si="7"/>
        <v>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209</v>
      </c>
      <c r="C111" s="110">
        <v>2452740251</v>
      </c>
      <c r="D111" s="110">
        <v>2261691253.1300001</v>
      </c>
      <c r="E111" s="18">
        <v>0</v>
      </c>
      <c r="F111" s="18">
        <v>0</v>
      </c>
      <c r="G111" s="18">
        <v>0</v>
      </c>
      <c r="H111" s="18">
        <v>0</v>
      </c>
      <c r="I111" s="18">
        <v>0</v>
      </c>
      <c r="J111" s="18">
        <v>0</v>
      </c>
      <c r="K111" s="18">
        <v>0</v>
      </c>
      <c r="L111" s="18">
        <v>0</v>
      </c>
      <c r="M111" s="18">
        <v>0</v>
      </c>
      <c r="N111" s="18">
        <v>0</v>
      </c>
      <c r="O111" s="18">
        <v>0</v>
      </c>
      <c r="P111" s="18">
        <v>0</v>
      </c>
      <c r="Q111" s="18">
        <f t="shared" si="7"/>
        <v>0</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210</v>
      </c>
      <c r="C112" s="12">
        <v>0</v>
      </c>
      <c r="D112" s="110">
        <v>12711604.130000001</v>
      </c>
      <c r="E112" s="18">
        <v>0</v>
      </c>
      <c r="F112" s="18">
        <v>0</v>
      </c>
      <c r="G112" s="18">
        <v>0</v>
      </c>
      <c r="H112" s="18">
        <v>0</v>
      </c>
      <c r="I112" s="18">
        <v>0</v>
      </c>
      <c r="J112" s="129">
        <v>1563411</v>
      </c>
      <c r="K112" s="18">
        <v>0</v>
      </c>
      <c r="L112" s="18">
        <v>0</v>
      </c>
      <c r="M112" s="129">
        <v>1828127.33</v>
      </c>
      <c r="N112" s="18">
        <v>0</v>
      </c>
      <c r="O112" s="18">
        <v>0</v>
      </c>
      <c r="P112" s="129">
        <v>8785750.6899999995</v>
      </c>
      <c r="Q112" s="129">
        <f t="shared" si="7"/>
        <v>12177289.02</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211</v>
      </c>
      <c r="C113" s="12">
        <v>0</v>
      </c>
      <c r="D113" s="110">
        <v>87594776.530000001</v>
      </c>
      <c r="E113" s="18">
        <v>0</v>
      </c>
      <c r="F113" s="18">
        <v>0</v>
      </c>
      <c r="G113" s="18">
        <v>0</v>
      </c>
      <c r="H113" s="18">
        <v>0</v>
      </c>
      <c r="I113" s="18">
        <v>0</v>
      </c>
      <c r="J113" s="129">
        <v>21021348</v>
      </c>
      <c r="K113" s="18">
        <v>0</v>
      </c>
      <c r="L113" s="18">
        <v>0</v>
      </c>
      <c r="M113" s="129">
        <v>22295892.069999997</v>
      </c>
      <c r="N113" s="18">
        <v>0</v>
      </c>
      <c r="O113" s="18">
        <v>0</v>
      </c>
      <c r="P113" s="129">
        <v>44188047.010000005</v>
      </c>
      <c r="Q113" s="129">
        <f t="shared" si="7"/>
        <v>87505287.079999998</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212</v>
      </c>
      <c r="C114" s="12">
        <v>0</v>
      </c>
      <c r="D114" s="110">
        <v>520338.14999999997</v>
      </c>
      <c r="E114" s="18">
        <v>0</v>
      </c>
      <c r="F114" s="18">
        <v>0</v>
      </c>
      <c r="G114" s="18">
        <v>0</v>
      </c>
      <c r="H114" s="18">
        <v>0</v>
      </c>
      <c r="I114" s="18">
        <v>0</v>
      </c>
      <c r="J114" s="18">
        <v>0</v>
      </c>
      <c r="K114" s="18">
        <v>0</v>
      </c>
      <c r="L114" s="18">
        <v>0</v>
      </c>
      <c r="M114" s="18">
        <v>0</v>
      </c>
      <c r="N114" s="18">
        <v>0</v>
      </c>
      <c r="O114" s="18">
        <v>0</v>
      </c>
      <c r="P114" s="129">
        <v>464748.65</v>
      </c>
      <c r="Q114" s="129">
        <f t="shared" si="7"/>
        <v>464748.65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213</v>
      </c>
      <c r="C115" s="12">
        <v>0</v>
      </c>
      <c r="D115" s="12">
        <v>0</v>
      </c>
      <c r="E115" s="18">
        <v>0</v>
      </c>
      <c r="F115" s="18">
        <v>0</v>
      </c>
      <c r="G115" s="18">
        <v>0</v>
      </c>
      <c r="H115" s="18">
        <v>0</v>
      </c>
      <c r="I115" s="18">
        <v>0</v>
      </c>
      <c r="J115" s="18">
        <v>0</v>
      </c>
      <c r="K115" s="18">
        <v>0</v>
      </c>
      <c r="L115" s="18">
        <v>0</v>
      </c>
      <c r="M115" s="18">
        <v>0</v>
      </c>
      <c r="N115" s="18">
        <v>0</v>
      </c>
      <c r="O115" s="18">
        <v>0</v>
      </c>
      <c r="P115" s="18">
        <v>0</v>
      </c>
      <c r="Q115" s="18">
        <f t="shared" si="7"/>
        <v>0</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214</v>
      </c>
      <c r="C116" s="12">
        <v>0</v>
      </c>
      <c r="D116" s="110">
        <v>77540199</v>
      </c>
      <c r="E116" s="18">
        <v>0</v>
      </c>
      <c r="F116" s="18">
        <v>0</v>
      </c>
      <c r="G116" s="18">
        <v>0</v>
      </c>
      <c r="H116" s="18">
        <v>0</v>
      </c>
      <c r="I116" s="18">
        <v>0</v>
      </c>
      <c r="J116" s="18">
        <v>0</v>
      </c>
      <c r="K116" s="129">
        <v>17931547.190000001</v>
      </c>
      <c r="L116" s="18">
        <v>0</v>
      </c>
      <c r="M116" s="129">
        <v>1753307.21</v>
      </c>
      <c r="N116" s="18">
        <v>0</v>
      </c>
      <c r="O116" s="18">
        <v>0</v>
      </c>
      <c r="P116" s="129">
        <v>49993035.229999997</v>
      </c>
      <c r="Q116" s="129">
        <f t="shared" si="7"/>
        <v>69677889.629999995</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215</v>
      </c>
      <c r="C117" s="12">
        <v>0</v>
      </c>
      <c r="D117" s="110">
        <v>6166849</v>
      </c>
      <c r="E117" s="18">
        <v>0</v>
      </c>
      <c r="F117" s="18">
        <v>0</v>
      </c>
      <c r="G117" s="18">
        <v>0</v>
      </c>
      <c r="H117" s="18">
        <v>0</v>
      </c>
      <c r="I117" s="18">
        <v>0</v>
      </c>
      <c r="J117" s="18">
        <v>0</v>
      </c>
      <c r="K117" s="18">
        <v>0</v>
      </c>
      <c r="L117" s="18">
        <v>0</v>
      </c>
      <c r="M117" s="18">
        <v>0</v>
      </c>
      <c r="N117" s="18">
        <v>0</v>
      </c>
      <c r="O117" s="18">
        <v>0</v>
      </c>
      <c r="P117" s="129">
        <v>6159941.9800000004</v>
      </c>
      <c r="Q117" s="129">
        <f t="shared" si="7"/>
        <v>6159941.9800000004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216</v>
      </c>
      <c r="C118" s="12">
        <v>0</v>
      </c>
      <c r="D118" s="12">
        <v>0</v>
      </c>
      <c r="E118" s="18">
        <v>0</v>
      </c>
      <c r="F118" s="18">
        <v>0</v>
      </c>
      <c r="G118" s="18">
        <v>0</v>
      </c>
      <c r="H118" s="18">
        <v>0</v>
      </c>
      <c r="I118" s="18">
        <v>0</v>
      </c>
      <c r="J118" s="18">
        <v>0</v>
      </c>
      <c r="K118" s="18">
        <v>0</v>
      </c>
      <c r="L118" s="18">
        <v>0</v>
      </c>
      <c r="M118" s="18">
        <v>0</v>
      </c>
      <c r="N118" s="18">
        <v>0</v>
      </c>
      <c r="O118" s="18">
        <v>0</v>
      </c>
      <c r="P118" s="18">
        <v>0</v>
      </c>
      <c r="Q118" s="18">
        <f t="shared" si="7"/>
        <v>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217</v>
      </c>
      <c r="C119" s="12">
        <v>0</v>
      </c>
      <c r="D119" s="12">
        <v>0</v>
      </c>
      <c r="E119" s="18">
        <v>0</v>
      </c>
      <c r="F119" s="18">
        <v>0</v>
      </c>
      <c r="G119" s="18">
        <v>0</v>
      </c>
      <c r="H119" s="18">
        <v>0</v>
      </c>
      <c r="I119" s="18">
        <v>0</v>
      </c>
      <c r="J119" s="18">
        <v>0</v>
      </c>
      <c r="K119" s="18">
        <v>0</v>
      </c>
      <c r="L119" s="18">
        <v>0</v>
      </c>
      <c r="M119" s="18">
        <v>0</v>
      </c>
      <c r="N119" s="18">
        <v>0</v>
      </c>
      <c r="O119" s="18">
        <v>0</v>
      </c>
      <c r="P119" s="18">
        <v>0</v>
      </c>
      <c r="Q119" s="18">
        <f t="shared" si="7"/>
        <v>0</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218</v>
      </c>
      <c r="C120" s="12">
        <v>0</v>
      </c>
      <c r="D120" s="110">
        <v>3125</v>
      </c>
      <c r="E120" s="18">
        <v>0</v>
      </c>
      <c r="F120" s="18">
        <v>0</v>
      </c>
      <c r="G120" s="18">
        <v>0</v>
      </c>
      <c r="H120" s="18">
        <v>0</v>
      </c>
      <c r="I120" s="18">
        <v>0</v>
      </c>
      <c r="J120" s="18">
        <v>0</v>
      </c>
      <c r="K120" s="18">
        <v>0</v>
      </c>
      <c r="L120" s="18">
        <v>0</v>
      </c>
      <c r="M120" s="18">
        <v>0</v>
      </c>
      <c r="N120" s="18">
        <v>0</v>
      </c>
      <c r="O120" s="18">
        <v>0</v>
      </c>
      <c r="P120" s="129">
        <v>3125</v>
      </c>
      <c r="Q120" s="129">
        <f t="shared" si="7"/>
        <v>3125</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219</v>
      </c>
      <c r="C121" s="12">
        <v>0</v>
      </c>
      <c r="D121" s="12">
        <v>0</v>
      </c>
      <c r="E121" s="18">
        <v>0</v>
      </c>
      <c r="F121" s="18">
        <v>0</v>
      </c>
      <c r="G121" s="18">
        <v>0</v>
      </c>
      <c r="H121" s="18">
        <v>0</v>
      </c>
      <c r="I121" s="18">
        <v>0</v>
      </c>
      <c r="J121" s="18">
        <v>0</v>
      </c>
      <c r="K121" s="18">
        <v>0</v>
      </c>
      <c r="L121" s="18">
        <v>0</v>
      </c>
      <c r="M121" s="18">
        <v>0</v>
      </c>
      <c r="N121" s="18">
        <v>0</v>
      </c>
      <c r="O121" s="18">
        <v>0</v>
      </c>
      <c r="P121" s="18">
        <v>0</v>
      </c>
      <c r="Q121" s="18">
        <f t="shared" si="7"/>
        <v>0</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220</v>
      </c>
      <c r="C122" s="12">
        <v>0</v>
      </c>
      <c r="D122" s="12">
        <v>0</v>
      </c>
      <c r="E122" s="18">
        <v>0</v>
      </c>
      <c r="F122" s="18">
        <v>0</v>
      </c>
      <c r="G122" s="18">
        <v>0</v>
      </c>
      <c r="H122" s="18">
        <v>0</v>
      </c>
      <c r="I122" s="18">
        <v>0</v>
      </c>
      <c r="J122" s="18">
        <v>0</v>
      </c>
      <c r="K122" s="18">
        <v>0</v>
      </c>
      <c r="L122" s="18">
        <v>0</v>
      </c>
      <c r="M122" s="18">
        <v>0</v>
      </c>
      <c r="N122" s="18">
        <v>0</v>
      </c>
      <c r="O122" s="18">
        <v>0</v>
      </c>
      <c r="P122" s="18">
        <v>0</v>
      </c>
      <c r="Q122" s="18">
        <f t="shared" si="7"/>
        <v>0</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221</v>
      </c>
      <c r="C123" s="110">
        <v>40000000</v>
      </c>
      <c r="D123" s="110">
        <v>44368801.530000001</v>
      </c>
      <c r="E123" s="18">
        <v>0</v>
      </c>
      <c r="F123" s="18">
        <v>0</v>
      </c>
      <c r="G123" s="129">
        <v>2649370.4</v>
      </c>
      <c r="H123" s="18">
        <v>0</v>
      </c>
      <c r="I123" s="129">
        <v>499730</v>
      </c>
      <c r="J123" s="18">
        <v>0</v>
      </c>
      <c r="K123" s="129">
        <v>7158831.8200000003</v>
      </c>
      <c r="L123" s="129">
        <v>28320</v>
      </c>
      <c r="M123" s="129">
        <v>5085052.99</v>
      </c>
      <c r="N123" s="18">
        <v>0</v>
      </c>
      <c r="O123" s="18">
        <v>0</v>
      </c>
      <c r="P123" s="129">
        <v>17210468.98</v>
      </c>
      <c r="Q123" s="129">
        <f t="shared" si="7"/>
        <v>32631774.190000001</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222</v>
      </c>
      <c r="C124" s="12">
        <v>0</v>
      </c>
      <c r="D124" s="110">
        <v>2990356.65</v>
      </c>
      <c r="E124" s="18">
        <v>0</v>
      </c>
      <c r="F124" s="18">
        <v>0</v>
      </c>
      <c r="G124" s="18">
        <v>0</v>
      </c>
      <c r="H124" s="18">
        <v>0</v>
      </c>
      <c r="I124" s="18">
        <v>0</v>
      </c>
      <c r="J124" s="18">
        <v>0</v>
      </c>
      <c r="K124" s="18">
        <v>0</v>
      </c>
      <c r="L124" s="18">
        <v>0</v>
      </c>
      <c r="M124" s="129">
        <v>1928.3</v>
      </c>
      <c r="N124" s="18">
        <v>0</v>
      </c>
      <c r="O124" s="18">
        <v>0</v>
      </c>
      <c r="P124" s="129">
        <v>2962855.18</v>
      </c>
      <c r="Q124" s="129">
        <f t="shared" si="7"/>
        <v>2964783.48</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141</v>
      </c>
      <c r="C125" s="12">
        <v>0</v>
      </c>
      <c r="D125" s="12">
        <v>0</v>
      </c>
      <c r="E125" s="18">
        <v>0</v>
      </c>
      <c r="F125" s="18">
        <v>0</v>
      </c>
      <c r="G125" s="18">
        <v>0</v>
      </c>
      <c r="H125" s="18">
        <v>0</v>
      </c>
      <c r="I125" s="18">
        <v>0</v>
      </c>
      <c r="J125" s="18">
        <v>0</v>
      </c>
      <c r="K125" s="18">
        <v>0</v>
      </c>
      <c r="L125" s="18">
        <v>0</v>
      </c>
      <c r="M125" s="18">
        <v>0</v>
      </c>
      <c r="N125" s="18">
        <v>0</v>
      </c>
      <c r="O125" s="18">
        <v>0</v>
      </c>
      <c r="P125" s="18">
        <v>0</v>
      </c>
      <c r="Q125" s="18">
        <f t="shared" si="7"/>
        <v>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223</v>
      </c>
      <c r="C126" s="12">
        <v>0</v>
      </c>
      <c r="D126" s="12">
        <v>0</v>
      </c>
      <c r="E126" s="18">
        <v>0</v>
      </c>
      <c r="F126" s="18">
        <v>0</v>
      </c>
      <c r="G126" s="18">
        <v>0</v>
      </c>
      <c r="H126" s="18">
        <v>0</v>
      </c>
      <c r="I126" s="18">
        <v>0</v>
      </c>
      <c r="J126" s="18">
        <v>0</v>
      </c>
      <c r="K126" s="18">
        <v>0</v>
      </c>
      <c r="L126" s="18">
        <v>0</v>
      </c>
      <c r="M126" s="18">
        <v>0</v>
      </c>
      <c r="N126" s="18">
        <v>0</v>
      </c>
      <c r="O126" s="18">
        <v>0</v>
      </c>
      <c r="P126" s="18">
        <v>0</v>
      </c>
      <c r="Q126" s="18">
        <f t="shared" si="7"/>
        <v>0</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143</v>
      </c>
      <c r="C127" s="12">
        <v>0</v>
      </c>
      <c r="D127" s="110">
        <v>22123270.340000004</v>
      </c>
      <c r="E127" s="18">
        <v>0</v>
      </c>
      <c r="F127" s="18">
        <v>0</v>
      </c>
      <c r="G127" s="18">
        <v>0</v>
      </c>
      <c r="H127" s="18">
        <v>0</v>
      </c>
      <c r="I127" s="18">
        <v>0</v>
      </c>
      <c r="J127" s="18">
        <v>0</v>
      </c>
      <c r="K127" s="18">
        <v>0</v>
      </c>
      <c r="L127" s="18">
        <v>0</v>
      </c>
      <c r="M127" s="18">
        <v>0</v>
      </c>
      <c r="N127" s="18">
        <v>0</v>
      </c>
      <c r="O127" s="18">
        <v>0</v>
      </c>
      <c r="P127" s="18">
        <v>0</v>
      </c>
      <c r="Q127" s="18">
        <f t="shared" si="7"/>
        <v>0</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224</v>
      </c>
      <c r="C128" s="12">
        <v>0</v>
      </c>
      <c r="D128" s="12">
        <v>0</v>
      </c>
      <c r="E128" s="18">
        <v>0</v>
      </c>
      <c r="F128" s="18">
        <v>0</v>
      </c>
      <c r="G128" s="18">
        <v>0</v>
      </c>
      <c r="H128" s="18">
        <v>0</v>
      </c>
      <c r="I128" s="18">
        <v>0</v>
      </c>
      <c r="J128" s="18">
        <v>0</v>
      </c>
      <c r="K128" s="18">
        <v>0</v>
      </c>
      <c r="L128" s="18">
        <v>0</v>
      </c>
      <c r="M128" s="18">
        <v>0</v>
      </c>
      <c r="N128" s="18">
        <v>0</v>
      </c>
      <c r="O128" s="18">
        <v>0</v>
      </c>
      <c r="P128" s="18">
        <v>0</v>
      </c>
      <c r="Q128" s="18">
        <f t="shared" si="7"/>
        <v>0</v>
      </c>
      <c r="R128" s="15"/>
      <c r="S128" s="15"/>
      <c r="T128" s="15"/>
      <c r="U128" s="15"/>
      <c r="V128" s="17"/>
      <c r="W128" s="17"/>
      <c r="X128" s="17"/>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225</v>
      </c>
      <c r="C129" s="12">
        <v>0</v>
      </c>
      <c r="D129" s="110">
        <v>3202116.86</v>
      </c>
      <c r="E129" s="18">
        <v>0</v>
      </c>
      <c r="F129" s="18">
        <v>0</v>
      </c>
      <c r="G129" s="18">
        <v>0</v>
      </c>
      <c r="H129" s="18">
        <v>0</v>
      </c>
      <c r="I129" s="18">
        <v>0</v>
      </c>
      <c r="J129" s="129">
        <v>525</v>
      </c>
      <c r="K129" s="18">
        <v>0</v>
      </c>
      <c r="L129" s="18">
        <v>0</v>
      </c>
      <c r="M129" s="129">
        <v>242790.95</v>
      </c>
      <c r="N129" s="18">
        <v>0</v>
      </c>
      <c r="O129" s="18">
        <v>0</v>
      </c>
      <c r="P129" s="129">
        <v>2957965.62</v>
      </c>
      <c r="Q129" s="129">
        <f t="shared" si="7"/>
        <v>3201281.5700000003</v>
      </c>
      <c r="R129" s="15"/>
      <c r="S129" s="15"/>
      <c r="T129" s="15"/>
      <c r="U129" s="15"/>
      <c r="V129" s="17"/>
      <c r="W129" s="17"/>
      <c r="X129" s="17"/>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226</v>
      </c>
      <c r="C130" s="12">
        <v>0</v>
      </c>
      <c r="D130" s="12">
        <v>0</v>
      </c>
      <c r="E130" s="18">
        <v>0</v>
      </c>
      <c r="F130" s="18">
        <v>0</v>
      </c>
      <c r="G130" s="18">
        <v>0</v>
      </c>
      <c r="H130" s="18">
        <v>0</v>
      </c>
      <c r="I130" s="18">
        <v>0</v>
      </c>
      <c r="J130" s="18">
        <v>0</v>
      </c>
      <c r="K130" s="18">
        <v>0</v>
      </c>
      <c r="L130" s="18">
        <v>0</v>
      </c>
      <c r="M130" s="18">
        <v>0</v>
      </c>
      <c r="N130" s="18">
        <v>0</v>
      </c>
      <c r="O130" s="18"/>
      <c r="P130" s="18"/>
      <c r="Q130" s="18">
        <f t="shared" si="7"/>
        <v>0</v>
      </c>
      <c r="R130" s="15"/>
      <c r="S130" s="15"/>
      <c r="T130" s="15"/>
      <c r="U130" s="15"/>
      <c r="V130" s="17"/>
      <c r="W130" s="17"/>
      <c r="X130" s="17"/>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227</v>
      </c>
      <c r="C131" s="12">
        <v>0</v>
      </c>
      <c r="D131" s="110">
        <v>649021.15</v>
      </c>
      <c r="E131" s="18">
        <v>0</v>
      </c>
      <c r="F131" s="18">
        <v>0</v>
      </c>
      <c r="G131" s="18">
        <v>0</v>
      </c>
      <c r="H131" s="18">
        <v>0</v>
      </c>
      <c r="I131" s="18">
        <v>0</v>
      </c>
      <c r="J131" s="18">
        <v>0</v>
      </c>
      <c r="K131" s="18">
        <v>0</v>
      </c>
      <c r="L131" s="18">
        <v>0</v>
      </c>
      <c r="M131" s="18">
        <v>0</v>
      </c>
      <c r="N131" s="18">
        <v>0</v>
      </c>
      <c r="O131" s="18">
        <v>0</v>
      </c>
      <c r="P131" s="129">
        <v>648496.15</v>
      </c>
      <c r="Q131" s="129">
        <f t="shared" si="7"/>
        <v>648496.15</v>
      </c>
      <c r="R131" s="15"/>
      <c r="S131" s="15"/>
      <c r="T131" s="15"/>
      <c r="U131" s="15"/>
      <c r="V131" s="17"/>
      <c r="W131" s="17"/>
      <c r="X131" s="17"/>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258</v>
      </c>
      <c r="C132" s="110">
        <v>20000000</v>
      </c>
      <c r="D132" s="110">
        <v>3100000</v>
      </c>
      <c r="E132" s="18">
        <v>0</v>
      </c>
      <c r="F132" s="18">
        <v>0</v>
      </c>
      <c r="G132" s="18">
        <v>0</v>
      </c>
      <c r="H132" s="18">
        <v>0</v>
      </c>
      <c r="I132" s="18">
        <v>0</v>
      </c>
      <c r="J132" s="18">
        <v>0</v>
      </c>
      <c r="K132" s="18">
        <v>0</v>
      </c>
      <c r="L132" s="18">
        <v>0</v>
      </c>
      <c r="M132" s="18">
        <v>0</v>
      </c>
      <c r="N132" s="18">
        <v>0</v>
      </c>
      <c r="O132" s="18">
        <v>0</v>
      </c>
      <c r="P132" s="18">
        <v>0</v>
      </c>
      <c r="Q132" s="18">
        <f t="shared" si="7"/>
        <v>0</v>
      </c>
      <c r="R132" s="15"/>
      <c r="S132" s="15"/>
      <c r="T132" s="15"/>
      <c r="U132" s="15"/>
      <c r="V132" s="17"/>
      <c r="W132" s="17"/>
      <c r="X132" s="17"/>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147</v>
      </c>
      <c r="C133" s="12">
        <v>0</v>
      </c>
      <c r="D133" s="110">
        <v>15839541</v>
      </c>
      <c r="E133" s="18">
        <v>0</v>
      </c>
      <c r="F133" s="18">
        <v>0</v>
      </c>
      <c r="G133" s="18">
        <v>0</v>
      </c>
      <c r="H133" s="18">
        <v>0</v>
      </c>
      <c r="I133" s="18">
        <v>0</v>
      </c>
      <c r="J133" s="18">
        <v>0</v>
      </c>
      <c r="K133" s="129">
        <v>15839541</v>
      </c>
      <c r="L133" s="18">
        <v>0</v>
      </c>
      <c r="M133" s="18">
        <v>0</v>
      </c>
      <c r="N133" s="18">
        <v>0</v>
      </c>
      <c r="O133" s="18">
        <v>0</v>
      </c>
      <c r="P133" s="18">
        <v>0</v>
      </c>
      <c r="Q133" s="129">
        <f t="shared" si="7"/>
        <v>15839541</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228</v>
      </c>
      <c r="C134" s="12">
        <v>0</v>
      </c>
      <c r="D134" s="110">
        <v>5428333.54</v>
      </c>
      <c r="E134" s="18">
        <v>0</v>
      </c>
      <c r="F134" s="18">
        <v>0</v>
      </c>
      <c r="G134" s="18">
        <v>0</v>
      </c>
      <c r="H134" s="18">
        <v>0</v>
      </c>
      <c r="I134" s="18">
        <v>0</v>
      </c>
      <c r="J134" s="18">
        <v>0</v>
      </c>
      <c r="K134" s="129">
        <v>2260659.9700000002</v>
      </c>
      <c r="L134" s="18">
        <v>0</v>
      </c>
      <c r="M134" s="18">
        <v>0</v>
      </c>
      <c r="N134" s="18">
        <v>0</v>
      </c>
      <c r="O134" s="18">
        <v>0</v>
      </c>
      <c r="P134" s="129">
        <v>1591150.54</v>
      </c>
      <c r="Q134" s="129">
        <f t="shared" si="7"/>
        <v>3851810.5100000002</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229</v>
      </c>
      <c r="C135" s="12">
        <v>0</v>
      </c>
      <c r="D135" s="110">
        <v>1575177.02</v>
      </c>
      <c r="E135" s="18">
        <v>0</v>
      </c>
      <c r="F135" s="18">
        <v>0</v>
      </c>
      <c r="G135" s="18">
        <v>0</v>
      </c>
      <c r="H135" s="18">
        <v>0</v>
      </c>
      <c r="I135" s="18">
        <v>0</v>
      </c>
      <c r="J135" s="18">
        <v>0</v>
      </c>
      <c r="K135" s="18">
        <v>0</v>
      </c>
      <c r="L135" s="18">
        <v>0</v>
      </c>
      <c r="M135" s="129">
        <v>119359.34</v>
      </c>
      <c r="N135" s="18">
        <v>0</v>
      </c>
      <c r="O135" s="18">
        <v>0</v>
      </c>
      <c r="P135" s="129">
        <v>1336631.94</v>
      </c>
      <c r="Q135" s="129">
        <f t="shared" si="7"/>
        <v>1455991.28</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6" t="s">
        <v>149</v>
      </c>
      <c r="C136" s="12">
        <v>0</v>
      </c>
      <c r="D136" s="110">
        <v>1524809.47</v>
      </c>
      <c r="E136" s="18">
        <v>0</v>
      </c>
      <c r="F136" s="18">
        <v>0</v>
      </c>
      <c r="G136" s="18">
        <v>0</v>
      </c>
      <c r="H136" s="18">
        <v>0</v>
      </c>
      <c r="I136" s="18">
        <v>0</v>
      </c>
      <c r="J136" s="18">
        <v>0</v>
      </c>
      <c r="K136" s="18">
        <v>0</v>
      </c>
      <c r="L136" s="18">
        <v>0</v>
      </c>
      <c r="M136" s="18">
        <v>0</v>
      </c>
      <c r="N136" s="18">
        <v>0</v>
      </c>
      <c r="O136" s="18">
        <v>0</v>
      </c>
      <c r="P136" s="129">
        <v>1524809.47</v>
      </c>
      <c r="Q136" s="129">
        <f t="shared" si="7"/>
        <v>1524809.47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6" t="s">
        <v>150</v>
      </c>
      <c r="C137" s="12">
        <v>0</v>
      </c>
      <c r="D137" s="110">
        <v>66527775.369999997</v>
      </c>
      <c r="E137" s="18">
        <v>0</v>
      </c>
      <c r="F137" s="18">
        <v>0</v>
      </c>
      <c r="G137" s="18">
        <v>0</v>
      </c>
      <c r="H137" s="18">
        <v>0</v>
      </c>
      <c r="I137" s="18">
        <v>0</v>
      </c>
      <c r="J137" s="18">
        <v>0</v>
      </c>
      <c r="K137" s="18">
        <v>0</v>
      </c>
      <c r="L137" s="18">
        <v>0</v>
      </c>
      <c r="M137" s="18">
        <v>0</v>
      </c>
      <c r="N137" s="18">
        <v>0</v>
      </c>
      <c r="O137" s="18">
        <v>0</v>
      </c>
      <c r="P137" s="129">
        <v>65957577.720000006</v>
      </c>
      <c r="Q137" s="129">
        <f t="shared" si="7"/>
        <v>65957577.720000006</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6" t="s">
        <v>230</v>
      </c>
      <c r="C138" s="12">
        <v>0</v>
      </c>
      <c r="D138" s="12">
        <v>0</v>
      </c>
      <c r="E138" s="18">
        <v>0</v>
      </c>
      <c r="F138" s="18">
        <v>0</v>
      </c>
      <c r="G138" s="18">
        <v>0</v>
      </c>
      <c r="H138" s="18">
        <v>0</v>
      </c>
      <c r="I138" s="18">
        <v>0</v>
      </c>
      <c r="J138" s="18">
        <v>0</v>
      </c>
      <c r="K138" s="18">
        <v>0</v>
      </c>
      <c r="L138" s="18">
        <v>0</v>
      </c>
      <c r="M138" s="18">
        <v>0</v>
      </c>
      <c r="N138" s="18">
        <v>0</v>
      </c>
      <c r="O138" s="18">
        <v>0</v>
      </c>
      <c r="P138" s="18">
        <v>0</v>
      </c>
      <c r="Q138" s="18">
        <f t="shared" si="7"/>
        <v>0</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6" t="s">
        <v>152</v>
      </c>
      <c r="C139" s="12">
        <v>0</v>
      </c>
      <c r="D139" s="12">
        <v>0</v>
      </c>
      <c r="E139" s="18">
        <v>0</v>
      </c>
      <c r="F139" s="18">
        <v>0</v>
      </c>
      <c r="G139" s="18">
        <v>0</v>
      </c>
      <c r="H139" s="18">
        <v>0</v>
      </c>
      <c r="I139" s="18">
        <v>0</v>
      </c>
      <c r="J139" s="18">
        <v>0</v>
      </c>
      <c r="K139" s="18">
        <v>0</v>
      </c>
      <c r="L139" s="18">
        <v>0</v>
      </c>
      <c r="M139" s="18">
        <v>0</v>
      </c>
      <c r="N139" s="18">
        <v>0</v>
      </c>
      <c r="O139" s="18">
        <v>0</v>
      </c>
      <c r="P139" s="18">
        <v>0</v>
      </c>
      <c r="Q139" s="18">
        <f t="shared" si="7"/>
        <v>0</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153</v>
      </c>
      <c r="C140" s="12">
        <v>0</v>
      </c>
      <c r="D140" s="110">
        <v>2700</v>
      </c>
      <c r="E140" s="18">
        <v>0</v>
      </c>
      <c r="F140" s="18">
        <v>0</v>
      </c>
      <c r="G140" s="18">
        <v>0</v>
      </c>
      <c r="H140" s="18">
        <v>0</v>
      </c>
      <c r="I140" s="18">
        <v>0</v>
      </c>
      <c r="J140" s="18">
        <v>0</v>
      </c>
      <c r="K140" s="18">
        <v>0</v>
      </c>
      <c r="L140" s="18">
        <v>0</v>
      </c>
      <c r="M140" s="18">
        <v>0</v>
      </c>
      <c r="N140" s="18">
        <v>0</v>
      </c>
      <c r="O140" s="18">
        <v>0</v>
      </c>
      <c r="P140" s="129">
        <v>2400</v>
      </c>
      <c r="Q140" s="129">
        <f t="shared" si="7"/>
        <v>2400</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231</v>
      </c>
      <c r="C141" s="110">
        <v>232000646</v>
      </c>
      <c r="D141" s="110">
        <v>232000646</v>
      </c>
      <c r="E141" s="129">
        <v>2399451.5299999998</v>
      </c>
      <c r="F141" s="129">
        <v>12412350.59</v>
      </c>
      <c r="G141" s="129">
        <v>8979714.7899999991</v>
      </c>
      <c r="H141" s="129">
        <v>8066965.7400000002</v>
      </c>
      <c r="I141" s="129">
        <v>13704390.699999999</v>
      </c>
      <c r="J141" s="129">
        <v>12770389.18</v>
      </c>
      <c r="K141" s="129">
        <v>15741144.640000001</v>
      </c>
      <c r="L141" s="129">
        <v>12701155.16</v>
      </c>
      <c r="M141" s="129">
        <v>19437028.629999999</v>
      </c>
      <c r="N141" s="129">
        <v>32161571.799999997</v>
      </c>
      <c r="O141" s="129">
        <v>19992695.870000001</v>
      </c>
      <c r="P141" s="129">
        <v>15098979.560000001</v>
      </c>
      <c r="Q141" s="129">
        <f t="shared" si="7"/>
        <v>173465838.19</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232</v>
      </c>
      <c r="C142" s="12">
        <v>0</v>
      </c>
      <c r="D142" s="110">
        <v>39246545.340000004</v>
      </c>
      <c r="E142" s="18">
        <v>0</v>
      </c>
      <c r="F142" s="18">
        <v>0</v>
      </c>
      <c r="G142" s="18">
        <v>0</v>
      </c>
      <c r="H142" s="18">
        <v>0</v>
      </c>
      <c r="I142" s="18">
        <v>0</v>
      </c>
      <c r="J142" s="18">
        <v>0</v>
      </c>
      <c r="K142" s="18">
        <v>0</v>
      </c>
      <c r="L142" s="18">
        <v>0</v>
      </c>
      <c r="M142" s="18">
        <v>0</v>
      </c>
      <c r="N142" s="18">
        <v>0</v>
      </c>
      <c r="O142" s="18">
        <v>0</v>
      </c>
      <c r="P142" s="129">
        <v>38985529.260000005</v>
      </c>
      <c r="Q142" s="129">
        <f t="shared" si="7"/>
        <v>38985529.260000005</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233</v>
      </c>
      <c r="C143" s="12">
        <v>0</v>
      </c>
      <c r="D143" s="110">
        <v>895984</v>
      </c>
      <c r="E143" s="18">
        <v>0</v>
      </c>
      <c r="F143" s="18">
        <v>0</v>
      </c>
      <c r="G143" s="18">
        <v>0</v>
      </c>
      <c r="H143" s="18">
        <v>0</v>
      </c>
      <c r="I143" s="18">
        <v>0</v>
      </c>
      <c r="J143" s="18">
        <v>0</v>
      </c>
      <c r="K143" s="18">
        <v>0</v>
      </c>
      <c r="L143" s="18">
        <v>0</v>
      </c>
      <c r="M143" s="18">
        <v>0</v>
      </c>
      <c r="N143" s="18">
        <v>0</v>
      </c>
      <c r="O143" s="18">
        <v>0</v>
      </c>
      <c r="P143" s="129">
        <v>895980.75</v>
      </c>
      <c r="Q143" s="129">
        <f t="shared" si="7"/>
        <v>895980.75</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234</v>
      </c>
      <c r="C144" s="12">
        <v>0</v>
      </c>
      <c r="D144" s="110">
        <v>10555332.289999999</v>
      </c>
      <c r="E144" s="18">
        <v>0</v>
      </c>
      <c r="F144" s="18">
        <v>0</v>
      </c>
      <c r="G144" s="18">
        <v>0</v>
      </c>
      <c r="H144" s="18">
        <v>0</v>
      </c>
      <c r="I144" s="18">
        <v>0</v>
      </c>
      <c r="J144" s="129">
        <v>673575.54</v>
      </c>
      <c r="K144" s="18">
        <v>0</v>
      </c>
      <c r="L144" s="18">
        <v>0</v>
      </c>
      <c r="M144" s="18">
        <v>0</v>
      </c>
      <c r="N144" s="18">
        <v>0</v>
      </c>
      <c r="O144" s="18">
        <v>0</v>
      </c>
      <c r="P144" s="129">
        <v>8963801.129999999</v>
      </c>
      <c r="Q144" s="129">
        <f t="shared" si="7"/>
        <v>9637376.6699999981</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235</v>
      </c>
      <c r="C145" s="12">
        <v>0</v>
      </c>
      <c r="D145" s="110">
        <v>179218161.75</v>
      </c>
      <c r="E145" s="18">
        <v>0</v>
      </c>
      <c r="F145" s="129">
        <v>3128036.58</v>
      </c>
      <c r="G145" s="129">
        <v>1896074.44</v>
      </c>
      <c r="H145" s="129">
        <v>1988830.18</v>
      </c>
      <c r="I145" s="129">
        <v>1616842.45</v>
      </c>
      <c r="J145" s="129">
        <v>66598341.119999997</v>
      </c>
      <c r="K145" s="129">
        <v>3648205.61</v>
      </c>
      <c r="L145" s="129">
        <v>3170529.33</v>
      </c>
      <c r="M145" s="129">
        <v>2480362.66</v>
      </c>
      <c r="N145" s="129">
        <v>5078207.4800000004</v>
      </c>
      <c r="O145" s="129">
        <v>7909012.7000000002</v>
      </c>
      <c r="P145" s="129">
        <v>9791864.3599999994</v>
      </c>
      <c r="Q145" s="129">
        <f t="shared" si="7"/>
        <v>107306306.91</v>
      </c>
      <c r="R145" s="3" t="s">
        <v>259</v>
      </c>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236</v>
      </c>
      <c r="C146" s="12">
        <v>0</v>
      </c>
      <c r="D146" s="12">
        <v>0</v>
      </c>
      <c r="E146" s="18">
        <v>0</v>
      </c>
      <c r="F146" s="18">
        <v>0</v>
      </c>
      <c r="G146" s="18">
        <v>0</v>
      </c>
      <c r="H146" s="18">
        <v>0</v>
      </c>
      <c r="I146" s="18">
        <v>0</v>
      </c>
      <c r="J146" s="18">
        <v>0</v>
      </c>
      <c r="K146" s="18">
        <v>0</v>
      </c>
      <c r="L146" s="18">
        <v>0</v>
      </c>
      <c r="M146" s="18">
        <v>0</v>
      </c>
      <c r="N146" s="18">
        <v>0</v>
      </c>
      <c r="O146" s="18">
        <v>0</v>
      </c>
      <c r="P146" s="18">
        <v>0</v>
      </c>
      <c r="Q146" s="18">
        <f t="shared" si="7"/>
        <v>0</v>
      </c>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237</v>
      </c>
      <c r="C147" s="110">
        <v>9707935</v>
      </c>
      <c r="D147" s="110">
        <v>13369675</v>
      </c>
      <c r="E147" s="18">
        <v>0</v>
      </c>
      <c r="F147" s="18">
        <v>0</v>
      </c>
      <c r="G147" s="18">
        <v>0</v>
      </c>
      <c r="H147" s="18">
        <v>0</v>
      </c>
      <c r="I147" s="18">
        <v>0</v>
      </c>
      <c r="J147" s="18">
        <v>0</v>
      </c>
      <c r="K147" s="18">
        <v>0</v>
      </c>
      <c r="L147" s="18">
        <v>0</v>
      </c>
      <c r="M147" s="18">
        <v>0</v>
      </c>
      <c r="N147" s="18">
        <v>0</v>
      </c>
      <c r="O147" s="18">
        <v>0</v>
      </c>
      <c r="P147" s="129">
        <v>3661738.43</v>
      </c>
      <c r="Q147" s="129">
        <f t="shared" si="7"/>
        <v>3661738.43</v>
      </c>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238</v>
      </c>
      <c r="C148" s="110">
        <v>3235418</v>
      </c>
      <c r="D148" s="110">
        <v>8168633</v>
      </c>
      <c r="E148" s="18">
        <v>0</v>
      </c>
      <c r="F148" s="18">
        <v>0</v>
      </c>
      <c r="G148" s="18">
        <v>0</v>
      </c>
      <c r="H148" s="18">
        <v>0</v>
      </c>
      <c r="I148" s="18">
        <v>0</v>
      </c>
      <c r="J148" s="18">
        <v>0</v>
      </c>
      <c r="K148" s="18">
        <v>0</v>
      </c>
      <c r="L148" s="18">
        <v>0</v>
      </c>
      <c r="M148" s="18">
        <v>0</v>
      </c>
      <c r="N148" s="18">
        <v>0</v>
      </c>
      <c r="O148" s="18">
        <v>0</v>
      </c>
      <c r="P148" s="129">
        <v>4298316.1900000004</v>
      </c>
      <c r="Q148" s="129">
        <f t="shared" si="7"/>
        <v>4298316.1900000004</v>
      </c>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239</v>
      </c>
      <c r="C149" s="12">
        <v>0</v>
      </c>
      <c r="D149" s="110">
        <v>52552</v>
      </c>
      <c r="E149" s="18">
        <v>0</v>
      </c>
      <c r="F149" s="18">
        <v>0</v>
      </c>
      <c r="G149" s="18">
        <v>0</v>
      </c>
      <c r="H149" s="18">
        <v>0</v>
      </c>
      <c r="I149" s="18">
        <v>0</v>
      </c>
      <c r="J149" s="18">
        <v>0</v>
      </c>
      <c r="K149" s="18">
        <v>0</v>
      </c>
      <c r="L149" s="18">
        <v>0</v>
      </c>
      <c r="M149" s="18">
        <v>0</v>
      </c>
      <c r="N149" s="18">
        <v>0</v>
      </c>
      <c r="O149" s="18">
        <v>0</v>
      </c>
      <c r="P149" s="18">
        <v>0</v>
      </c>
      <c r="Q149" s="18">
        <f t="shared" si="7"/>
        <v>0</v>
      </c>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11" t="s">
        <v>240</v>
      </c>
      <c r="C150" s="12">
        <v>0</v>
      </c>
      <c r="D150" s="110">
        <v>2551790.1800000002</v>
      </c>
      <c r="E150" s="18">
        <v>0</v>
      </c>
      <c r="F150" s="18">
        <v>0</v>
      </c>
      <c r="G150" s="18">
        <v>0</v>
      </c>
      <c r="H150" s="18">
        <v>0</v>
      </c>
      <c r="I150" s="18">
        <v>0</v>
      </c>
      <c r="J150" s="18">
        <v>0</v>
      </c>
      <c r="K150" s="18">
        <v>0</v>
      </c>
      <c r="L150" s="18">
        <v>0</v>
      </c>
      <c r="M150" s="18">
        <v>0</v>
      </c>
      <c r="N150" s="18">
        <v>0</v>
      </c>
      <c r="O150" s="18">
        <v>0</v>
      </c>
      <c r="P150" s="129">
        <v>2551789.44</v>
      </c>
      <c r="Q150" s="129">
        <f t="shared" si="7"/>
        <v>2551789.44</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11" t="s">
        <v>260</v>
      </c>
      <c r="C151" s="12">
        <v>0</v>
      </c>
      <c r="D151" s="110">
        <v>1503161.85</v>
      </c>
      <c r="E151" s="18">
        <v>0</v>
      </c>
      <c r="F151" s="18">
        <v>0</v>
      </c>
      <c r="G151" s="18">
        <v>0</v>
      </c>
      <c r="H151" s="18">
        <v>0</v>
      </c>
      <c r="I151" s="18">
        <v>0</v>
      </c>
      <c r="J151" s="18">
        <v>0</v>
      </c>
      <c r="K151" s="18">
        <v>0</v>
      </c>
      <c r="L151" s="18">
        <v>0</v>
      </c>
      <c r="M151" s="18">
        <v>0</v>
      </c>
      <c r="N151" s="18">
        <v>0</v>
      </c>
      <c r="O151" s="18">
        <v>0</v>
      </c>
      <c r="P151" s="129">
        <v>1335225.1100000001</v>
      </c>
      <c r="Q151" s="129">
        <f t="shared" si="7"/>
        <v>1335225.1100000001</v>
      </c>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11" t="s">
        <v>261</v>
      </c>
      <c r="C152" s="12">
        <v>0</v>
      </c>
      <c r="D152" s="110">
        <v>325</v>
      </c>
      <c r="E152" s="18">
        <v>0</v>
      </c>
      <c r="F152" s="18">
        <v>0</v>
      </c>
      <c r="G152" s="18">
        <v>0</v>
      </c>
      <c r="H152" s="18">
        <v>0</v>
      </c>
      <c r="I152" s="18">
        <v>0</v>
      </c>
      <c r="J152" s="18">
        <v>0</v>
      </c>
      <c r="K152" s="18">
        <v>0</v>
      </c>
      <c r="L152" s="18">
        <v>0</v>
      </c>
      <c r="M152" s="18">
        <v>0</v>
      </c>
      <c r="N152" s="18">
        <v>0</v>
      </c>
      <c r="O152" s="18">
        <v>0</v>
      </c>
      <c r="P152" s="129">
        <v>325</v>
      </c>
      <c r="Q152" s="129">
        <f t="shared" si="7"/>
        <v>325</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11" t="s">
        <v>262</v>
      </c>
      <c r="C153" s="12">
        <v>0</v>
      </c>
      <c r="D153" s="110">
        <v>3084076.61</v>
      </c>
      <c r="E153" s="18">
        <v>0</v>
      </c>
      <c r="F153" s="18">
        <v>0</v>
      </c>
      <c r="G153" s="18">
        <v>0</v>
      </c>
      <c r="H153" s="18">
        <v>0</v>
      </c>
      <c r="I153" s="18">
        <v>0</v>
      </c>
      <c r="J153" s="18">
        <v>0</v>
      </c>
      <c r="K153" s="18">
        <v>0</v>
      </c>
      <c r="L153" s="18">
        <v>0</v>
      </c>
      <c r="M153" s="129">
        <v>667706.66</v>
      </c>
      <c r="N153" s="18">
        <v>0</v>
      </c>
      <c r="O153" s="18">
        <v>0</v>
      </c>
      <c r="P153" s="129">
        <v>409751.29</v>
      </c>
      <c r="Q153" s="129">
        <f t="shared" si="7"/>
        <v>1077457.95</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263</v>
      </c>
      <c r="C154" s="12">
        <v>0</v>
      </c>
      <c r="D154" s="110">
        <v>1440569.71</v>
      </c>
      <c r="E154" s="18">
        <v>0</v>
      </c>
      <c r="F154" s="18">
        <v>0</v>
      </c>
      <c r="G154" s="129">
        <v>348988.41</v>
      </c>
      <c r="H154" s="129">
        <v>126099.03</v>
      </c>
      <c r="I154" s="129">
        <v>126099.03</v>
      </c>
      <c r="J154" s="129">
        <v>126099.03</v>
      </c>
      <c r="K154" s="129">
        <v>126099.03</v>
      </c>
      <c r="L154" s="129">
        <v>126202.21</v>
      </c>
      <c r="M154" s="129">
        <v>126202.21</v>
      </c>
      <c r="N154" s="129">
        <v>126202.21</v>
      </c>
      <c r="O154" s="129">
        <v>126202.21</v>
      </c>
      <c r="P154" s="18">
        <v>0</v>
      </c>
      <c r="Q154" s="129">
        <f t="shared" si="7"/>
        <v>1358193.3699999999</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11" t="s">
        <v>241</v>
      </c>
      <c r="C155" s="12">
        <v>0</v>
      </c>
      <c r="D155" s="110">
        <v>2899025.25</v>
      </c>
      <c r="E155" s="18">
        <v>0</v>
      </c>
      <c r="F155" s="18">
        <v>0</v>
      </c>
      <c r="G155" s="18">
        <v>0</v>
      </c>
      <c r="H155" s="18">
        <v>0</v>
      </c>
      <c r="I155" s="18">
        <v>0</v>
      </c>
      <c r="J155" s="18">
        <v>0</v>
      </c>
      <c r="K155" s="18">
        <v>0</v>
      </c>
      <c r="L155" s="129">
        <v>3499.25</v>
      </c>
      <c r="M155" s="18">
        <v>0</v>
      </c>
      <c r="N155" s="18">
        <v>0</v>
      </c>
      <c r="O155" s="18">
        <v>0</v>
      </c>
      <c r="P155" s="129">
        <v>2883904.9</v>
      </c>
      <c r="Q155" s="129">
        <f t="shared" si="7"/>
        <v>2887404.15</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242</v>
      </c>
      <c r="C156" s="12">
        <v>0</v>
      </c>
      <c r="D156" s="110">
        <v>343373.79</v>
      </c>
      <c r="E156" s="18">
        <v>0</v>
      </c>
      <c r="F156" s="18">
        <v>0</v>
      </c>
      <c r="G156" s="18">
        <v>0</v>
      </c>
      <c r="H156" s="18">
        <v>0</v>
      </c>
      <c r="I156" s="18">
        <v>0</v>
      </c>
      <c r="J156" s="18">
        <v>0</v>
      </c>
      <c r="K156" s="18">
        <v>0</v>
      </c>
      <c r="L156" s="18">
        <v>0</v>
      </c>
      <c r="M156" s="18">
        <v>0</v>
      </c>
      <c r="N156" s="18">
        <v>0</v>
      </c>
      <c r="O156" s="18">
        <v>0</v>
      </c>
      <c r="P156" s="129">
        <v>343373.79</v>
      </c>
      <c r="Q156" s="129">
        <f t="shared" si="7"/>
        <v>343373.79</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11" t="s">
        <v>264</v>
      </c>
      <c r="C157" s="12"/>
      <c r="D157" s="110">
        <v>4852477.05</v>
      </c>
      <c r="E157" s="18">
        <v>0</v>
      </c>
      <c r="F157" s="18">
        <v>0</v>
      </c>
      <c r="G157" s="18">
        <v>0</v>
      </c>
      <c r="H157" s="18">
        <v>0</v>
      </c>
      <c r="I157" s="18">
        <v>0</v>
      </c>
      <c r="J157" s="18">
        <v>0</v>
      </c>
      <c r="K157" s="18">
        <v>0</v>
      </c>
      <c r="L157" s="18">
        <v>0</v>
      </c>
      <c r="M157" s="18">
        <v>0</v>
      </c>
      <c r="N157" s="18">
        <v>0</v>
      </c>
      <c r="O157" s="18">
        <v>0</v>
      </c>
      <c r="P157" s="129">
        <v>4727707.72</v>
      </c>
      <c r="Q157" s="129">
        <f t="shared" si="7"/>
        <v>4727707.72</v>
      </c>
      <c r="R157" s="42"/>
      <c r="S157" s="42"/>
      <c r="T157" s="42"/>
      <c r="U157" s="42"/>
      <c r="V157" s="42"/>
      <c r="W157" s="42"/>
      <c r="X157" s="42"/>
      <c r="Y157" s="41"/>
      <c r="Z157" s="41"/>
      <c r="AA157" s="41"/>
      <c r="AB157" s="41"/>
      <c r="AC157" s="41"/>
      <c r="AD157" s="41"/>
      <c r="AE157" s="41"/>
      <c r="AF157" s="41"/>
      <c r="AG157" s="41"/>
      <c r="AH157" s="41"/>
      <c r="AI157" s="41"/>
      <c r="AJ157" s="41"/>
      <c r="AK157" s="41"/>
      <c r="AL157" s="41"/>
      <c r="AM157" s="41"/>
      <c r="AN157" s="41"/>
      <c r="AO157" s="41"/>
      <c r="AP157" s="41"/>
    </row>
    <row r="158" spans="2:42" x14ac:dyDescent="0.25">
      <c r="B158" s="11" t="s">
        <v>265</v>
      </c>
      <c r="C158" s="12"/>
      <c r="D158" s="110">
        <v>216829.8</v>
      </c>
      <c r="E158" s="18">
        <v>0</v>
      </c>
      <c r="F158" s="18">
        <v>0</v>
      </c>
      <c r="G158" s="18">
        <v>0</v>
      </c>
      <c r="H158" s="18">
        <v>0</v>
      </c>
      <c r="I158" s="18">
        <v>0</v>
      </c>
      <c r="J158" s="18">
        <v>0</v>
      </c>
      <c r="K158" s="18">
        <v>0</v>
      </c>
      <c r="L158" s="18">
        <v>0</v>
      </c>
      <c r="M158" s="18">
        <v>0</v>
      </c>
      <c r="N158" s="18">
        <v>0</v>
      </c>
      <c r="O158" s="18">
        <v>0</v>
      </c>
      <c r="P158" s="129">
        <v>216829.8</v>
      </c>
      <c r="Q158" s="129">
        <f t="shared" si="7"/>
        <v>216829.8</v>
      </c>
      <c r="R158" s="42"/>
      <c r="S158" s="42"/>
      <c r="T158" s="42"/>
      <c r="U158" s="42"/>
      <c r="V158" s="42"/>
      <c r="W158" s="42"/>
      <c r="X158" s="42"/>
      <c r="Y158" s="41"/>
      <c r="Z158" s="41"/>
      <c r="AA158" s="41"/>
      <c r="AB158" s="41"/>
      <c r="AC158" s="41"/>
      <c r="AD158" s="41"/>
      <c r="AE158" s="41"/>
      <c r="AF158" s="41"/>
      <c r="AG158" s="41"/>
      <c r="AH158" s="41"/>
      <c r="AI158" s="41"/>
      <c r="AJ158" s="41"/>
      <c r="AK158" s="41"/>
      <c r="AL158" s="41"/>
      <c r="AM158" s="41"/>
      <c r="AN158" s="41"/>
      <c r="AO158" s="41"/>
      <c r="AP158" s="41"/>
    </row>
    <row r="159" spans="2:42" x14ac:dyDescent="0.25">
      <c r="B159" s="11" t="s">
        <v>266</v>
      </c>
      <c r="C159" s="12">
        <v>0</v>
      </c>
      <c r="D159" s="110">
        <v>1905512</v>
      </c>
      <c r="E159" s="18">
        <v>0</v>
      </c>
      <c r="F159" s="18">
        <v>0</v>
      </c>
      <c r="G159" s="129">
        <v>1029690</v>
      </c>
      <c r="H159" s="129">
        <v>130100</v>
      </c>
      <c r="I159" s="129">
        <v>290130</v>
      </c>
      <c r="J159" s="18">
        <v>0</v>
      </c>
      <c r="K159" s="18">
        <v>0</v>
      </c>
      <c r="L159" s="18">
        <v>0</v>
      </c>
      <c r="M159" s="129">
        <v>206950</v>
      </c>
      <c r="N159" s="18">
        <v>0</v>
      </c>
      <c r="O159" s="18">
        <v>0</v>
      </c>
      <c r="P159" s="18">
        <v>0</v>
      </c>
      <c r="Q159" s="129">
        <f t="shared" si="7"/>
        <v>1656870</v>
      </c>
      <c r="R159" s="42"/>
      <c r="S159" s="42"/>
      <c r="T159" s="42"/>
      <c r="U159" s="42"/>
      <c r="V159" s="42"/>
      <c r="W159" s="42"/>
      <c r="X159" s="42"/>
      <c r="Y159" s="41"/>
      <c r="Z159" s="41"/>
      <c r="AA159" s="41"/>
      <c r="AB159" s="41"/>
      <c r="AC159" s="41"/>
      <c r="AD159" s="41"/>
      <c r="AE159" s="41"/>
      <c r="AF159" s="41"/>
      <c r="AG159" s="41"/>
      <c r="AH159" s="41"/>
      <c r="AI159" s="41"/>
      <c r="AJ159" s="41"/>
      <c r="AK159" s="41"/>
      <c r="AL159" s="41"/>
      <c r="AM159" s="41"/>
      <c r="AN159" s="41"/>
      <c r="AO159" s="41"/>
      <c r="AP159" s="41"/>
    </row>
    <row r="160" spans="2:42" x14ac:dyDescent="0.25">
      <c r="B160" s="11" t="s">
        <v>267</v>
      </c>
      <c r="C160" s="12">
        <v>0</v>
      </c>
      <c r="D160" s="110">
        <v>10978179</v>
      </c>
      <c r="E160" s="18">
        <v>0</v>
      </c>
      <c r="F160" s="18">
        <v>0</v>
      </c>
      <c r="G160" s="18">
        <v>0</v>
      </c>
      <c r="H160" s="18">
        <v>0</v>
      </c>
      <c r="I160" s="18">
        <v>0</v>
      </c>
      <c r="J160" s="18">
        <v>0</v>
      </c>
      <c r="K160" s="18">
        <v>0</v>
      </c>
      <c r="L160" s="18">
        <v>0</v>
      </c>
      <c r="M160" s="18">
        <v>0</v>
      </c>
      <c r="N160" s="18">
        <v>0</v>
      </c>
      <c r="O160" s="18">
        <v>0</v>
      </c>
      <c r="P160" s="18">
        <v>0</v>
      </c>
      <c r="Q160" s="18">
        <f t="shared" si="7"/>
        <v>0</v>
      </c>
      <c r="R160" s="42"/>
      <c r="S160" s="42"/>
      <c r="T160" s="42"/>
      <c r="U160" s="42"/>
      <c r="V160" s="42"/>
      <c r="W160" s="42"/>
      <c r="X160" s="42"/>
      <c r="Y160" s="41"/>
      <c r="Z160" s="41"/>
      <c r="AA160" s="41"/>
      <c r="AB160" s="41"/>
      <c r="AC160" s="41"/>
      <c r="AD160" s="41"/>
      <c r="AE160" s="41"/>
      <c r="AF160" s="41"/>
      <c r="AG160" s="41"/>
      <c r="AH160" s="41"/>
      <c r="AI160" s="41"/>
      <c r="AJ160" s="41"/>
      <c r="AK160" s="41"/>
      <c r="AL160" s="41"/>
      <c r="AM160" s="41"/>
      <c r="AN160" s="41"/>
      <c r="AO160" s="41"/>
      <c r="AP160" s="41"/>
    </row>
    <row r="161" spans="2:42" x14ac:dyDescent="0.25">
      <c r="B161" s="11" t="s">
        <v>268</v>
      </c>
      <c r="C161" s="12">
        <v>0</v>
      </c>
      <c r="D161" s="110">
        <v>4815817.58</v>
      </c>
      <c r="E161" s="18">
        <v>0</v>
      </c>
      <c r="F161" s="18">
        <v>0</v>
      </c>
      <c r="G161" s="18">
        <v>0</v>
      </c>
      <c r="H161" s="18">
        <v>0</v>
      </c>
      <c r="I161" s="18">
        <v>0</v>
      </c>
      <c r="J161" s="129">
        <v>548237.09</v>
      </c>
      <c r="K161" s="129">
        <v>1204168.6499999999</v>
      </c>
      <c r="L161" s="129">
        <v>601382.04</v>
      </c>
      <c r="M161" s="129">
        <v>675518.55</v>
      </c>
      <c r="N161" s="129">
        <v>511565.26</v>
      </c>
      <c r="O161" s="129">
        <v>825025.21</v>
      </c>
      <c r="P161" s="129">
        <v>86596.65</v>
      </c>
      <c r="Q161" s="129">
        <f t="shared" si="7"/>
        <v>4452493.45</v>
      </c>
      <c r="R161" s="42"/>
      <c r="S161" s="42"/>
      <c r="T161" s="42"/>
      <c r="U161" s="42"/>
      <c r="V161" s="42"/>
      <c r="W161" s="42"/>
      <c r="X161" s="42"/>
      <c r="Y161" s="41"/>
      <c r="Z161" s="41"/>
      <c r="AA161" s="41"/>
      <c r="AB161" s="41"/>
      <c r="AC161" s="41"/>
      <c r="AD161" s="41"/>
      <c r="AE161" s="41"/>
      <c r="AF161" s="41"/>
      <c r="AG161" s="41"/>
      <c r="AH161" s="41"/>
      <c r="AI161" s="41"/>
      <c r="AJ161" s="41"/>
      <c r="AK161" s="41"/>
      <c r="AL161" s="41"/>
      <c r="AM161" s="41"/>
      <c r="AN161" s="41"/>
      <c r="AO161" s="41"/>
      <c r="AP161" s="41"/>
    </row>
    <row r="162" spans="2:42" x14ac:dyDescent="0.25">
      <c r="B162" s="11" t="s">
        <v>269</v>
      </c>
      <c r="C162" s="12">
        <v>0</v>
      </c>
      <c r="D162" s="110">
        <v>439562.51</v>
      </c>
      <c r="E162" s="18">
        <v>0</v>
      </c>
      <c r="F162" s="18">
        <v>0</v>
      </c>
      <c r="G162" s="18">
        <v>0</v>
      </c>
      <c r="H162" s="18">
        <v>0</v>
      </c>
      <c r="I162" s="18">
        <v>0</v>
      </c>
      <c r="J162" s="18">
        <v>0</v>
      </c>
      <c r="K162" s="129">
        <v>220000</v>
      </c>
      <c r="L162" s="18">
        <v>0</v>
      </c>
      <c r="M162" s="18">
        <v>0</v>
      </c>
      <c r="N162" s="18">
        <v>0</v>
      </c>
      <c r="O162" s="18">
        <v>0</v>
      </c>
      <c r="P162" s="18">
        <v>0</v>
      </c>
      <c r="Q162" s="129">
        <f t="shared" si="7"/>
        <v>220000</v>
      </c>
      <c r="R162" s="42"/>
      <c r="S162" s="42"/>
      <c r="T162" s="42"/>
      <c r="U162" s="42"/>
      <c r="V162" s="42"/>
      <c r="W162" s="42"/>
      <c r="X162" s="42"/>
      <c r="Y162" s="41"/>
      <c r="Z162" s="41"/>
      <c r="AA162" s="41"/>
      <c r="AB162" s="41"/>
      <c r="AC162" s="41"/>
      <c r="AD162" s="41"/>
      <c r="AE162" s="41"/>
      <c r="AF162" s="41"/>
      <c r="AG162" s="41"/>
      <c r="AH162" s="41"/>
      <c r="AI162" s="41"/>
      <c r="AJ162" s="41"/>
      <c r="AK162" s="41"/>
      <c r="AL162" s="41"/>
      <c r="AM162" s="41"/>
      <c r="AN162" s="41"/>
      <c r="AO162" s="41"/>
      <c r="AP162" s="41"/>
    </row>
    <row r="163" spans="2:42" x14ac:dyDescent="0.25">
      <c r="B163" s="11" t="s">
        <v>270</v>
      </c>
      <c r="C163" s="12">
        <v>0</v>
      </c>
      <c r="D163" s="110">
        <v>62852.099999999991</v>
      </c>
      <c r="E163" s="18">
        <v>0</v>
      </c>
      <c r="F163" s="18">
        <v>0</v>
      </c>
      <c r="G163" s="18">
        <v>0</v>
      </c>
      <c r="H163" s="18">
        <v>0</v>
      </c>
      <c r="I163" s="18">
        <v>0</v>
      </c>
      <c r="J163" s="18">
        <v>0</v>
      </c>
      <c r="K163" s="18">
        <v>0</v>
      </c>
      <c r="L163" s="18">
        <v>0</v>
      </c>
      <c r="M163" s="18">
        <v>0</v>
      </c>
      <c r="N163" s="18">
        <v>0</v>
      </c>
      <c r="O163" s="18">
        <v>0</v>
      </c>
      <c r="P163" s="129">
        <v>60164.85</v>
      </c>
      <c r="Q163" s="129">
        <f t="shared" si="7"/>
        <v>60164.85</v>
      </c>
      <c r="R163" s="42"/>
      <c r="S163" s="42"/>
      <c r="T163" s="42"/>
      <c r="U163" s="42"/>
      <c r="V163" s="42"/>
      <c r="W163" s="42"/>
      <c r="X163" s="42"/>
      <c r="Y163" s="41"/>
      <c r="Z163" s="41"/>
      <c r="AA163" s="41"/>
      <c r="AB163" s="41"/>
      <c r="AC163" s="41"/>
      <c r="AD163" s="41"/>
      <c r="AE163" s="41"/>
      <c r="AF163" s="41"/>
      <c r="AG163" s="41"/>
      <c r="AH163" s="41"/>
      <c r="AI163" s="41"/>
      <c r="AJ163" s="41"/>
      <c r="AK163" s="41"/>
      <c r="AL163" s="41"/>
      <c r="AM163" s="41"/>
      <c r="AN163" s="41"/>
      <c r="AO163" s="41"/>
      <c r="AP163" s="41"/>
    </row>
    <row r="164" spans="2:42" x14ac:dyDescent="0.25">
      <c r="B164" s="11" t="s">
        <v>271</v>
      </c>
      <c r="C164" s="12">
        <v>0</v>
      </c>
      <c r="D164" s="110">
        <v>22481852.699999999</v>
      </c>
      <c r="E164" s="18">
        <v>0</v>
      </c>
      <c r="F164" s="18">
        <v>0</v>
      </c>
      <c r="G164" s="18">
        <v>0</v>
      </c>
      <c r="H164" s="18">
        <v>0</v>
      </c>
      <c r="I164" s="18">
        <v>0</v>
      </c>
      <c r="J164" s="18">
        <v>0</v>
      </c>
      <c r="K164" s="18">
        <v>0</v>
      </c>
      <c r="L164" s="18">
        <v>0</v>
      </c>
      <c r="M164" s="18">
        <v>0</v>
      </c>
      <c r="N164" s="18">
        <v>0</v>
      </c>
      <c r="O164" s="18">
        <v>0</v>
      </c>
      <c r="P164" s="129">
        <v>18276671.079999998</v>
      </c>
      <c r="Q164" s="129">
        <f t="shared" si="7"/>
        <v>18276671.079999998</v>
      </c>
      <c r="R164" s="42"/>
      <c r="S164" s="42"/>
      <c r="T164" s="42"/>
      <c r="U164" s="42"/>
      <c r="V164" s="42"/>
      <c r="W164" s="42"/>
      <c r="X164" s="42"/>
      <c r="Y164" s="41"/>
      <c r="Z164" s="41"/>
      <c r="AA164" s="41"/>
      <c r="AB164" s="41"/>
      <c r="AC164" s="41"/>
      <c r="AD164" s="41"/>
      <c r="AE164" s="41"/>
      <c r="AF164" s="41"/>
      <c r="AG164" s="41"/>
      <c r="AH164" s="41"/>
      <c r="AI164" s="41"/>
      <c r="AJ164" s="41"/>
      <c r="AK164" s="41"/>
      <c r="AL164" s="41"/>
      <c r="AM164" s="41"/>
      <c r="AN164" s="41"/>
      <c r="AO164" s="41"/>
      <c r="AP164" s="41"/>
    </row>
    <row r="165" spans="2:42" x14ac:dyDescent="0.25">
      <c r="B165" s="11" t="s">
        <v>272</v>
      </c>
      <c r="C165" s="12">
        <v>0</v>
      </c>
      <c r="D165" s="110">
        <v>64486135.849999994</v>
      </c>
      <c r="E165" s="18">
        <v>0</v>
      </c>
      <c r="F165" s="18">
        <v>0</v>
      </c>
      <c r="G165" s="18">
        <v>0</v>
      </c>
      <c r="H165" s="18">
        <v>0</v>
      </c>
      <c r="I165" s="18">
        <v>0</v>
      </c>
      <c r="J165" s="18">
        <v>0</v>
      </c>
      <c r="K165" s="18">
        <v>0</v>
      </c>
      <c r="L165" s="18">
        <v>0</v>
      </c>
      <c r="M165" s="18">
        <v>0</v>
      </c>
      <c r="N165" s="18">
        <v>0</v>
      </c>
      <c r="O165" s="18">
        <v>0</v>
      </c>
      <c r="P165" s="129">
        <v>9072666.4600000009</v>
      </c>
      <c r="Q165" s="129">
        <f t="shared" si="7"/>
        <v>9072666.4600000009</v>
      </c>
      <c r="R165" s="42"/>
      <c r="S165" s="42"/>
      <c r="T165" s="42"/>
      <c r="U165" s="42"/>
      <c r="V165" s="42"/>
      <c r="W165" s="42"/>
      <c r="X165" s="42"/>
      <c r="Y165" s="41"/>
      <c r="Z165" s="41"/>
      <c r="AA165" s="41"/>
      <c r="AB165" s="41"/>
      <c r="AC165" s="41"/>
      <c r="AD165" s="41"/>
      <c r="AE165" s="41"/>
      <c r="AF165" s="41"/>
      <c r="AG165" s="41"/>
      <c r="AH165" s="41"/>
      <c r="AI165" s="41"/>
      <c r="AJ165" s="41"/>
      <c r="AK165" s="41"/>
      <c r="AL165" s="41"/>
      <c r="AM165" s="41"/>
      <c r="AN165" s="41"/>
      <c r="AO165" s="41"/>
      <c r="AP165" s="41"/>
    </row>
    <row r="166" spans="2:42" x14ac:dyDescent="0.25">
      <c r="B166" s="11" t="s">
        <v>273</v>
      </c>
      <c r="C166" s="12">
        <v>0</v>
      </c>
      <c r="D166" s="110">
        <v>26152947.899999999</v>
      </c>
      <c r="E166" s="18">
        <v>0</v>
      </c>
      <c r="F166" s="18">
        <v>0</v>
      </c>
      <c r="G166" s="18">
        <v>0</v>
      </c>
      <c r="H166" s="18">
        <v>0</v>
      </c>
      <c r="I166" s="18">
        <v>0</v>
      </c>
      <c r="J166" s="18">
        <v>0</v>
      </c>
      <c r="K166" s="18">
        <v>0</v>
      </c>
      <c r="L166" s="18">
        <v>0</v>
      </c>
      <c r="M166" s="18">
        <v>0</v>
      </c>
      <c r="N166" s="18">
        <v>0</v>
      </c>
      <c r="O166" s="18">
        <v>0</v>
      </c>
      <c r="P166" s="129">
        <v>25580382.57</v>
      </c>
      <c r="Q166" s="129">
        <f>(E166+F166+G166+H166+I166+J166+K166+L166+M166+O166+N166+P166)</f>
        <v>25580382.57</v>
      </c>
      <c r="R166" s="42"/>
      <c r="S166" s="42"/>
      <c r="T166" s="42"/>
      <c r="U166" s="42"/>
      <c r="V166" s="42"/>
      <c r="W166" s="42"/>
      <c r="X166" s="42"/>
      <c r="Y166" s="41"/>
      <c r="Z166" s="41"/>
      <c r="AA166" s="41"/>
      <c r="AB166" s="41"/>
      <c r="AC166" s="41"/>
      <c r="AD166" s="41"/>
      <c r="AE166" s="41"/>
      <c r="AF166" s="41"/>
      <c r="AG166" s="41"/>
      <c r="AH166" s="41"/>
      <c r="AI166" s="41"/>
      <c r="AJ166" s="41"/>
      <c r="AK166" s="41"/>
      <c r="AL166" s="41"/>
      <c r="AM166" s="41"/>
      <c r="AN166" s="41"/>
      <c r="AO166" s="41"/>
      <c r="AP166" s="41"/>
    </row>
    <row r="167" spans="2:42" x14ac:dyDescent="0.25">
      <c r="B167" s="19" t="s">
        <v>158</v>
      </c>
      <c r="C167" s="131">
        <f>C10+C12+C63+C66+C104</f>
        <v>765455860553</v>
      </c>
      <c r="D167" s="131">
        <f>D10+D12+D63+D66+D104</f>
        <v>777440808229.68005</v>
      </c>
      <c r="E167" s="132">
        <f t="shared" ref="E167:P167" si="8">E10+E12+E63+E66+E104</f>
        <v>48051765473.999992</v>
      </c>
      <c r="F167" s="132">
        <f t="shared" si="8"/>
        <v>58631625920.779999</v>
      </c>
      <c r="G167" s="132">
        <f t="shared" si="8"/>
        <v>63435375785.600014</v>
      </c>
      <c r="H167" s="132">
        <f t="shared" si="8"/>
        <v>53414822268.879997</v>
      </c>
      <c r="I167" s="132">
        <f t="shared" si="8"/>
        <v>56675434232.550003</v>
      </c>
      <c r="J167" s="132">
        <f t="shared" si="8"/>
        <v>72961776188.570007</v>
      </c>
      <c r="K167" s="132">
        <f t="shared" si="8"/>
        <v>55985810153.369995</v>
      </c>
      <c r="L167" s="132">
        <f t="shared" si="8"/>
        <v>61252461287.879997</v>
      </c>
      <c r="M167" s="132">
        <f t="shared" si="8"/>
        <v>50526284057.660004</v>
      </c>
      <c r="N167" s="132">
        <f t="shared" si="8"/>
        <v>56684953670.310005</v>
      </c>
      <c r="O167" s="132">
        <f t="shared" si="8"/>
        <v>66239083584.239998</v>
      </c>
      <c r="P167" s="132">
        <f t="shared" si="8"/>
        <v>100407716145.28999</v>
      </c>
      <c r="Q167" s="132">
        <f>(E167+F167+G167+H167+I167+J167+K167+L167+M167+O167+N167+P167)</f>
        <v>744267108769.13013</v>
      </c>
      <c r="R167" s="42"/>
      <c r="S167" s="42"/>
      <c r="T167" s="42"/>
      <c r="U167" s="42"/>
      <c r="V167" s="42"/>
      <c r="W167" s="42"/>
      <c r="X167" s="42"/>
      <c r="Y167" s="42"/>
      <c r="AA167" s="41"/>
      <c r="AB167" s="41"/>
      <c r="AC167" s="41"/>
      <c r="AD167" s="41"/>
      <c r="AE167" s="41"/>
      <c r="AF167" s="41"/>
      <c r="AG167" s="41"/>
      <c r="AH167" s="41"/>
      <c r="AI167" s="41"/>
      <c r="AJ167" s="41"/>
      <c r="AK167" s="41"/>
      <c r="AL167" s="41"/>
      <c r="AM167" s="41"/>
      <c r="AN167" s="41"/>
      <c r="AO167" s="41"/>
      <c r="AP167" s="41"/>
    </row>
    <row r="168" spans="2:42" x14ac:dyDescent="0.25">
      <c r="B168" s="3"/>
      <c r="C168" s="3"/>
      <c r="D168" s="3"/>
      <c r="E168" s="20"/>
      <c r="F168" s="20"/>
      <c r="G168" s="20"/>
      <c r="H168" s="20"/>
      <c r="I168" s="20"/>
      <c r="J168" s="20"/>
      <c r="K168" s="20"/>
      <c r="L168" s="20"/>
      <c r="M168" s="20"/>
      <c r="N168" s="20"/>
      <c r="O168" s="20"/>
      <c r="P168" s="20"/>
      <c r="Q168" s="21"/>
    </row>
    <row r="169" spans="2:42" x14ac:dyDescent="0.25">
      <c r="B169" s="65"/>
      <c r="C169" s="65"/>
      <c r="D169" s="65"/>
      <c r="E169" s="20"/>
      <c r="F169" s="1"/>
      <c r="G169" s="1"/>
      <c r="H169" s="1"/>
      <c r="I169" s="1"/>
      <c r="J169" s="1"/>
      <c r="K169" s="1"/>
      <c r="L169" s="1"/>
      <c r="M169" s="1"/>
      <c r="N169" s="1"/>
      <c r="O169" s="1"/>
      <c r="P169" s="1"/>
      <c r="Q169" s="2"/>
      <c r="R169" s="42"/>
    </row>
    <row r="170" spans="2:42" ht="30" x14ac:dyDescent="0.25">
      <c r="B170" s="19" t="s">
        <v>159</v>
      </c>
      <c r="C170" s="64" t="s">
        <v>7</v>
      </c>
      <c r="D170" s="64" t="s">
        <v>8</v>
      </c>
      <c r="E170" s="22" t="str">
        <f t="shared" ref="E170:Q170" si="9">+E9</f>
        <v>ENERO</v>
      </c>
      <c r="F170" s="22" t="str">
        <f t="shared" si="9"/>
        <v>FEBRERO</v>
      </c>
      <c r="G170" s="22" t="str">
        <f t="shared" si="9"/>
        <v>MARZO</v>
      </c>
      <c r="H170" s="22" t="str">
        <f t="shared" si="9"/>
        <v>ABRIL</v>
      </c>
      <c r="I170" s="22" t="str">
        <f t="shared" si="9"/>
        <v>MAYO</v>
      </c>
      <c r="J170" s="22" t="str">
        <f t="shared" si="9"/>
        <v>JUNIO</v>
      </c>
      <c r="K170" s="22" t="str">
        <f t="shared" si="9"/>
        <v>JULIO</v>
      </c>
      <c r="L170" s="22" t="str">
        <f t="shared" si="9"/>
        <v>AGOSTO</v>
      </c>
      <c r="M170" s="22" t="str">
        <f t="shared" si="9"/>
        <v>SEPTIEMBRE</v>
      </c>
      <c r="N170" s="22" t="str">
        <f t="shared" si="9"/>
        <v>OCTUBRE</v>
      </c>
      <c r="O170" s="22" t="str">
        <f t="shared" si="9"/>
        <v>NOVIEMBRE</v>
      </c>
      <c r="P170" s="22" t="str">
        <f t="shared" si="9"/>
        <v>DICIEMBRE</v>
      </c>
      <c r="Q170" s="22" t="str">
        <f t="shared" si="9"/>
        <v>TOTAL</v>
      </c>
    </row>
    <row r="171" spans="2:42" x14ac:dyDescent="0.25">
      <c r="B171" s="9" t="s">
        <v>23</v>
      </c>
      <c r="C171" s="111">
        <f t="shared" ref="C171:D171" si="10">+C172</f>
        <v>113698504221</v>
      </c>
      <c r="D171" s="111">
        <f t="shared" si="10"/>
        <v>96025005808</v>
      </c>
      <c r="E171" s="111">
        <f>+E172</f>
        <v>2303573358.6300001</v>
      </c>
      <c r="F171" s="111">
        <f t="shared" ref="F171:P171" si="11">+F172</f>
        <v>7760491663.3999996</v>
      </c>
      <c r="G171" s="111">
        <f t="shared" si="11"/>
        <v>13504792875.309999</v>
      </c>
      <c r="H171" s="111">
        <f t="shared" si="11"/>
        <v>40725741955.82</v>
      </c>
      <c r="I171" s="111">
        <f t="shared" si="11"/>
        <v>3974975672.7800002</v>
      </c>
      <c r="J171" s="111">
        <f t="shared" si="11"/>
        <v>2194740009.9699998</v>
      </c>
      <c r="K171" s="111">
        <f t="shared" si="11"/>
        <v>2921640642.0300002</v>
      </c>
      <c r="L171" s="111">
        <f t="shared" si="11"/>
        <v>2130982877.6399999</v>
      </c>
      <c r="M171" s="111">
        <f t="shared" si="11"/>
        <v>3480331103.4299998</v>
      </c>
      <c r="N171" s="111">
        <f t="shared" si="11"/>
        <v>3285081342.5</v>
      </c>
      <c r="O171" s="111">
        <f t="shared" si="11"/>
        <v>3549130818.0300002</v>
      </c>
      <c r="P171" s="111">
        <f t="shared" si="11"/>
        <v>1737485372.5599999</v>
      </c>
      <c r="Q171" s="111">
        <f>(E171+F171+G171+H171+I171+J171+K171+L171+M171+O171+N171+P171)</f>
        <v>87568967692.099976</v>
      </c>
      <c r="Z171" s="40"/>
      <c r="AA171" s="40"/>
      <c r="AB171" s="40"/>
      <c r="AC171" s="40"/>
      <c r="AD171" s="40"/>
      <c r="AE171" s="40"/>
      <c r="AF171" s="40"/>
      <c r="AG171" s="40"/>
      <c r="AH171" s="40"/>
      <c r="AI171" s="40"/>
      <c r="AJ171" s="40"/>
      <c r="AK171" s="40"/>
      <c r="AL171" s="40"/>
      <c r="AM171" s="40"/>
      <c r="AN171" s="40"/>
    </row>
    <row r="172" spans="2:42" x14ac:dyDescent="0.25">
      <c r="B172" s="11" t="s">
        <v>24</v>
      </c>
      <c r="C172" s="110">
        <v>113698504221</v>
      </c>
      <c r="D172" s="110">
        <v>96025005808</v>
      </c>
      <c r="E172" s="128">
        <v>2303573358.6300001</v>
      </c>
      <c r="F172" s="128">
        <v>7760491663.3999996</v>
      </c>
      <c r="G172" s="128">
        <v>13504792875.309999</v>
      </c>
      <c r="H172" s="128">
        <v>40725741955.82</v>
      </c>
      <c r="I172" s="128">
        <v>3974975672.7800002</v>
      </c>
      <c r="J172" s="128">
        <v>2194740009.9699998</v>
      </c>
      <c r="K172" s="128">
        <v>2921640642.0300002</v>
      </c>
      <c r="L172" s="128">
        <v>2130982877.6399999</v>
      </c>
      <c r="M172" s="128">
        <v>3480331103.4299998</v>
      </c>
      <c r="N172" s="128">
        <v>3285081342.5</v>
      </c>
      <c r="O172" s="128">
        <v>3549130818.0300002</v>
      </c>
      <c r="P172" s="128">
        <v>1737485372.5599999</v>
      </c>
      <c r="Q172" s="129">
        <f t="shared" ref="Q172:Q190" si="12">(E172+F172+G172+H172+I172+J172+K172+L172+M172+O172+N172+P172)</f>
        <v>87568967692.099976</v>
      </c>
      <c r="Z172" s="40"/>
      <c r="AA172" s="40"/>
      <c r="AB172" s="40"/>
      <c r="AC172" s="40"/>
      <c r="AD172" s="40"/>
      <c r="AE172" s="40"/>
      <c r="AF172" s="40"/>
      <c r="AG172" s="40"/>
      <c r="AH172" s="40"/>
      <c r="AI172" s="40"/>
      <c r="AJ172" s="40"/>
      <c r="AK172" s="40"/>
      <c r="AL172" s="40"/>
      <c r="AM172" s="40"/>
      <c r="AN172" s="40"/>
    </row>
    <row r="173" spans="2:42" x14ac:dyDescent="0.25">
      <c r="B173" s="9" t="s">
        <v>25</v>
      </c>
      <c r="C173" s="109">
        <f>+SUM(C174:C177)</f>
        <v>15867219</v>
      </c>
      <c r="D173" s="109">
        <f>+SUM(D174:D177)</f>
        <v>15867219</v>
      </c>
      <c r="E173" s="23">
        <f>+SUM(E174:E177)</f>
        <v>0</v>
      </c>
      <c r="F173" s="23">
        <f>+SUM(F174:F177)</f>
        <v>0</v>
      </c>
      <c r="G173" s="23">
        <f t="shared" ref="G173:P173" si="13">+SUM(G174:G177)</f>
        <v>0</v>
      </c>
      <c r="H173" s="23">
        <f t="shared" si="13"/>
        <v>0</v>
      </c>
      <c r="I173" s="23">
        <f t="shared" si="13"/>
        <v>0</v>
      </c>
      <c r="J173" s="23">
        <f t="shared" si="13"/>
        <v>0</v>
      </c>
      <c r="K173" s="23">
        <f t="shared" si="13"/>
        <v>0</v>
      </c>
      <c r="L173" s="23">
        <f t="shared" si="13"/>
        <v>0</v>
      </c>
      <c r="M173" s="23">
        <f t="shared" si="13"/>
        <v>0</v>
      </c>
      <c r="N173" s="23">
        <f>+SUM(N174:N177)</f>
        <v>0</v>
      </c>
      <c r="O173" s="23">
        <f t="shared" si="13"/>
        <v>0</v>
      </c>
      <c r="P173" s="23">
        <f t="shared" si="13"/>
        <v>0</v>
      </c>
      <c r="Q173" s="23">
        <f t="shared" si="12"/>
        <v>0</v>
      </c>
      <c r="R173" s="42"/>
      <c r="S173" s="42"/>
      <c r="T173" s="42"/>
      <c r="U173" s="42"/>
      <c r="V173" s="42"/>
      <c r="W173" s="42"/>
      <c r="X173" s="42"/>
      <c r="Z173" s="40"/>
      <c r="AA173" s="40"/>
      <c r="AB173" s="40"/>
      <c r="AC173" s="40"/>
      <c r="AD173" s="40"/>
      <c r="AE173" s="40"/>
      <c r="AF173" s="40"/>
      <c r="AG173" s="40"/>
      <c r="AH173" s="40"/>
      <c r="AI173" s="40"/>
      <c r="AJ173" s="40"/>
      <c r="AK173" s="40"/>
      <c r="AL173" s="40"/>
      <c r="AM173" s="40"/>
      <c r="AN173" s="40"/>
    </row>
    <row r="174" spans="2:42" x14ac:dyDescent="0.25">
      <c r="B174" s="11" t="s">
        <v>244</v>
      </c>
      <c r="C174" s="24">
        <v>0</v>
      </c>
      <c r="D174" s="24">
        <v>0</v>
      </c>
      <c r="E174" s="39">
        <v>0</v>
      </c>
      <c r="F174" s="39">
        <v>0</v>
      </c>
      <c r="G174" s="39">
        <v>0</v>
      </c>
      <c r="H174" s="39">
        <v>0</v>
      </c>
      <c r="I174" s="39">
        <v>0</v>
      </c>
      <c r="J174" s="39">
        <v>0</v>
      </c>
      <c r="K174" s="39">
        <v>0</v>
      </c>
      <c r="L174" s="39">
        <v>0</v>
      </c>
      <c r="M174" s="39">
        <v>0</v>
      </c>
      <c r="N174" s="39">
        <v>0</v>
      </c>
      <c r="O174" s="39">
        <v>0</v>
      </c>
      <c r="P174" s="39">
        <v>0</v>
      </c>
      <c r="Q174" s="37">
        <f t="shared" si="12"/>
        <v>0</v>
      </c>
      <c r="S174" s="66"/>
      <c r="AA174" s="40"/>
      <c r="AB174" s="40"/>
      <c r="AC174" s="40"/>
      <c r="AD174" s="40"/>
      <c r="AE174" s="40"/>
      <c r="AF174" s="40"/>
      <c r="AG174" s="40"/>
      <c r="AH174" s="40"/>
      <c r="AI174" s="40"/>
      <c r="AJ174" s="40"/>
      <c r="AK174" s="40"/>
      <c r="AL174" s="40"/>
      <c r="AM174" s="40"/>
      <c r="AN174" s="40"/>
    </row>
    <row r="175" spans="2:42" x14ac:dyDescent="0.25">
      <c r="B175" s="11" t="s">
        <v>31</v>
      </c>
      <c r="C175" s="24">
        <v>0</v>
      </c>
      <c r="D175" s="24">
        <v>0</v>
      </c>
      <c r="E175" s="23">
        <v>0</v>
      </c>
      <c r="F175" s="23">
        <v>0</v>
      </c>
      <c r="G175" s="23">
        <v>0</v>
      </c>
      <c r="H175" s="23">
        <v>0</v>
      </c>
      <c r="I175" s="39">
        <v>0</v>
      </c>
      <c r="J175" s="39">
        <v>0</v>
      </c>
      <c r="K175" s="39">
        <v>0</v>
      </c>
      <c r="L175" s="39">
        <v>0</v>
      </c>
      <c r="M175" s="23">
        <v>0</v>
      </c>
      <c r="N175" s="23">
        <v>0</v>
      </c>
      <c r="O175" s="23">
        <v>0</v>
      </c>
      <c r="P175" s="23">
        <v>0</v>
      </c>
      <c r="Q175" s="37">
        <f t="shared" si="12"/>
        <v>0</v>
      </c>
      <c r="R175" s="42"/>
      <c r="S175" s="42"/>
      <c r="T175" s="42"/>
      <c r="U175" s="42"/>
      <c r="V175" s="42"/>
      <c r="W175" s="42"/>
      <c r="X175" s="42"/>
      <c r="Z175" s="40"/>
      <c r="AA175" s="40"/>
      <c r="AB175" s="40"/>
      <c r="AC175" s="40"/>
      <c r="AD175" s="40"/>
      <c r="AE175" s="40"/>
      <c r="AF175" s="40"/>
      <c r="AG175" s="40"/>
      <c r="AH175" s="40"/>
      <c r="AI175" s="40"/>
      <c r="AJ175" s="40"/>
      <c r="AK175" s="40"/>
      <c r="AL175" s="40"/>
      <c r="AM175" s="40"/>
      <c r="AN175" s="40"/>
    </row>
    <row r="176" spans="2:42" x14ac:dyDescent="0.25">
      <c r="B176" s="11" t="s">
        <v>66</v>
      </c>
      <c r="C176" s="24">
        <v>0</v>
      </c>
      <c r="D176" s="24">
        <v>0</v>
      </c>
      <c r="E176" s="23">
        <v>0</v>
      </c>
      <c r="F176" s="23">
        <v>0</v>
      </c>
      <c r="G176" s="37">
        <v>0</v>
      </c>
      <c r="H176" s="37">
        <v>0</v>
      </c>
      <c r="I176" s="39">
        <v>0</v>
      </c>
      <c r="J176" s="39">
        <v>0</v>
      </c>
      <c r="K176" s="39">
        <v>0</v>
      </c>
      <c r="L176" s="39">
        <v>0</v>
      </c>
      <c r="M176" s="37">
        <v>0</v>
      </c>
      <c r="N176" s="37">
        <v>0</v>
      </c>
      <c r="O176" s="37">
        <v>0</v>
      </c>
      <c r="P176" s="37">
        <v>0</v>
      </c>
      <c r="Q176" s="37">
        <f t="shared" si="12"/>
        <v>0</v>
      </c>
      <c r="Z176" s="40"/>
      <c r="AA176" s="40"/>
      <c r="AB176" s="40"/>
      <c r="AC176" s="40"/>
      <c r="AD176" s="40"/>
      <c r="AE176" s="40"/>
      <c r="AF176" s="40"/>
      <c r="AG176" s="40"/>
      <c r="AH176" s="40"/>
      <c r="AI176" s="40"/>
      <c r="AJ176" s="40"/>
      <c r="AK176" s="40"/>
      <c r="AL176" s="40"/>
      <c r="AM176" s="40"/>
      <c r="AN176" s="40"/>
    </row>
    <row r="177" spans="2:40" x14ac:dyDescent="0.25">
      <c r="B177" s="11" t="s">
        <v>68</v>
      </c>
      <c r="C177" s="110">
        <v>15867219</v>
      </c>
      <c r="D177" s="110">
        <v>15867219</v>
      </c>
      <c r="E177" s="37">
        <v>0</v>
      </c>
      <c r="F177" s="37">
        <v>0</v>
      </c>
      <c r="G177" s="37">
        <v>0</v>
      </c>
      <c r="H177" s="37">
        <v>0</v>
      </c>
      <c r="I177" s="37">
        <v>0</v>
      </c>
      <c r="J177" s="37">
        <v>0</v>
      </c>
      <c r="K177" s="37">
        <v>0</v>
      </c>
      <c r="L177" s="37">
        <v>0</v>
      </c>
      <c r="M177" s="37">
        <v>0</v>
      </c>
      <c r="N177" s="37">
        <v>0</v>
      </c>
      <c r="O177" s="37">
        <v>0</v>
      </c>
      <c r="P177" s="37">
        <v>0</v>
      </c>
      <c r="Q177" s="37">
        <f t="shared" si="12"/>
        <v>0</v>
      </c>
      <c r="Z177" s="40"/>
      <c r="AA177" s="40"/>
      <c r="AB177" s="40"/>
      <c r="AC177" s="40"/>
      <c r="AD177" s="40"/>
      <c r="AE177" s="40"/>
      <c r="AF177" s="40"/>
      <c r="AG177" s="40"/>
      <c r="AH177" s="40"/>
      <c r="AI177" s="40"/>
      <c r="AJ177" s="40"/>
      <c r="AK177" s="40"/>
      <c r="AL177" s="40"/>
      <c r="AM177" s="40"/>
      <c r="AN177" s="40"/>
    </row>
    <row r="178" spans="2:40" x14ac:dyDescent="0.25">
      <c r="B178" s="9" t="s">
        <v>74</v>
      </c>
      <c r="C178" s="23">
        <f>+C180+C179</f>
        <v>0</v>
      </c>
      <c r="D178" s="111">
        <f>+D180+D179</f>
        <v>7130000000</v>
      </c>
      <c r="E178" s="23">
        <f t="shared" ref="E178:P178" si="14">+E180+E179</f>
        <v>0</v>
      </c>
      <c r="F178" s="23">
        <f t="shared" si="14"/>
        <v>0</v>
      </c>
      <c r="G178" s="23">
        <f t="shared" si="14"/>
        <v>0</v>
      </c>
      <c r="H178" s="23">
        <f t="shared" si="14"/>
        <v>0</v>
      </c>
      <c r="I178" s="23">
        <f t="shared" si="14"/>
        <v>0</v>
      </c>
      <c r="J178" s="23">
        <f t="shared" si="14"/>
        <v>0</v>
      </c>
      <c r="K178" s="23">
        <f t="shared" si="14"/>
        <v>0</v>
      </c>
      <c r="L178" s="23">
        <f t="shared" si="14"/>
        <v>0</v>
      </c>
      <c r="M178" s="23">
        <f t="shared" si="14"/>
        <v>0</v>
      </c>
      <c r="N178" s="23">
        <f t="shared" si="14"/>
        <v>0</v>
      </c>
      <c r="O178" s="23">
        <f t="shared" si="14"/>
        <v>0</v>
      </c>
      <c r="P178" s="111">
        <f t="shared" si="14"/>
        <v>3731815065.3800001</v>
      </c>
      <c r="Q178" s="111">
        <f t="shared" si="12"/>
        <v>3731815065.3800001</v>
      </c>
      <c r="Z178" s="40"/>
      <c r="AA178" s="40"/>
      <c r="AB178" s="40"/>
      <c r="AC178" s="40"/>
      <c r="AD178" s="40"/>
      <c r="AE178" s="40"/>
      <c r="AF178" s="40"/>
      <c r="AG178" s="40"/>
      <c r="AH178" s="40"/>
      <c r="AI178" s="40"/>
      <c r="AJ178" s="40"/>
      <c r="AK178" s="40"/>
      <c r="AL178" s="40"/>
      <c r="AM178" s="40"/>
      <c r="AN178" s="40"/>
    </row>
    <row r="179" spans="2:40" x14ac:dyDescent="0.25">
      <c r="B179" s="11" t="s">
        <v>253</v>
      </c>
      <c r="C179" s="37">
        <v>0</v>
      </c>
      <c r="D179" s="129">
        <v>7130000000</v>
      </c>
      <c r="E179" s="37">
        <v>0</v>
      </c>
      <c r="F179" s="37">
        <v>0</v>
      </c>
      <c r="G179" s="37">
        <v>0</v>
      </c>
      <c r="H179" s="37">
        <v>0</v>
      </c>
      <c r="I179" s="37">
        <v>0</v>
      </c>
      <c r="J179" s="37">
        <v>0</v>
      </c>
      <c r="K179" s="37">
        <v>0</v>
      </c>
      <c r="L179" s="37">
        <v>0</v>
      </c>
      <c r="M179" s="37">
        <v>0</v>
      </c>
      <c r="N179" s="37">
        <v>0</v>
      </c>
      <c r="O179" s="37">
        <v>0</v>
      </c>
      <c r="P179" s="129">
        <v>3731815065.3800001</v>
      </c>
      <c r="Q179" s="129">
        <f t="shared" si="12"/>
        <v>3731815065.3800001</v>
      </c>
      <c r="Z179" s="40"/>
      <c r="AA179" s="40"/>
      <c r="AB179" s="40"/>
      <c r="AC179" s="40"/>
      <c r="AD179" s="40"/>
      <c r="AE179" s="40"/>
      <c r="AF179" s="40"/>
      <c r="AG179" s="40"/>
      <c r="AH179" s="40"/>
      <c r="AI179" s="40"/>
      <c r="AJ179" s="40"/>
      <c r="AK179" s="40"/>
      <c r="AL179" s="40"/>
      <c r="AM179" s="40"/>
      <c r="AN179" s="40"/>
    </row>
    <row r="180" spans="2:40" x14ac:dyDescent="0.25">
      <c r="B180" s="11" t="s">
        <v>75</v>
      </c>
      <c r="C180" s="24">
        <v>0</v>
      </c>
      <c r="D180" s="24">
        <v>0</v>
      </c>
      <c r="E180" s="24">
        <v>0</v>
      </c>
      <c r="F180" s="24">
        <v>0</v>
      </c>
      <c r="G180" s="24">
        <v>0</v>
      </c>
      <c r="H180" s="24">
        <v>0</v>
      </c>
      <c r="I180" s="24">
        <v>0</v>
      </c>
      <c r="J180" s="24">
        <v>0</v>
      </c>
      <c r="K180" s="24">
        <v>0</v>
      </c>
      <c r="L180" s="24">
        <v>0</v>
      </c>
      <c r="M180" s="24">
        <v>0</v>
      </c>
      <c r="N180" s="24">
        <v>0</v>
      </c>
      <c r="O180" s="24">
        <v>0</v>
      </c>
      <c r="P180" s="24">
        <v>0</v>
      </c>
      <c r="Q180" s="37">
        <f t="shared" si="12"/>
        <v>0</v>
      </c>
      <c r="R180" s="42"/>
      <c r="S180" s="42"/>
      <c r="T180" s="42"/>
      <c r="U180" s="42"/>
      <c r="V180" s="42"/>
      <c r="W180" s="42"/>
      <c r="X180" s="42"/>
      <c r="Z180" s="40"/>
      <c r="AA180" s="40"/>
      <c r="AB180" s="40"/>
      <c r="AC180" s="40"/>
      <c r="AD180" s="40"/>
      <c r="AE180" s="40"/>
      <c r="AF180" s="40"/>
      <c r="AG180" s="40"/>
      <c r="AH180" s="40"/>
      <c r="AI180" s="40"/>
      <c r="AJ180" s="40"/>
      <c r="AK180" s="40"/>
      <c r="AL180" s="40"/>
      <c r="AM180" s="40"/>
      <c r="AN180" s="40"/>
    </row>
    <row r="181" spans="2:40" x14ac:dyDescent="0.25">
      <c r="B181" s="9" t="s">
        <v>77</v>
      </c>
      <c r="C181" s="111">
        <f>+SUM(C182:C184)</f>
        <v>42640314358</v>
      </c>
      <c r="D181" s="111">
        <f>+SUM(D182:D184)</f>
        <v>53183812771</v>
      </c>
      <c r="E181" s="111">
        <f>+SUM(E182:E184)</f>
        <v>3559830777.6700001</v>
      </c>
      <c r="F181" s="111">
        <f t="shared" ref="F181:O181" si="15">+SUM(F182:F184)</f>
        <v>1472043223.6900001</v>
      </c>
      <c r="G181" s="111">
        <f t="shared" si="15"/>
        <v>4650491711.7399998</v>
      </c>
      <c r="H181" s="111">
        <f t="shared" si="15"/>
        <v>4698894260.6499996</v>
      </c>
      <c r="I181" s="111">
        <f t="shared" si="15"/>
        <v>4539055857.5299997</v>
      </c>
      <c r="J181" s="111">
        <f t="shared" si="15"/>
        <v>2771438599.9299998</v>
      </c>
      <c r="K181" s="111">
        <f t="shared" si="15"/>
        <v>3774760794.6500001</v>
      </c>
      <c r="L181" s="111">
        <f t="shared" si="15"/>
        <v>2027572425.24</v>
      </c>
      <c r="M181" s="111">
        <f t="shared" si="15"/>
        <v>2775333288.9699998</v>
      </c>
      <c r="N181" s="111">
        <f t="shared" si="15"/>
        <v>3025927540.8899999</v>
      </c>
      <c r="O181" s="111">
        <f t="shared" si="15"/>
        <v>4178303460.4200001</v>
      </c>
      <c r="P181" s="111">
        <f>+SUM(P182:P184)</f>
        <v>12900819695.549999</v>
      </c>
      <c r="Q181" s="111">
        <f t="shared" si="12"/>
        <v>50374471636.930008</v>
      </c>
      <c r="R181" s="42"/>
      <c r="S181" s="42"/>
      <c r="T181" s="42"/>
      <c r="U181" s="42"/>
      <c r="V181" s="42"/>
      <c r="W181" s="42"/>
      <c r="X181" s="42"/>
      <c r="Z181" s="40"/>
      <c r="AA181" s="40"/>
      <c r="AB181" s="40"/>
      <c r="AC181" s="40"/>
      <c r="AD181" s="40"/>
      <c r="AE181" s="40"/>
      <c r="AF181" s="40"/>
      <c r="AG181" s="40"/>
      <c r="AH181" s="40"/>
      <c r="AI181" s="40"/>
      <c r="AJ181" s="40"/>
      <c r="AK181" s="40"/>
      <c r="AL181" s="40"/>
      <c r="AM181" s="40"/>
      <c r="AN181" s="40"/>
    </row>
    <row r="182" spans="2:40" x14ac:dyDescent="0.25">
      <c r="B182" s="11" t="s">
        <v>245</v>
      </c>
      <c r="C182" s="24">
        <v>0</v>
      </c>
      <c r="D182" s="110">
        <v>10543498413</v>
      </c>
      <c r="E182" s="37">
        <v>0</v>
      </c>
      <c r="F182" s="37">
        <v>0</v>
      </c>
      <c r="G182" s="37">
        <v>0</v>
      </c>
      <c r="H182" s="37">
        <v>0</v>
      </c>
      <c r="I182" s="37">
        <v>0</v>
      </c>
      <c r="J182" s="37">
        <v>0</v>
      </c>
      <c r="K182" s="37">
        <v>0</v>
      </c>
      <c r="L182" s="37">
        <v>0</v>
      </c>
      <c r="M182" s="37">
        <v>0</v>
      </c>
      <c r="N182" s="37">
        <v>0</v>
      </c>
      <c r="O182" s="37">
        <v>0</v>
      </c>
      <c r="P182" s="129">
        <v>10543498412.549999</v>
      </c>
      <c r="Q182" s="129">
        <f t="shared" si="12"/>
        <v>10543498412.549999</v>
      </c>
      <c r="R182" s="42"/>
      <c r="S182" s="42"/>
      <c r="T182" s="42"/>
      <c r="U182" s="42"/>
      <c r="V182" s="42"/>
      <c r="W182" s="42"/>
      <c r="X182" s="42"/>
      <c r="Z182" s="40"/>
      <c r="AA182" s="40"/>
      <c r="AB182" s="40"/>
      <c r="AC182" s="40"/>
      <c r="AD182" s="40"/>
      <c r="AE182" s="40"/>
      <c r="AF182" s="40"/>
      <c r="AG182" s="40"/>
      <c r="AH182" s="40"/>
      <c r="AI182" s="40"/>
      <c r="AJ182" s="40"/>
      <c r="AK182" s="40"/>
      <c r="AL182" s="40"/>
      <c r="AM182" s="40"/>
      <c r="AN182" s="40"/>
    </row>
    <row r="183" spans="2:40" x14ac:dyDescent="0.25">
      <c r="B183" s="11" t="s">
        <v>86</v>
      </c>
      <c r="C183" s="110">
        <v>42640314358</v>
      </c>
      <c r="D183" s="110">
        <v>42640314358</v>
      </c>
      <c r="E183" s="110">
        <v>3559830777.6700001</v>
      </c>
      <c r="F183" s="110">
        <v>1472043223.6900001</v>
      </c>
      <c r="G183" s="110">
        <v>4650491711.7399998</v>
      </c>
      <c r="H183" s="110">
        <v>4698894260.6499996</v>
      </c>
      <c r="I183" s="110">
        <v>4539055857.5299997</v>
      </c>
      <c r="J183" s="110">
        <v>2771438599.9299998</v>
      </c>
      <c r="K183" s="110">
        <v>3774760794.6500001</v>
      </c>
      <c r="L183" s="110">
        <v>2027572425.24</v>
      </c>
      <c r="M183" s="110">
        <v>2775333288.9699998</v>
      </c>
      <c r="N183" s="110">
        <v>3025927540.8899999</v>
      </c>
      <c r="O183" s="110">
        <v>4178303460.4200001</v>
      </c>
      <c r="P183" s="110">
        <v>2357321283</v>
      </c>
      <c r="Q183" s="129">
        <f t="shared" si="12"/>
        <v>39830973224.380005</v>
      </c>
      <c r="R183" s="42"/>
      <c r="S183" s="42"/>
      <c r="T183" s="42"/>
      <c r="U183" s="42"/>
      <c r="V183" s="42"/>
      <c r="W183" s="42"/>
      <c r="X183" s="42"/>
      <c r="Z183" s="40"/>
      <c r="AA183" s="40"/>
      <c r="AB183" s="40"/>
      <c r="AC183" s="40"/>
      <c r="AD183" s="40"/>
      <c r="AE183" s="40"/>
      <c r="AF183" s="40"/>
      <c r="AG183" s="40"/>
      <c r="AH183" s="40"/>
      <c r="AI183" s="40"/>
      <c r="AJ183" s="40"/>
      <c r="AK183" s="40"/>
      <c r="AL183" s="40"/>
      <c r="AM183" s="40"/>
      <c r="AN183" s="40"/>
    </row>
    <row r="184" spans="2:40" x14ac:dyDescent="0.25">
      <c r="B184" s="11" t="s">
        <v>177</v>
      </c>
      <c r="C184" s="24">
        <v>0</v>
      </c>
      <c r="D184" s="24"/>
      <c r="E184" s="24">
        <v>0</v>
      </c>
      <c r="F184" s="24">
        <v>0</v>
      </c>
      <c r="G184" s="24">
        <v>0</v>
      </c>
      <c r="H184" s="24">
        <v>0</v>
      </c>
      <c r="I184" s="24">
        <v>0</v>
      </c>
      <c r="J184" s="24">
        <v>0</v>
      </c>
      <c r="K184" s="24">
        <v>0</v>
      </c>
      <c r="L184" s="24">
        <v>0</v>
      </c>
      <c r="M184" s="24">
        <v>0</v>
      </c>
      <c r="N184" s="24">
        <v>0</v>
      </c>
      <c r="O184" s="24"/>
      <c r="P184" s="24"/>
      <c r="Q184" s="37">
        <f t="shared" si="12"/>
        <v>0</v>
      </c>
      <c r="R184" s="42"/>
      <c r="S184" s="42"/>
      <c r="T184" s="42"/>
      <c r="U184" s="42"/>
      <c r="V184" s="42"/>
      <c r="W184" s="42"/>
      <c r="X184" s="42"/>
      <c r="Z184" s="40"/>
      <c r="AA184" s="40"/>
      <c r="AB184" s="40"/>
      <c r="AC184" s="40"/>
      <c r="AD184" s="40"/>
      <c r="AE184" s="40"/>
      <c r="AF184" s="40"/>
      <c r="AG184" s="40"/>
      <c r="AH184" s="40"/>
      <c r="AI184" s="40"/>
      <c r="AJ184" s="40"/>
      <c r="AK184" s="40"/>
      <c r="AL184" s="40"/>
      <c r="AM184" s="40"/>
      <c r="AN184" s="40"/>
    </row>
    <row r="185" spans="2:40" x14ac:dyDescent="0.25">
      <c r="B185" s="9" t="s">
        <v>246</v>
      </c>
      <c r="C185" s="23">
        <v>0</v>
      </c>
      <c r="D185" s="23">
        <v>0</v>
      </c>
      <c r="E185" s="23">
        <v>0</v>
      </c>
      <c r="F185" s="23">
        <v>0</v>
      </c>
      <c r="G185" s="23">
        <v>0</v>
      </c>
      <c r="H185" s="23">
        <v>0</v>
      </c>
      <c r="I185" s="24">
        <v>0</v>
      </c>
      <c r="J185" s="24">
        <v>0</v>
      </c>
      <c r="K185" s="24">
        <v>0</v>
      </c>
      <c r="L185" s="24">
        <v>0</v>
      </c>
      <c r="M185" s="23">
        <v>0</v>
      </c>
      <c r="N185" s="23">
        <v>0</v>
      </c>
      <c r="O185" s="23"/>
      <c r="P185" s="23"/>
      <c r="Q185" s="23">
        <f t="shared" si="12"/>
        <v>0</v>
      </c>
      <c r="AA185" s="40"/>
      <c r="AB185" s="40"/>
      <c r="AC185" s="40"/>
      <c r="AD185" s="40"/>
      <c r="AE185" s="40"/>
      <c r="AF185" s="40"/>
      <c r="AG185" s="40"/>
      <c r="AH185" s="40"/>
      <c r="AI185" s="40"/>
      <c r="AJ185" s="40"/>
      <c r="AK185" s="40"/>
      <c r="AL185" s="40"/>
      <c r="AM185" s="40"/>
      <c r="AN185" s="40"/>
    </row>
    <row r="186" spans="2:40" x14ac:dyDescent="0.25">
      <c r="B186" s="11" t="s">
        <v>247</v>
      </c>
      <c r="C186" s="25">
        <v>0</v>
      </c>
      <c r="D186" s="25">
        <v>0</v>
      </c>
      <c r="E186" s="25">
        <v>0</v>
      </c>
      <c r="F186" s="25">
        <v>0</v>
      </c>
      <c r="G186" s="25">
        <v>0</v>
      </c>
      <c r="H186" s="25">
        <v>0</v>
      </c>
      <c r="I186" s="24">
        <v>0</v>
      </c>
      <c r="J186" s="24">
        <v>0</v>
      </c>
      <c r="K186" s="25">
        <v>0</v>
      </c>
      <c r="L186" s="25">
        <v>0</v>
      </c>
      <c r="M186" s="25">
        <v>0</v>
      </c>
      <c r="N186" s="25">
        <v>0</v>
      </c>
      <c r="O186" s="25">
        <v>0</v>
      </c>
      <c r="P186" s="25">
        <v>0</v>
      </c>
      <c r="Q186" s="23">
        <f t="shared" si="12"/>
        <v>0</v>
      </c>
      <c r="AA186" s="40"/>
      <c r="AB186" s="40"/>
      <c r="AC186" s="40"/>
      <c r="AD186" s="40"/>
      <c r="AE186" s="40"/>
      <c r="AF186" s="40"/>
      <c r="AG186" s="40"/>
      <c r="AH186" s="40"/>
      <c r="AI186" s="40"/>
      <c r="AJ186" s="40"/>
      <c r="AK186" s="40"/>
      <c r="AL186" s="40"/>
      <c r="AM186" s="40"/>
      <c r="AN186" s="40"/>
    </row>
    <row r="187" spans="2:40" x14ac:dyDescent="0.25">
      <c r="B187" s="11" t="s">
        <v>248</v>
      </c>
      <c r="C187" s="25">
        <v>0</v>
      </c>
      <c r="D187" s="25">
        <v>0</v>
      </c>
      <c r="E187" s="25">
        <v>0</v>
      </c>
      <c r="F187" s="25">
        <v>0</v>
      </c>
      <c r="G187" s="25">
        <v>0</v>
      </c>
      <c r="H187" s="25">
        <v>0</v>
      </c>
      <c r="I187" s="25">
        <v>0</v>
      </c>
      <c r="J187" s="25">
        <v>0</v>
      </c>
      <c r="K187" s="25">
        <v>0</v>
      </c>
      <c r="L187" s="25">
        <v>0</v>
      </c>
      <c r="M187" s="25">
        <v>0</v>
      </c>
      <c r="N187" s="25">
        <v>0</v>
      </c>
      <c r="O187" s="25">
        <v>0</v>
      </c>
      <c r="P187" s="25">
        <v>0</v>
      </c>
      <c r="Q187" s="23">
        <f t="shared" si="12"/>
        <v>0</v>
      </c>
      <c r="R187" s="42"/>
      <c r="S187" s="42"/>
      <c r="T187" s="42"/>
      <c r="U187" s="42"/>
      <c r="V187" s="42"/>
      <c r="W187" s="42"/>
      <c r="X187" s="42"/>
      <c r="AA187" s="40"/>
      <c r="AB187" s="40"/>
      <c r="AC187" s="40"/>
      <c r="AD187" s="40"/>
      <c r="AE187" s="40"/>
      <c r="AF187" s="40"/>
      <c r="AG187" s="40"/>
      <c r="AH187" s="40"/>
      <c r="AI187" s="40"/>
      <c r="AJ187" s="40"/>
      <c r="AK187" s="40"/>
      <c r="AL187" s="40"/>
      <c r="AM187" s="40"/>
      <c r="AN187" s="40"/>
    </row>
    <row r="188" spans="2:40" x14ac:dyDescent="0.25">
      <c r="B188" s="11" t="s">
        <v>249</v>
      </c>
      <c r="C188" s="23">
        <v>0</v>
      </c>
      <c r="D188" s="23">
        <v>0</v>
      </c>
      <c r="E188" s="23">
        <v>0</v>
      </c>
      <c r="F188" s="23">
        <v>0</v>
      </c>
      <c r="G188" s="23">
        <v>0</v>
      </c>
      <c r="H188" s="23">
        <v>0</v>
      </c>
      <c r="I188" s="23">
        <v>0</v>
      </c>
      <c r="J188" s="23">
        <v>0</v>
      </c>
      <c r="K188" s="23">
        <v>0</v>
      </c>
      <c r="L188" s="23">
        <v>0</v>
      </c>
      <c r="M188" s="23">
        <v>0</v>
      </c>
      <c r="N188" s="23">
        <v>0</v>
      </c>
      <c r="O188" s="23">
        <v>0</v>
      </c>
      <c r="P188" s="25">
        <v>0</v>
      </c>
      <c r="Q188" s="23">
        <f>(E188+F188+G188+H188+I188+J188+K188+L188+M188+O188+N188+P188)</f>
        <v>0</v>
      </c>
      <c r="R188" s="42"/>
      <c r="S188" s="42"/>
      <c r="T188" s="42"/>
      <c r="U188" s="42"/>
      <c r="V188" s="42"/>
      <c r="W188" s="42"/>
      <c r="X188" s="42"/>
      <c r="AA188" s="40"/>
      <c r="AB188" s="40"/>
      <c r="AC188" s="40"/>
      <c r="AD188" s="40"/>
      <c r="AE188" s="40"/>
      <c r="AF188" s="40"/>
      <c r="AG188" s="40"/>
      <c r="AH188" s="40"/>
      <c r="AI188" s="40"/>
      <c r="AJ188" s="40"/>
      <c r="AK188" s="40"/>
      <c r="AL188" s="40"/>
      <c r="AM188" s="40"/>
      <c r="AN188" s="40"/>
    </row>
    <row r="189" spans="2:40" x14ac:dyDescent="0.25">
      <c r="B189" s="11" t="s">
        <v>250</v>
      </c>
      <c r="C189" s="25">
        <v>0</v>
      </c>
      <c r="D189" s="25">
        <v>0</v>
      </c>
      <c r="E189" s="25">
        <v>0</v>
      </c>
      <c r="F189" s="25">
        <v>0</v>
      </c>
      <c r="G189" s="25">
        <v>0</v>
      </c>
      <c r="H189" s="25">
        <v>0</v>
      </c>
      <c r="I189" s="25">
        <v>0</v>
      </c>
      <c r="J189" s="25">
        <v>0</v>
      </c>
      <c r="K189" s="25">
        <v>0</v>
      </c>
      <c r="L189" s="25">
        <v>0</v>
      </c>
      <c r="M189" s="25">
        <v>0</v>
      </c>
      <c r="N189" s="25">
        <v>0</v>
      </c>
      <c r="O189" s="25">
        <v>0</v>
      </c>
      <c r="P189" s="25">
        <v>0</v>
      </c>
      <c r="Q189" s="25">
        <f t="shared" si="12"/>
        <v>0</v>
      </c>
      <c r="R189" s="42"/>
      <c r="S189" s="42"/>
      <c r="T189" s="42"/>
      <c r="U189" s="42"/>
      <c r="V189" s="42"/>
      <c r="W189" s="42"/>
      <c r="X189" s="42"/>
      <c r="AA189" s="40"/>
      <c r="AB189" s="40"/>
      <c r="AC189" s="40"/>
      <c r="AD189" s="40"/>
      <c r="AE189" s="40"/>
      <c r="AF189" s="40"/>
      <c r="AG189" s="40"/>
      <c r="AH189" s="40"/>
      <c r="AI189" s="40"/>
      <c r="AJ189" s="40"/>
      <c r="AK189" s="40"/>
      <c r="AL189" s="40"/>
      <c r="AM189" s="40"/>
      <c r="AN189" s="40"/>
    </row>
    <row r="190" spans="2:40" s="26" customFormat="1" x14ac:dyDescent="0.25">
      <c r="B190" s="19" t="s">
        <v>182</v>
      </c>
      <c r="C190" s="131">
        <f>C171+C173+C178+C181</f>
        <v>156354685798</v>
      </c>
      <c r="D190" s="131">
        <f>D171+D173+D178+D181</f>
        <v>156354685798</v>
      </c>
      <c r="E190" s="132">
        <f>E171+E173+E178+E181</f>
        <v>5863404136.3000002</v>
      </c>
      <c r="F190" s="132">
        <f t="shared" ref="F190:P190" si="16">F171+F173+F178+F181</f>
        <v>9232534887.0900002</v>
      </c>
      <c r="G190" s="132">
        <f t="shared" si="16"/>
        <v>18155284587.049999</v>
      </c>
      <c r="H190" s="132">
        <f t="shared" si="16"/>
        <v>45424636216.470001</v>
      </c>
      <c r="I190" s="132">
        <f t="shared" si="16"/>
        <v>8514031530.3099995</v>
      </c>
      <c r="J190" s="132">
        <f t="shared" si="16"/>
        <v>4966178609.8999996</v>
      </c>
      <c r="K190" s="132">
        <f t="shared" si="16"/>
        <v>6696401436.6800003</v>
      </c>
      <c r="L190" s="132">
        <f t="shared" si="16"/>
        <v>4158555302.8800001</v>
      </c>
      <c r="M190" s="132">
        <f t="shared" si="16"/>
        <v>6255664392.3999996</v>
      </c>
      <c r="N190" s="132">
        <f t="shared" si="16"/>
        <v>6311008883.3899994</v>
      </c>
      <c r="O190" s="132">
        <f t="shared" si="16"/>
        <v>7727434278.4500008</v>
      </c>
      <c r="P190" s="132">
        <f t="shared" si="16"/>
        <v>18370120133.489998</v>
      </c>
      <c r="Q190" s="132">
        <f t="shared" si="12"/>
        <v>141675254394.40997</v>
      </c>
      <c r="R190" s="42"/>
      <c r="S190" s="3"/>
      <c r="T190" s="3"/>
      <c r="U190" s="3"/>
      <c r="V190"/>
      <c r="W190"/>
      <c r="X190" s="42"/>
      <c r="Y190"/>
      <c r="Z190" s="40"/>
      <c r="AA190" s="40"/>
      <c r="AB190" s="40"/>
      <c r="AC190" s="40"/>
      <c r="AD190" s="40"/>
      <c r="AE190" s="40"/>
      <c r="AF190" s="40"/>
      <c r="AG190" s="40"/>
      <c r="AH190" s="40"/>
      <c r="AI190" s="40"/>
      <c r="AJ190" s="40"/>
      <c r="AK190" s="40"/>
      <c r="AL190" s="40"/>
      <c r="AM190" s="40"/>
      <c r="AN190" s="40"/>
    </row>
    <row r="191" spans="2:40" x14ac:dyDescent="0.25">
      <c r="C191" s="24"/>
      <c r="D191" s="24"/>
      <c r="E191" s="25"/>
      <c r="F191" s="25"/>
      <c r="G191" s="25"/>
      <c r="H191" s="25"/>
      <c r="I191" s="25"/>
      <c r="J191" s="25"/>
      <c r="K191" s="25"/>
      <c r="L191" s="25"/>
      <c r="M191" s="25"/>
      <c r="N191" s="25"/>
      <c r="O191" s="25"/>
      <c r="P191" s="25"/>
      <c r="Q191" s="25"/>
      <c r="R191" s="42"/>
      <c r="S191" s="42"/>
      <c r="T191" s="42"/>
      <c r="U191" s="42"/>
      <c r="V191" s="42"/>
      <c r="W191" s="42"/>
      <c r="X191" s="42"/>
      <c r="Y191" s="42"/>
    </row>
    <row r="192" spans="2:40" s="28" customFormat="1" x14ac:dyDescent="0.25">
      <c r="B192" s="19" t="s">
        <v>183</v>
      </c>
      <c r="C192" s="131">
        <f t="shared" ref="C192:P192" si="17">C167+C190</f>
        <v>921810546351</v>
      </c>
      <c r="D192" s="131">
        <f t="shared" si="17"/>
        <v>933795494027.68005</v>
      </c>
      <c r="E192" s="132">
        <f t="shared" si="17"/>
        <v>53915169610.299995</v>
      </c>
      <c r="F192" s="132">
        <f t="shared" si="17"/>
        <v>67864160807.869995</v>
      </c>
      <c r="G192" s="132">
        <f t="shared" si="17"/>
        <v>81590660372.650009</v>
      </c>
      <c r="H192" s="132">
        <f t="shared" si="17"/>
        <v>98839458485.350006</v>
      </c>
      <c r="I192" s="132">
        <f t="shared" si="17"/>
        <v>65189465762.860001</v>
      </c>
      <c r="J192" s="132">
        <f t="shared" si="17"/>
        <v>77927954798.470001</v>
      </c>
      <c r="K192" s="132">
        <f t="shared" si="17"/>
        <v>62682211590.049995</v>
      </c>
      <c r="L192" s="132">
        <f t="shared" si="17"/>
        <v>65411016590.759995</v>
      </c>
      <c r="M192" s="132">
        <f t="shared" si="17"/>
        <v>56781948450.060005</v>
      </c>
      <c r="N192" s="132">
        <f t="shared" si="17"/>
        <v>62995962553.700005</v>
      </c>
      <c r="O192" s="132">
        <f t="shared" si="17"/>
        <v>73966517862.690002</v>
      </c>
      <c r="P192" s="132">
        <f t="shared" si="17"/>
        <v>118777836278.78</v>
      </c>
      <c r="Q192" s="132">
        <f>(E192+F192+G192+H192+I192+J192+K192+L192+M192+O192+N192+P192)</f>
        <v>885942363163.54004</v>
      </c>
      <c r="R192" s="27"/>
      <c r="S192" s="27"/>
      <c r="T192" s="27"/>
      <c r="U192" s="3"/>
    </row>
    <row r="193" spans="2:18" x14ac:dyDescent="0.25">
      <c r="B193" s="29" t="s">
        <v>184</v>
      </c>
      <c r="C193" s="30"/>
      <c r="D193" s="30"/>
      <c r="E193" s="30"/>
      <c r="F193" s="30"/>
      <c r="G193" s="30"/>
      <c r="H193" s="30"/>
      <c r="I193" s="30"/>
      <c r="J193" s="30"/>
      <c r="K193" s="30"/>
      <c r="L193" s="30"/>
      <c r="M193" s="30"/>
      <c r="N193" s="30"/>
      <c r="O193" s="30"/>
      <c r="P193" s="30"/>
      <c r="Q193" s="2"/>
    </row>
    <row r="194" spans="2:18" x14ac:dyDescent="0.25">
      <c r="B194" s="31" t="s">
        <v>274</v>
      </c>
      <c r="C194" s="31"/>
      <c r="D194" s="31"/>
      <c r="E194" s="32"/>
      <c r="F194" s="32"/>
      <c r="G194" s="32"/>
      <c r="H194" s="32"/>
      <c r="I194" s="32"/>
      <c r="J194" s="32"/>
      <c r="K194" s="32"/>
      <c r="L194" s="32"/>
      <c r="M194" s="32"/>
      <c r="N194" s="32"/>
      <c r="O194" s="32"/>
      <c r="P194" s="32"/>
      <c r="Q194" s="32"/>
    </row>
    <row r="195" spans="2:18" x14ac:dyDescent="0.25">
      <c r="B195" s="33" t="s">
        <v>186</v>
      </c>
      <c r="C195" s="33"/>
      <c r="D195" s="33"/>
      <c r="E195" s="32"/>
      <c r="F195" s="32"/>
      <c r="G195" s="32"/>
      <c r="H195" s="32"/>
      <c r="I195" s="32"/>
      <c r="J195" s="32"/>
      <c r="K195" s="32"/>
      <c r="L195" s="32"/>
      <c r="M195" s="32"/>
      <c r="N195" s="32"/>
      <c r="O195" s="32"/>
      <c r="P195" s="32"/>
      <c r="Q195" s="32"/>
    </row>
    <row r="196" spans="2:18" x14ac:dyDescent="0.25">
      <c r="B196" s="155"/>
      <c r="C196" s="155"/>
      <c r="D196" s="155"/>
      <c r="E196" s="155"/>
      <c r="F196" s="31"/>
      <c r="G196" s="31"/>
      <c r="H196" s="31"/>
      <c r="I196" s="31"/>
      <c r="J196" s="31"/>
      <c r="K196" s="31"/>
      <c r="L196" s="31"/>
      <c r="M196" s="31"/>
      <c r="N196" s="31"/>
      <c r="O196" s="31"/>
      <c r="P196" s="31"/>
      <c r="Q196" s="2"/>
    </row>
    <row r="197" spans="2:18" x14ac:dyDescent="0.25">
      <c r="B197" s="31"/>
      <c r="C197" s="38"/>
      <c r="D197" s="38"/>
      <c r="E197" s="34"/>
      <c r="F197" s="34"/>
      <c r="G197" s="34"/>
      <c r="H197" s="34"/>
      <c r="I197" s="34"/>
      <c r="J197" s="34"/>
      <c r="K197" s="34"/>
      <c r="L197" s="34"/>
      <c r="M197" s="34"/>
      <c r="N197" s="34"/>
      <c r="O197" s="34"/>
      <c r="P197" s="34"/>
      <c r="Q197" s="34"/>
      <c r="R197" s="34"/>
    </row>
    <row r="198" spans="2:18" x14ac:dyDescent="0.25">
      <c r="B198" s="35"/>
      <c r="C198" s="36"/>
      <c r="D198" s="36"/>
      <c r="E198" s="36"/>
      <c r="F198" s="36"/>
      <c r="G198" s="36"/>
      <c r="H198" s="36"/>
      <c r="I198" s="36"/>
      <c r="J198" s="36"/>
      <c r="K198" s="36"/>
      <c r="L198" s="36"/>
      <c r="M198" s="36"/>
      <c r="N198" s="36"/>
      <c r="O198" s="36"/>
      <c r="P198" s="36"/>
      <c r="Q198" s="36"/>
      <c r="R198" s="36"/>
    </row>
    <row r="199" spans="2:18" x14ac:dyDescent="0.25">
      <c r="C199" s="40"/>
      <c r="D199" s="40"/>
      <c r="E199" s="40"/>
      <c r="F199" s="40"/>
      <c r="G199" s="40"/>
      <c r="H199" s="40"/>
      <c r="I199" s="40"/>
      <c r="J199" s="40"/>
      <c r="K199" s="40"/>
      <c r="L199" s="40"/>
      <c r="M199" s="40"/>
      <c r="N199" s="40"/>
      <c r="O199" s="40"/>
      <c r="P199" s="40"/>
      <c r="Q199" s="40"/>
      <c r="R199" s="40"/>
    </row>
    <row r="200" spans="2:18" x14ac:dyDescent="0.25">
      <c r="C200" s="40"/>
      <c r="D200" s="40"/>
      <c r="E200" s="40"/>
      <c r="F200" s="40"/>
      <c r="G200" s="40"/>
      <c r="H200" s="40"/>
      <c r="I200" s="40"/>
      <c r="J200" s="40"/>
      <c r="K200" s="40"/>
      <c r="L200" s="40"/>
      <c r="M200" s="40"/>
      <c r="N200" s="40"/>
      <c r="O200" s="40"/>
      <c r="P200" s="40"/>
    </row>
    <row r="201" spans="2:18" x14ac:dyDescent="0.25">
      <c r="C201" s="17"/>
      <c r="D201" s="17"/>
      <c r="F201" s="40"/>
      <c r="R20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row r="242" spans="18:18" x14ac:dyDescent="0.25">
      <c r="R242" s="17"/>
    </row>
    <row r="243" spans="18:18" x14ac:dyDescent="0.25">
      <c r="R243" s="17"/>
    </row>
    <row r="244" spans="18:18" x14ac:dyDescent="0.25">
      <c r="R244" s="17"/>
    </row>
    <row r="245" spans="18:18" x14ac:dyDescent="0.25">
      <c r="R245" s="17"/>
    </row>
    <row r="246" spans="18:18" x14ac:dyDescent="0.25">
      <c r="R246" s="17"/>
    </row>
    <row r="247" spans="18:18" x14ac:dyDescent="0.25">
      <c r="R247" s="17"/>
    </row>
    <row r="248" spans="18:18" x14ac:dyDescent="0.25">
      <c r="R248" s="17"/>
    </row>
    <row r="249" spans="18:18" x14ac:dyDescent="0.25">
      <c r="R249" s="17"/>
    </row>
    <row r="250" spans="18:18" x14ac:dyDescent="0.25">
      <c r="R250" s="17"/>
    </row>
    <row r="251" spans="18:18" x14ac:dyDescent="0.25">
      <c r="R251" s="17"/>
    </row>
    <row r="252" spans="18:18" x14ac:dyDescent="0.25">
      <c r="R252" s="17"/>
    </row>
    <row r="253" spans="18:18" x14ac:dyDescent="0.25">
      <c r="R253" s="17"/>
    </row>
    <row r="254" spans="18:18" x14ac:dyDescent="0.25">
      <c r="R254" s="17"/>
    </row>
    <row r="255" spans="18:18" x14ac:dyDescent="0.25">
      <c r="R255" s="17"/>
    </row>
    <row r="256" spans="18:18" x14ac:dyDescent="0.25">
      <c r="R256" s="17"/>
    </row>
    <row r="257" spans="18:18" x14ac:dyDescent="0.25">
      <c r="R257" s="17"/>
    </row>
    <row r="258" spans="18:18" x14ac:dyDescent="0.25">
      <c r="R258" s="17"/>
    </row>
    <row r="259" spans="18:18" x14ac:dyDescent="0.25">
      <c r="R259" s="17"/>
    </row>
    <row r="260" spans="18:18" x14ac:dyDescent="0.25">
      <c r="R260" s="17"/>
    </row>
    <row r="261" spans="18:18" x14ac:dyDescent="0.25">
      <c r="R261" s="17"/>
    </row>
  </sheetData>
  <mergeCells count="10">
    <mergeCell ref="B196:E19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1BCF-1173-4B9B-82F2-215DA0C54D8D}">
  <sheetPr codeName="Hoja8"/>
  <dimension ref="A1:AP244"/>
  <sheetViews>
    <sheetView showGridLines="0" topLeftCell="B136" zoomScale="90" zoomScaleNormal="90" zoomScaleSheetLayoutView="100" workbookViewId="0">
      <selection activeCell="Q150" sqref="Q150"/>
    </sheetView>
  </sheetViews>
  <sheetFormatPr defaultColWidth="11.42578125" defaultRowHeight="15" x14ac:dyDescent="0.25"/>
  <cols>
    <col min="1" max="1" width="5.42578125" customWidth="1"/>
    <col min="2" max="2" width="127.28515625" customWidth="1"/>
    <col min="3" max="4" width="15.7109375" customWidth="1"/>
    <col min="5" max="17" width="12.7109375" style="17" customWidth="1"/>
    <col min="18" max="18" width="1.42578125" style="3" bestFit="1" customWidth="1"/>
    <col min="19"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275</v>
      </c>
      <c r="C7" s="5"/>
      <c r="D7" s="5"/>
      <c r="E7" s="6"/>
      <c r="F7" s="6"/>
      <c r="G7" s="6"/>
      <c r="H7" s="6"/>
      <c r="I7" s="6"/>
      <c r="J7" s="6"/>
      <c r="K7" s="6"/>
      <c r="L7" s="6"/>
      <c r="M7" s="6"/>
      <c r="N7" s="6"/>
      <c r="O7" s="6"/>
      <c r="P7" s="6"/>
      <c r="Q7" s="7" t="s">
        <v>5</v>
      </c>
    </row>
    <row r="8" spans="1:42" ht="18" customHeight="1" x14ac:dyDescent="0.25">
      <c r="B8" s="145" t="s">
        <v>6</v>
      </c>
      <c r="C8" s="146" t="s">
        <v>276</v>
      </c>
      <c r="D8" s="146" t="s">
        <v>277</v>
      </c>
      <c r="E8" s="148" t="s">
        <v>9</v>
      </c>
      <c r="F8" s="148"/>
      <c r="G8" s="148"/>
      <c r="H8" s="148"/>
      <c r="I8" s="148"/>
      <c r="J8" s="148"/>
      <c r="K8" s="148"/>
      <c r="L8" s="148"/>
      <c r="M8" s="148"/>
      <c r="N8" s="148"/>
      <c r="O8" s="148"/>
      <c r="P8" s="148"/>
      <c r="Q8" s="148"/>
    </row>
    <row r="9" spans="1:42"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89">
        <f t="shared" ref="C10:P10" si="0">+C11</f>
        <v>596431636483</v>
      </c>
      <c r="D10" s="89">
        <f t="shared" si="0"/>
        <v>506027112616.43994</v>
      </c>
      <c r="E10" s="69">
        <f t="shared" si="0"/>
        <v>42113214716.769997</v>
      </c>
      <c r="F10" s="69">
        <f t="shared" si="0"/>
        <v>46465395842.370003</v>
      </c>
      <c r="G10" s="69">
        <f t="shared" si="0"/>
        <v>43380680429.720009</v>
      </c>
      <c r="H10" s="69">
        <f t="shared" si="0"/>
        <v>42023472822.960007</v>
      </c>
      <c r="I10" s="69">
        <f t="shared" si="0"/>
        <v>40419030369.930008</v>
      </c>
      <c r="J10" s="69">
        <f t="shared" si="0"/>
        <v>46063008636.459991</v>
      </c>
      <c r="K10" s="69">
        <f t="shared" si="0"/>
        <v>49051792908.580002</v>
      </c>
      <c r="L10" s="69">
        <f t="shared" si="0"/>
        <v>40062541092.230003</v>
      </c>
      <c r="M10" s="69">
        <f t="shared" si="0"/>
        <v>41069165264.509995</v>
      </c>
      <c r="N10" s="69">
        <f t="shared" si="0"/>
        <v>49375407749.62001</v>
      </c>
      <c r="O10" s="69">
        <f t="shared" si="0"/>
        <v>60664787806.579994</v>
      </c>
      <c r="P10" s="69">
        <f t="shared" si="0"/>
        <v>-14076774314.570009</v>
      </c>
      <c r="Q10" s="89">
        <f t="shared" ref="Q10:Q73" si="1">SUM(E10:P10)</f>
        <v>486611723325.15997</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87">
        <v>596431636483</v>
      </c>
      <c r="D11" s="87">
        <v>506027112616.43994</v>
      </c>
      <c r="E11" s="67">
        <v>42113214716.769997</v>
      </c>
      <c r="F11" s="67">
        <v>46465395842.370003</v>
      </c>
      <c r="G11" s="67">
        <v>43380680429.720009</v>
      </c>
      <c r="H11" s="67">
        <v>42023472822.960007</v>
      </c>
      <c r="I11" s="67">
        <v>40419030369.930008</v>
      </c>
      <c r="J11" s="67">
        <v>46063008636.459991</v>
      </c>
      <c r="K11" s="67">
        <v>49051792908.580002</v>
      </c>
      <c r="L11" s="67">
        <v>40062541092.230003</v>
      </c>
      <c r="M11" s="67">
        <v>41069165264.509995</v>
      </c>
      <c r="N11" s="67">
        <v>49375407749.62001</v>
      </c>
      <c r="O11" s="67">
        <v>60664787806.579994</v>
      </c>
      <c r="P11" s="67">
        <v>-14076774314.570009</v>
      </c>
      <c r="Q11" s="68">
        <f t="shared" si="1"/>
        <v>486611723325.15997</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89">
        <f t="shared" ref="C12:P12" si="2">+SUM(C13:C64)</f>
        <v>90681652038</v>
      </c>
      <c r="D12" s="89">
        <f t="shared" si="2"/>
        <v>89591389367.670013</v>
      </c>
      <c r="E12" s="89">
        <f t="shared" si="2"/>
        <v>4837367493.7300005</v>
      </c>
      <c r="F12" s="89">
        <f t="shared" si="2"/>
        <v>5343632148.0900011</v>
      </c>
      <c r="G12" s="89">
        <f t="shared" si="2"/>
        <v>9005665777.8999977</v>
      </c>
      <c r="H12" s="89">
        <f t="shared" si="2"/>
        <v>4880795120.3499985</v>
      </c>
      <c r="I12" s="89">
        <f t="shared" si="2"/>
        <v>5843681840.8199997</v>
      </c>
      <c r="J12" s="89">
        <f t="shared" si="2"/>
        <v>24430624561.630009</v>
      </c>
      <c r="K12" s="89">
        <f t="shared" si="2"/>
        <v>17909425426.009998</v>
      </c>
      <c r="L12" s="89">
        <f t="shared" si="2"/>
        <v>5395715373.6899986</v>
      </c>
      <c r="M12" s="89">
        <f t="shared" si="2"/>
        <v>2273989706.2299995</v>
      </c>
      <c r="N12" s="89">
        <f t="shared" si="2"/>
        <v>3624768369.5599999</v>
      </c>
      <c r="O12" s="89">
        <f t="shared" si="2"/>
        <v>2902869050.6599998</v>
      </c>
      <c r="P12" s="89">
        <f t="shared" si="2"/>
        <v>-3863868820.8000011</v>
      </c>
      <c r="Q12" s="71">
        <f t="shared" si="1"/>
        <v>82584666047.869995</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87">
        <v>41772061095</v>
      </c>
      <c r="D13" s="87">
        <v>33483485140.099998</v>
      </c>
      <c r="E13" s="68">
        <v>1728938250</v>
      </c>
      <c r="F13" s="68">
        <v>1783525931.8599999</v>
      </c>
      <c r="G13" s="68">
        <v>5271146843.75</v>
      </c>
      <c r="H13" s="68">
        <v>2028345000</v>
      </c>
      <c r="I13" s="68">
        <v>2623324800</v>
      </c>
      <c r="J13" s="68">
        <v>21601971305.130001</v>
      </c>
      <c r="K13" s="68">
        <v>1894022000</v>
      </c>
      <c r="L13" s="68">
        <v>1821698162.1600001</v>
      </c>
      <c r="M13" s="68">
        <v>150918737.99000001</v>
      </c>
      <c r="N13" s="68">
        <v>1096464375</v>
      </c>
      <c r="O13" s="68">
        <v>636097286.33000004</v>
      </c>
      <c r="P13" s="68">
        <v>-7165388038.1700001</v>
      </c>
      <c r="Q13" s="68">
        <f t="shared" si="1"/>
        <v>33471064654.050011</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87">
        <v>18006476701</v>
      </c>
      <c r="D14" s="87">
        <v>18929215694.299999</v>
      </c>
      <c r="E14" s="68">
        <v>1567206358</v>
      </c>
      <c r="F14" s="68">
        <v>1567206332</v>
      </c>
      <c r="G14" s="68">
        <v>1567206332</v>
      </c>
      <c r="H14" s="68">
        <v>1567206332</v>
      </c>
      <c r="I14" s="68">
        <v>1567206332</v>
      </c>
      <c r="J14" s="68">
        <v>1567206332</v>
      </c>
      <c r="K14" s="68">
        <v>1567206332</v>
      </c>
      <c r="L14" s="68">
        <v>1602392427</v>
      </c>
      <c r="M14" s="68">
        <v>1590663727</v>
      </c>
      <c r="N14" s="68">
        <v>1578935032</v>
      </c>
      <c r="O14" s="68">
        <v>1578935031</v>
      </c>
      <c r="P14" s="68">
        <v>1607840900.7</v>
      </c>
      <c r="Q14" s="68">
        <f t="shared" si="1"/>
        <v>18929211467.700001</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87">
        <v>3013903594</v>
      </c>
      <c r="D15" s="87">
        <v>4013903594</v>
      </c>
      <c r="E15" s="68">
        <v>753475898.5</v>
      </c>
      <c r="F15" s="68">
        <v>753475898.5</v>
      </c>
      <c r="G15" s="68">
        <v>753475898.5</v>
      </c>
      <c r="H15" s="68">
        <v>0</v>
      </c>
      <c r="I15" s="68">
        <v>753475898.5</v>
      </c>
      <c r="J15" s="68">
        <v>0</v>
      </c>
      <c r="K15" s="68">
        <v>1000000000</v>
      </c>
      <c r="L15" s="68">
        <v>0</v>
      </c>
      <c r="M15" s="68">
        <v>0</v>
      </c>
      <c r="N15" s="68">
        <v>0</v>
      </c>
      <c r="O15" s="68">
        <v>0</v>
      </c>
      <c r="P15" s="68">
        <v>0</v>
      </c>
      <c r="Q15" s="68">
        <f t="shared" si="1"/>
        <v>4013903594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87">
        <v>56298566</v>
      </c>
      <c r="D16" s="87">
        <v>46828624</v>
      </c>
      <c r="E16" s="68">
        <v>0</v>
      </c>
      <c r="F16" s="68">
        <v>0</v>
      </c>
      <c r="G16" s="68">
        <v>0</v>
      </c>
      <c r="H16" s="68">
        <v>0</v>
      </c>
      <c r="I16" s="68">
        <v>0</v>
      </c>
      <c r="J16" s="68">
        <v>0</v>
      </c>
      <c r="K16" s="68">
        <v>0</v>
      </c>
      <c r="L16" s="68">
        <v>0</v>
      </c>
      <c r="M16" s="68">
        <v>0</v>
      </c>
      <c r="N16" s="68">
        <v>0</v>
      </c>
      <c r="O16" s="68">
        <v>1949017.37</v>
      </c>
      <c r="P16" s="68">
        <v>44759837.759999998</v>
      </c>
      <c r="Q16" s="68">
        <f t="shared" si="1"/>
        <v>46708855.129999995</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87">
        <v>110866339</v>
      </c>
      <c r="D17" s="87">
        <v>110866339</v>
      </c>
      <c r="E17" s="68">
        <v>1878500</v>
      </c>
      <c r="F17" s="68">
        <v>8966638</v>
      </c>
      <c r="G17" s="68">
        <v>4945500</v>
      </c>
      <c r="H17" s="68">
        <v>0</v>
      </c>
      <c r="I17" s="68">
        <v>2134500</v>
      </c>
      <c r="J17" s="68">
        <v>5119809.99</v>
      </c>
      <c r="K17" s="68">
        <v>21042150</v>
      </c>
      <c r="L17" s="68">
        <v>19656795.5</v>
      </c>
      <c r="M17" s="68">
        <v>2900000</v>
      </c>
      <c r="N17" s="68">
        <v>1800686.48</v>
      </c>
      <c r="O17" s="68">
        <v>2410000</v>
      </c>
      <c r="P17" s="68">
        <v>10465170.5</v>
      </c>
      <c r="Q17" s="68">
        <f t="shared" si="1"/>
        <v>81319750.469999999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87">
        <v>338683373</v>
      </c>
      <c r="D18" s="87">
        <v>338683373</v>
      </c>
      <c r="E18" s="68">
        <v>26653920</v>
      </c>
      <c r="F18" s="68">
        <v>26653920</v>
      </c>
      <c r="G18" s="68">
        <v>26653920</v>
      </c>
      <c r="H18" s="68">
        <v>26653920</v>
      </c>
      <c r="I18" s="68">
        <v>26653920</v>
      </c>
      <c r="J18" s="68">
        <v>26653920</v>
      </c>
      <c r="K18" s="68">
        <v>26653920</v>
      </c>
      <c r="L18" s="68">
        <v>26653920</v>
      </c>
      <c r="M18" s="68">
        <v>26653920</v>
      </c>
      <c r="N18" s="68">
        <v>26653920</v>
      </c>
      <c r="O18" s="68">
        <v>40490253</v>
      </c>
      <c r="P18" s="68">
        <v>31237250</v>
      </c>
      <c r="Q18" s="68">
        <f t="shared" si="1"/>
        <v>338266703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87">
        <v>120000000</v>
      </c>
      <c r="D19" s="87">
        <v>120000000</v>
      </c>
      <c r="E19" s="68">
        <v>10000000</v>
      </c>
      <c r="F19" s="68">
        <v>10000000</v>
      </c>
      <c r="G19" s="68">
        <v>10000000</v>
      </c>
      <c r="H19" s="68">
        <v>0</v>
      </c>
      <c r="I19" s="68">
        <v>20000000</v>
      </c>
      <c r="J19" s="68">
        <v>10000000</v>
      </c>
      <c r="K19" s="68">
        <v>10000000</v>
      </c>
      <c r="L19" s="68">
        <v>10000000</v>
      </c>
      <c r="M19" s="68">
        <v>10000000</v>
      </c>
      <c r="N19" s="68">
        <v>10000000</v>
      </c>
      <c r="O19" s="68">
        <v>10000000</v>
      </c>
      <c r="P19" s="68">
        <v>10000000</v>
      </c>
      <c r="Q19" s="6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87">
        <v>162681005</v>
      </c>
      <c r="D20" s="87">
        <v>158199471</v>
      </c>
      <c r="E20" s="68">
        <v>1750412.64</v>
      </c>
      <c r="F20" s="68">
        <v>5847167.2300000004</v>
      </c>
      <c r="G20" s="68">
        <v>5492031.9000000004</v>
      </c>
      <c r="H20" s="68">
        <v>7668104.5899999999</v>
      </c>
      <c r="I20" s="68">
        <v>5455861.8600000003</v>
      </c>
      <c r="J20" s="68">
        <v>37036825.660000004</v>
      </c>
      <c r="K20" s="68">
        <v>8601939.2899999991</v>
      </c>
      <c r="L20" s="68">
        <v>1790033.18</v>
      </c>
      <c r="M20" s="68">
        <v>1577120.2599999998</v>
      </c>
      <c r="N20" s="68">
        <v>3154732.9000000004</v>
      </c>
      <c r="O20" s="68">
        <v>3540719.55</v>
      </c>
      <c r="P20" s="68">
        <v>14079887.67</v>
      </c>
      <c r="Q20" s="68">
        <f t="shared" si="1"/>
        <v>95994836.730000019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87">
        <v>1328308604</v>
      </c>
      <c r="D21" s="87">
        <v>1328308604</v>
      </c>
      <c r="E21" s="68">
        <v>110692384</v>
      </c>
      <c r="F21" s="68">
        <v>110692384</v>
      </c>
      <c r="G21" s="68">
        <v>110692384</v>
      </c>
      <c r="H21" s="68">
        <v>110692384</v>
      </c>
      <c r="I21" s="68">
        <v>110692384</v>
      </c>
      <c r="J21" s="68">
        <v>110692384</v>
      </c>
      <c r="K21" s="68">
        <v>110692384</v>
      </c>
      <c r="L21" s="68">
        <v>110692384</v>
      </c>
      <c r="M21" s="68">
        <v>110692384</v>
      </c>
      <c r="N21" s="68">
        <v>110692384</v>
      </c>
      <c r="O21" s="68">
        <v>110692384</v>
      </c>
      <c r="P21" s="68">
        <v>110692380</v>
      </c>
      <c r="Q21" s="6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87">
        <v>72251028</v>
      </c>
      <c r="D22" s="87">
        <v>42251028</v>
      </c>
      <c r="E22" s="68">
        <v>0</v>
      </c>
      <c r="F22" s="68">
        <v>0</v>
      </c>
      <c r="G22" s="68">
        <v>0</v>
      </c>
      <c r="H22" s="68">
        <v>283200</v>
      </c>
      <c r="I22" s="68">
        <v>1016700</v>
      </c>
      <c r="J22" s="68">
        <v>0</v>
      </c>
      <c r="K22" s="68">
        <v>3020388.64</v>
      </c>
      <c r="L22" s="68">
        <v>110000</v>
      </c>
      <c r="M22" s="68">
        <v>0</v>
      </c>
      <c r="N22" s="68">
        <v>515999.88</v>
      </c>
      <c r="O22" s="68">
        <v>833810.47</v>
      </c>
      <c r="P22" s="68">
        <v>34611699.689999998</v>
      </c>
      <c r="Q22" s="68">
        <f t="shared" si="1"/>
        <v>40391798.68</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87">
        <v>17925058</v>
      </c>
      <c r="D23" s="87">
        <v>17925058</v>
      </c>
      <c r="E23" s="68">
        <v>1493754</v>
      </c>
      <c r="F23" s="68">
        <v>1493754</v>
      </c>
      <c r="G23" s="68">
        <v>1493754</v>
      </c>
      <c r="H23" s="68">
        <v>1493754</v>
      </c>
      <c r="I23" s="68">
        <v>1493754</v>
      </c>
      <c r="J23" s="68">
        <v>1493754</v>
      </c>
      <c r="K23" s="68">
        <v>1493754</v>
      </c>
      <c r="L23" s="68">
        <v>1493754</v>
      </c>
      <c r="M23" s="68">
        <v>1493754</v>
      </c>
      <c r="N23" s="68">
        <v>1493754</v>
      </c>
      <c r="O23" s="68">
        <v>1493754</v>
      </c>
      <c r="P23" s="68">
        <v>1493754</v>
      </c>
      <c r="Q23" s="6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87">
        <v>2087900</v>
      </c>
      <c r="D24" s="87">
        <v>2087900</v>
      </c>
      <c r="E24" s="68">
        <v>0</v>
      </c>
      <c r="F24" s="68">
        <v>0</v>
      </c>
      <c r="G24" s="68">
        <v>521975</v>
      </c>
      <c r="H24" s="68">
        <v>0</v>
      </c>
      <c r="I24" s="68">
        <v>0</v>
      </c>
      <c r="J24" s="68">
        <v>521975</v>
      </c>
      <c r="K24" s="68">
        <v>0</v>
      </c>
      <c r="L24" s="68">
        <v>0</v>
      </c>
      <c r="M24" s="68">
        <v>521975</v>
      </c>
      <c r="N24" s="68">
        <v>0</v>
      </c>
      <c r="O24" s="68">
        <v>0</v>
      </c>
      <c r="P24" s="68">
        <v>521975</v>
      </c>
      <c r="Q24" s="68">
        <f t="shared" si="1"/>
        <v>2087900</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87">
        <v>500000000</v>
      </c>
      <c r="D25" s="87">
        <v>500000000</v>
      </c>
      <c r="E25" s="68">
        <v>0</v>
      </c>
      <c r="F25" s="68">
        <v>0</v>
      </c>
      <c r="G25" s="68">
        <v>0</v>
      </c>
      <c r="H25" s="68">
        <v>0</v>
      </c>
      <c r="I25" s="68">
        <v>0</v>
      </c>
      <c r="J25" s="68">
        <v>0</v>
      </c>
      <c r="K25" s="68">
        <v>0</v>
      </c>
      <c r="L25" s="68">
        <v>0</v>
      </c>
      <c r="M25" s="68">
        <v>0</v>
      </c>
      <c r="N25" s="68">
        <v>0</v>
      </c>
      <c r="O25" s="68">
        <v>0</v>
      </c>
      <c r="P25" s="68">
        <v>0</v>
      </c>
      <c r="Q25" s="68">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87">
        <v>1500000000</v>
      </c>
      <c r="D26" s="87">
        <v>500000000</v>
      </c>
      <c r="E26" s="68">
        <v>0</v>
      </c>
      <c r="F26" s="68">
        <v>0</v>
      </c>
      <c r="G26" s="68">
        <v>0</v>
      </c>
      <c r="H26" s="68">
        <v>0</v>
      </c>
      <c r="I26" s="68">
        <v>0</v>
      </c>
      <c r="J26" s="68">
        <v>0</v>
      </c>
      <c r="K26" s="68">
        <v>0</v>
      </c>
      <c r="L26" s="68">
        <v>492201867.64999998</v>
      </c>
      <c r="M26" s="68">
        <v>0</v>
      </c>
      <c r="N26" s="68">
        <v>0</v>
      </c>
      <c r="O26" s="68">
        <v>0</v>
      </c>
      <c r="P26" s="68">
        <v>0</v>
      </c>
      <c r="Q26" s="68">
        <f t="shared" si="1"/>
        <v>492201867.64999998</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87">
        <v>771962065</v>
      </c>
      <c r="D27" s="87">
        <v>571130213</v>
      </c>
      <c r="E27" s="68">
        <v>31321987.100000001</v>
      </c>
      <c r="F27" s="68">
        <v>31235367.100000001</v>
      </c>
      <c r="G27" s="68">
        <v>34970287.009999998</v>
      </c>
      <c r="H27" s="68">
        <v>42575807.890000001</v>
      </c>
      <c r="I27" s="68">
        <v>44269172.789999999</v>
      </c>
      <c r="J27" s="68">
        <v>55646473.239999995</v>
      </c>
      <c r="K27" s="68">
        <v>39408586.640000001</v>
      </c>
      <c r="L27" s="68">
        <v>3204437.58</v>
      </c>
      <c r="M27" s="68">
        <v>4765516.4700000007</v>
      </c>
      <c r="N27" s="68">
        <v>22481695.449999999</v>
      </c>
      <c r="O27" s="68">
        <v>30728403.550000001</v>
      </c>
      <c r="P27" s="68">
        <v>138476072.92999998</v>
      </c>
      <c r="Q27" s="68">
        <f t="shared" si="1"/>
        <v>479083807.75</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87">
        <v>36180356</v>
      </c>
      <c r="D28" s="87">
        <v>23505199</v>
      </c>
      <c r="E28" s="68">
        <v>0</v>
      </c>
      <c r="F28" s="68">
        <v>0</v>
      </c>
      <c r="G28" s="68">
        <v>0</v>
      </c>
      <c r="H28" s="68">
        <v>0</v>
      </c>
      <c r="I28" s="68">
        <v>1571021.72</v>
      </c>
      <c r="J28" s="68">
        <v>4990364.72</v>
      </c>
      <c r="K28" s="68">
        <v>0</v>
      </c>
      <c r="L28" s="68">
        <v>5325643.1399999997</v>
      </c>
      <c r="M28" s="68">
        <v>0</v>
      </c>
      <c r="N28" s="68">
        <v>301018.88</v>
      </c>
      <c r="O28" s="68">
        <v>837907.84000000008</v>
      </c>
      <c r="P28" s="68">
        <v>374626.91000000003</v>
      </c>
      <c r="Q28" s="68">
        <f t="shared" si="1"/>
        <v>13400583.209999999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87">
        <v>283129651</v>
      </c>
      <c r="D29" s="87">
        <v>181012021</v>
      </c>
      <c r="E29" s="68">
        <v>0</v>
      </c>
      <c r="F29" s="68">
        <v>19879514.18</v>
      </c>
      <c r="G29" s="68">
        <v>7964757</v>
      </c>
      <c r="H29" s="68">
        <v>19815081.890000001</v>
      </c>
      <c r="I29" s="68">
        <v>14593518.539999999</v>
      </c>
      <c r="J29" s="68">
        <v>16061296.310000001</v>
      </c>
      <c r="K29" s="68">
        <v>17999951.649999999</v>
      </c>
      <c r="L29" s="68">
        <v>13310359.280000001</v>
      </c>
      <c r="M29" s="68">
        <v>5583988.5</v>
      </c>
      <c r="N29" s="68">
        <v>4751677.5</v>
      </c>
      <c r="O29" s="68">
        <v>1741917.01</v>
      </c>
      <c r="P29" s="68">
        <v>10123221.289999999</v>
      </c>
      <c r="Q29" s="68">
        <f t="shared" si="1"/>
        <v>131825283.15000001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87">
        <v>65515910</v>
      </c>
      <c r="D30" s="87">
        <v>69136484.730000004</v>
      </c>
      <c r="E30" s="68">
        <v>0</v>
      </c>
      <c r="F30" s="68">
        <v>11031834.26</v>
      </c>
      <c r="G30" s="68">
        <v>27710470.329999998</v>
      </c>
      <c r="H30" s="68">
        <v>0</v>
      </c>
      <c r="I30" s="68">
        <v>0</v>
      </c>
      <c r="J30" s="68">
        <v>23794276.379999999</v>
      </c>
      <c r="K30" s="68">
        <v>0</v>
      </c>
      <c r="L30" s="68">
        <v>0</v>
      </c>
      <c r="M30" s="68">
        <v>0</v>
      </c>
      <c r="N30" s="68">
        <v>0</v>
      </c>
      <c r="O30" s="68">
        <v>0</v>
      </c>
      <c r="P30" s="68">
        <v>855028</v>
      </c>
      <c r="Q30" s="68">
        <f t="shared" si="1"/>
        <v>63391608.969999999</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87">
        <v>1684153825</v>
      </c>
      <c r="D31" s="87">
        <v>1157542459</v>
      </c>
      <c r="E31" s="68">
        <v>62023139.170000002</v>
      </c>
      <c r="F31" s="68">
        <v>64540997.259999998</v>
      </c>
      <c r="G31" s="68">
        <v>91561941.299999997</v>
      </c>
      <c r="H31" s="68">
        <v>71528992.609999999</v>
      </c>
      <c r="I31" s="68">
        <v>59581419.770000003</v>
      </c>
      <c r="J31" s="68">
        <v>74513713.890000001</v>
      </c>
      <c r="K31" s="68">
        <v>70998697.640000001</v>
      </c>
      <c r="L31" s="68">
        <v>58361351.079999998</v>
      </c>
      <c r="M31" s="68">
        <v>17336620.98</v>
      </c>
      <c r="N31" s="68">
        <v>58987525.75</v>
      </c>
      <c r="O31" s="68">
        <v>72660281</v>
      </c>
      <c r="P31" s="68">
        <v>77524192.650000006</v>
      </c>
      <c r="Q31" s="68">
        <f t="shared" si="1"/>
        <v>779618873.10000002</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87">
        <v>35446018</v>
      </c>
      <c r="D32" s="87">
        <v>23049063</v>
      </c>
      <c r="E32" s="68">
        <v>877000</v>
      </c>
      <c r="F32" s="68">
        <v>0</v>
      </c>
      <c r="G32" s="68">
        <v>0</v>
      </c>
      <c r="H32" s="68">
        <v>5213214</v>
      </c>
      <c r="I32" s="68">
        <v>902200</v>
      </c>
      <c r="J32" s="68">
        <v>945062</v>
      </c>
      <c r="K32" s="68">
        <v>9317363.75</v>
      </c>
      <c r="L32" s="68">
        <v>456700</v>
      </c>
      <c r="M32" s="68">
        <v>449000</v>
      </c>
      <c r="N32" s="68">
        <v>456700</v>
      </c>
      <c r="O32" s="68">
        <v>491000</v>
      </c>
      <c r="P32" s="68">
        <v>987800</v>
      </c>
      <c r="Q32" s="68">
        <f t="shared" si="1"/>
        <v>20096039.75</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87">
        <v>2168018316</v>
      </c>
      <c r="D33" s="87">
        <v>1633714423</v>
      </c>
      <c r="E33" s="68">
        <v>103510852.97</v>
      </c>
      <c r="F33" s="68">
        <v>126107756.06</v>
      </c>
      <c r="G33" s="68">
        <v>208511766.92999998</v>
      </c>
      <c r="H33" s="68">
        <v>107527841.56</v>
      </c>
      <c r="I33" s="68">
        <v>121741090.45</v>
      </c>
      <c r="J33" s="68">
        <v>127260775.52</v>
      </c>
      <c r="K33" s="68">
        <v>47356668.57</v>
      </c>
      <c r="L33" s="68">
        <v>194866846.10000002</v>
      </c>
      <c r="M33" s="68">
        <v>89001250.659999996</v>
      </c>
      <c r="N33" s="68">
        <v>74510995.560000017</v>
      </c>
      <c r="O33" s="68">
        <v>82789521.200000003</v>
      </c>
      <c r="P33" s="68">
        <v>199851161.84999999</v>
      </c>
      <c r="Q33" s="68">
        <f t="shared" si="1"/>
        <v>1483036527.4300001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87">
        <v>26232820</v>
      </c>
      <c r="D34" s="87">
        <v>26232820</v>
      </c>
      <c r="E34" s="68">
        <v>1020400</v>
      </c>
      <c r="F34" s="68">
        <v>1300803.44</v>
      </c>
      <c r="G34" s="68">
        <v>1027200</v>
      </c>
      <c r="H34" s="68">
        <v>1303122.3500000001</v>
      </c>
      <c r="I34" s="68">
        <v>1025400</v>
      </c>
      <c r="J34" s="68">
        <v>1162563.2</v>
      </c>
      <c r="K34" s="68">
        <v>1528333.54</v>
      </c>
      <c r="L34" s="68">
        <v>0</v>
      </c>
      <c r="M34" s="68">
        <v>0</v>
      </c>
      <c r="N34" s="68">
        <v>843950</v>
      </c>
      <c r="O34" s="68">
        <v>1617140</v>
      </c>
      <c r="P34" s="68">
        <v>2537579.88</v>
      </c>
      <c r="Q34" s="68">
        <f t="shared" si="1"/>
        <v>13366492.41</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87">
        <v>236814266</v>
      </c>
      <c r="D35" s="87">
        <v>153813550</v>
      </c>
      <c r="E35" s="68">
        <v>4772416.45</v>
      </c>
      <c r="F35" s="68">
        <v>8603542.3499999996</v>
      </c>
      <c r="G35" s="68">
        <v>7579558.7599999998</v>
      </c>
      <c r="H35" s="68">
        <v>7009975.2000000002</v>
      </c>
      <c r="I35" s="68">
        <v>6123491.0099999998</v>
      </c>
      <c r="J35" s="68">
        <v>11226742.869999999</v>
      </c>
      <c r="K35" s="68">
        <v>9856775.4499999993</v>
      </c>
      <c r="L35" s="68">
        <v>6609848.0300000003</v>
      </c>
      <c r="M35" s="68">
        <v>4353953.1500000004</v>
      </c>
      <c r="N35" s="68">
        <v>5248796.7</v>
      </c>
      <c r="O35" s="68">
        <v>8385742.9700000007</v>
      </c>
      <c r="P35" s="68">
        <v>8444187.5199999996</v>
      </c>
      <c r="Q35" s="68">
        <f t="shared" si="1"/>
        <v>88215030.459999993</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87">
        <v>96046665</v>
      </c>
      <c r="D36" s="87">
        <v>53099519</v>
      </c>
      <c r="E36" s="68">
        <v>618478.74</v>
      </c>
      <c r="F36" s="68">
        <v>2077932.53</v>
      </c>
      <c r="G36" s="68">
        <v>2327219.65</v>
      </c>
      <c r="H36" s="68">
        <v>1755477.4</v>
      </c>
      <c r="I36" s="68">
        <v>1505740.4</v>
      </c>
      <c r="J36" s="68">
        <v>4184081.42</v>
      </c>
      <c r="K36" s="68">
        <v>200000</v>
      </c>
      <c r="L36" s="68">
        <v>200000</v>
      </c>
      <c r="M36" s="68">
        <v>0</v>
      </c>
      <c r="N36" s="68">
        <v>400000</v>
      </c>
      <c r="O36" s="68">
        <v>742335.92</v>
      </c>
      <c r="P36" s="68">
        <v>2179886.25</v>
      </c>
      <c r="Q36" s="68">
        <f t="shared" si="1"/>
        <v>16191152.310000001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87">
        <v>12326116</v>
      </c>
      <c r="D37" s="87">
        <v>7884718</v>
      </c>
      <c r="E37" s="68">
        <v>0</v>
      </c>
      <c r="F37" s="68">
        <v>0</v>
      </c>
      <c r="G37" s="68">
        <v>0</v>
      </c>
      <c r="H37" s="68">
        <v>0</v>
      </c>
      <c r="I37" s="68">
        <v>0</v>
      </c>
      <c r="J37" s="68">
        <v>202275.6</v>
      </c>
      <c r="K37" s="68">
        <v>287419.65000000002</v>
      </c>
      <c r="L37" s="68">
        <v>0</v>
      </c>
      <c r="M37" s="68">
        <v>0</v>
      </c>
      <c r="N37" s="68">
        <v>477400</v>
      </c>
      <c r="O37" s="68">
        <v>317743</v>
      </c>
      <c r="P37" s="68">
        <v>371710.48</v>
      </c>
      <c r="Q37" s="68">
        <f t="shared" si="1"/>
        <v>1656548.73</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87">
        <v>319371486</v>
      </c>
      <c r="D38" s="87">
        <v>247210127</v>
      </c>
      <c r="E38" s="68">
        <v>934712.58</v>
      </c>
      <c r="F38" s="68">
        <v>14071893.540000001</v>
      </c>
      <c r="G38" s="68">
        <v>8005370.5199999996</v>
      </c>
      <c r="H38" s="68">
        <v>5384893.3799999999</v>
      </c>
      <c r="I38" s="68">
        <v>9012712.8200000003</v>
      </c>
      <c r="J38" s="68">
        <v>27399333.759999998</v>
      </c>
      <c r="K38" s="68">
        <v>11797524.67</v>
      </c>
      <c r="L38" s="68">
        <v>14990275.609999999</v>
      </c>
      <c r="M38" s="68">
        <v>4509439.51</v>
      </c>
      <c r="N38" s="68">
        <v>4095676.61</v>
      </c>
      <c r="O38" s="68">
        <v>1735924.36</v>
      </c>
      <c r="P38" s="68">
        <v>36583617.25</v>
      </c>
      <c r="Q38" s="68">
        <f t="shared" si="1"/>
        <v>138521374.61000001</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87">
        <v>328324403</v>
      </c>
      <c r="D39" s="87">
        <v>196376258.84</v>
      </c>
      <c r="E39" s="68">
        <v>0</v>
      </c>
      <c r="F39" s="68">
        <v>0</v>
      </c>
      <c r="G39" s="68">
        <v>0</v>
      </c>
      <c r="H39" s="68">
        <v>0</v>
      </c>
      <c r="I39" s="68">
        <v>1073761.32</v>
      </c>
      <c r="J39" s="68">
        <v>487607.7</v>
      </c>
      <c r="K39" s="68">
        <v>0</v>
      </c>
      <c r="L39" s="68">
        <v>0</v>
      </c>
      <c r="M39" s="68">
        <v>0</v>
      </c>
      <c r="N39" s="68">
        <v>0</v>
      </c>
      <c r="O39" s="68">
        <v>15331313.98</v>
      </c>
      <c r="P39" s="68">
        <v>109488886.36</v>
      </c>
      <c r="Q39" s="68">
        <f t="shared" si="1"/>
        <v>126381569.36</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87">
        <v>27057253</v>
      </c>
      <c r="D40" s="87">
        <v>427057253</v>
      </c>
      <c r="E40" s="68">
        <v>0</v>
      </c>
      <c r="F40" s="68">
        <v>0</v>
      </c>
      <c r="G40" s="68">
        <v>0</v>
      </c>
      <c r="H40" s="68">
        <v>399019149.27999997</v>
      </c>
      <c r="I40" s="68">
        <v>0</v>
      </c>
      <c r="J40" s="68">
        <v>0</v>
      </c>
      <c r="K40" s="68">
        <v>0</v>
      </c>
      <c r="L40" s="68">
        <v>0</v>
      </c>
      <c r="M40" s="68">
        <v>3898656.47</v>
      </c>
      <c r="N40" s="68">
        <v>0</v>
      </c>
      <c r="O40" s="68">
        <v>0</v>
      </c>
      <c r="P40" s="68">
        <v>0</v>
      </c>
      <c r="Q40" s="68">
        <f t="shared" si="1"/>
        <v>402917805.75</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87">
        <v>508571892</v>
      </c>
      <c r="D41" s="87">
        <v>287707361</v>
      </c>
      <c r="E41" s="68">
        <v>11240762.34</v>
      </c>
      <c r="F41" s="68">
        <v>42353088.82</v>
      </c>
      <c r="G41" s="68">
        <v>25473046.329999998</v>
      </c>
      <c r="H41" s="68">
        <v>7865422.7000000002</v>
      </c>
      <c r="I41" s="68">
        <v>12284762.699999999</v>
      </c>
      <c r="J41" s="68">
        <v>18059862.310000002</v>
      </c>
      <c r="K41" s="68">
        <v>34295884.620000005</v>
      </c>
      <c r="L41" s="68">
        <v>2383294.21</v>
      </c>
      <c r="M41" s="68">
        <v>9918800</v>
      </c>
      <c r="N41" s="68">
        <v>12248758.26</v>
      </c>
      <c r="O41" s="68">
        <v>1947448.3900000006</v>
      </c>
      <c r="P41" s="68">
        <v>68327547.780000001</v>
      </c>
      <c r="Q41" s="68">
        <f t="shared" si="1"/>
        <v>246398678.46000001</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87">
        <v>3927119607</v>
      </c>
      <c r="D42" s="87">
        <v>2427119607</v>
      </c>
      <c r="E42" s="68">
        <v>215972408.08000001</v>
      </c>
      <c r="F42" s="68">
        <v>226049247.47</v>
      </c>
      <c r="G42" s="68">
        <v>195312785.75</v>
      </c>
      <c r="H42" s="68">
        <v>151427454.77000001</v>
      </c>
      <c r="I42" s="68">
        <v>49212950.25</v>
      </c>
      <c r="J42" s="68">
        <v>46704645.719999999</v>
      </c>
      <c r="K42" s="68">
        <v>31125104.859999999</v>
      </c>
      <c r="L42" s="68">
        <v>19777048.259999998</v>
      </c>
      <c r="M42" s="68">
        <v>6644563.2800000003</v>
      </c>
      <c r="N42" s="68">
        <v>33605060.649999999</v>
      </c>
      <c r="O42" s="68">
        <v>24551279.139999997</v>
      </c>
      <c r="P42" s="68">
        <v>63182000.329999998</v>
      </c>
      <c r="Q42" s="68">
        <f t="shared" si="1"/>
        <v>1063564548.5599999</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87">
        <v>290418741</v>
      </c>
      <c r="D43" s="87">
        <v>169595219</v>
      </c>
      <c r="E43" s="68">
        <v>0</v>
      </c>
      <c r="F43" s="68">
        <v>0</v>
      </c>
      <c r="G43" s="68">
        <v>0</v>
      </c>
      <c r="H43" s="68">
        <v>0</v>
      </c>
      <c r="I43" s="68">
        <v>0</v>
      </c>
      <c r="J43" s="68">
        <v>0</v>
      </c>
      <c r="K43" s="68">
        <v>4356969.7</v>
      </c>
      <c r="L43" s="68">
        <v>17107850.479999997</v>
      </c>
      <c r="M43" s="68">
        <v>31982039.979999997</v>
      </c>
      <c r="N43" s="68">
        <v>74796138.920000002</v>
      </c>
      <c r="O43" s="68">
        <v>25989000</v>
      </c>
      <c r="P43" s="68">
        <v>12355761.4</v>
      </c>
      <c r="Q43" s="68">
        <f t="shared" si="1"/>
        <v>166587760.47999999</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87">
        <v>1501584615</v>
      </c>
      <c r="D44" s="87">
        <v>673263704</v>
      </c>
      <c r="E44" s="68">
        <v>0</v>
      </c>
      <c r="F44" s="68">
        <v>0</v>
      </c>
      <c r="G44" s="68">
        <v>0</v>
      </c>
      <c r="H44" s="68">
        <v>0</v>
      </c>
      <c r="I44" s="68">
        <v>0</v>
      </c>
      <c r="J44" s="68">
        <v>0</v>
      </c>
      <c r="K44" s="68">
        <v>0</v>
      </c>
      <c r="L44" s="68">
        <v>0</v>
      </c>
      <c r="M44" s="68">
        <v>0</v>
      </c>
      <c r="N44" s="68">
        <v>0</v>
      </c>
      <c r="O44" s="68">
        <v>0</v>
      </c>
      <c r="P44" s="68">
        <v>0</v>
      </c>
      <c r="Q44" s="68">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87">
        <v>21707902</v>
      </c>
      <c r="D45" s="87">
        <v>8394405</v>
      </c>
      <c r="E45" s="68">
        <v>0</v>
      </c>
      <c r="F45" s="68">
        <v>0</v>
      </c>
      <c r="G45" s="68">
        <v>0</v>
      </c>
      <c r="H45" s="68">
        <v>0</v>
      </c>
      <c r="I45" s="68">
        <v>0</v>
      </c>
      <c r="J45" s="68">
        <v>0</v>
      </c>
      <c r="K45" s="68">
        <v>0</v>
      </c>
      <c r="L45" s="68">
        <v>0</v>
      </c>
      <c r="M45" s="68">
        <v>0</v>
      </c>
      <c r="N45" s="68">
        <v>0</v>
      </c>
      <c r="O45" s="68">
        <v>0</v>
      </c>
      <c r="P45" s="68">
        <v>0</v>
      </c>
      <c r="Q45" s="68">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87">
        <v>13317588</v>
      </c>
      <c r="D46" s="87">
        <v>10329550</v>
      </c>
      <c r="E46" s="68">
        <v>0</v>
      </c>
      <c r="F46" s="68">
        <v>0</v>
      </c>
      <c r="G46" s="68">
        <v>0</v>
      </c>
      <c r="H46" s="68">
        <v>0</v>
      </c>
      <c r="I46" s="68">
        <v>0</v>
      </c>
      <c r="J46" s="68">
        <v>0</v>
      </c>
      <c r="K46" s="68">
        <v>0</v>
      </c>
      <c r="L46" s="68">
        <v>0</v>
      </c>
      <c r="M46" s="68">
        <v>0</v>
      </c>
      <c r="N46" s="68">
        <v>0</v>
      </c>
      <c r="O46" s="68">
        <v>0</v>
      </c>
      <c r="P46" s="68">
        <v>10133184.74</v>
      </c>
      <c r="Q46" s="68">
        <f t="shared" si="1"/>
        <v>10133184.74</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87">
        <v>103180612</v>
      </c>
      <c r="D47" s="87">
        <v>82461461</v>
      </c>
      <c r="E47" s="68">
        <v>1098294.8900000001</v>
      </c>
      <c r="F47" s="68">
        <v>6712656.9299999997</v>
      </c>
      <c r="G47" s="68">
        <v>5962538.5899999999</v>
      </c>
      <c r="H47" s="68">
        <v>2785488.2</v>
      </c>
      <c r="I47" s="68">
        <v>4419322.7200000007</v>
      </c>
      <c r="J47" s="68">
        <v>2481246.75</v>
      </c>
      <c r="K47" s="68">
        <v>2089997.71</v>
      </c>
      <c r="L47" s="68">
        <v>979200.66</v>
      </c>
      <c r="M47" s="68">
        <v>1852632.4999999998</v>
      </c>
      <c r="N47" s="68">
        <v>1147308.72</v>
      </c>
      <c r="O47" s="68">
        <v>1256665.76</v>
      </c>
      <c r="P47" s="68">
        <v>3635694.81</v>
      </c>
      <c r="Q47" s="68">
        <f t="shared" si="1"/>
        <v>34421048.240000002</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87">
        <v>424755114</v>
      </c>
      <c r="D48" s="87">
        <v>233469354</v>
      </c>
      <c r="E48" s="68">
        <v>0</v>
      </c>
      <c r="F48" s="68">
        <v>0</v>
      </c>
      <c r="G48" s="68">
        <v>16560819.129999999</v>
      </c>
      <c r="H48" s="68">
        <v>4861175.9000000004</v>
      </c>
      <c r="I48" s="68">
        <v>3380254.64</v>
      </c>
      <c r="J48" s="68">
        <v>13243418.140000001</v>
      </c>
      <c r="K48" s="68">
        <v>0</v>
      </c>
      <c r="L48" s="68">
        <v>4815579.91</v>
      </c>
      <c r="M48" s="68">
        <v>1524830</v>
      </c>
      <c r="N48" s="68">
        <v>78339398.069999993</v>
      </c>
      <c r="O48" s="68">
        <v>0</v>
      </c>
      <c r="P48" s="68">
        <v>15184944.08</v>
      </c>
      <c r="Q48" s="68">
        <f t="shared" si="1"/>
        <v>137910419.87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87">
        <v>2227700851</v>
      </c>
      <c r="D49" s="87">
        <v>1651700851</v>
      </c>
      <c r="E49" s="68">
        <v>71265147.900000006</v>
      </c>
      <c r="F49" s="68">
        <v>52401645.100000001</v>
      </c>
      <c r="G49" s="68">
        <v>53142090.539999999</v>
      </c>
      <c r="H49" s="68">
        <v>0</v>
      </c>
      <c r="I49" s="68">
        <v>13712471.539999999</v>
      </c>
      <c r="J49" s="68">
        <v>26468103.539999999</v>
      </c>
      <c r="K49" s="68">
        <v>68024253.459999993</v>
      </c>
      <c r="L49" s="68">
        <v>44408298.289999999</v>
      </c>
      <c r="M49" s="68">
        <v>80717790.400000006</v>
      </c>
      <c r="N49" s="68">
        <v>75302220.379999995</v>
      </c>
      <c r="O49" s="68">
        <v>68940151.420000002</v>
      </c>
      <c r="P49" s="68">
        <v>69745163.760000005</v>
      </c>
      <c r="Q49" s="68">
        <f t="shared" si="1"/>
        <v>624127336.32999992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87">
        <v>21490720</v>
      </c>
      <c r="D50" s="87">
        <v>10857169</v>
      </c>
      <c r="E50" s="68">
        <v>0</v>
      </c>
      <c r="F50" s="68">
        <v>713864.6</v>
      </c>
      <c r="G50" s="68">
        <v>0</v>
      </c>
      <c r="H50" s="68">
        <v>0</v>
      </c>
      <c r="I50" s="68">
        <v>145040</v>
      </c>
      <c r="J50" s="68">
        <v>18720</v>
      </c>
      <c r="K50" s="68">
        <v>407526.32</v>
      </c>
      <c r="L50" s="68">
        <v>19470</v>
      </c>
      <c r="M50" s="68">
        <v>0</v>
      </c>
      <c r="N50" s="68">
        <v>0</v>
      </c>
      <c r="O50" s="68">
        <v>19529</v>
      </c>
      <c r="P50" s="68">
        <v>3106351.07</v>
      </c>
      <c r="Q50" s="68">
        <f t="shared" si="1"/>
        <v>4430500.99</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87">
        <v>1828042408</v>
      </c>
      <c r="D51" s="87">
        <v>1207130388</v>
      </c>
      <c r="E51" s="68">
        <v>0</v>
      </c>
      <c r="F51" s="68">
        <v>52872223.780000001</v>
      </c>
      <c r="G51" s="68">
        <v>275979048.69</v>
      </c>
      <c r="H51" s="68">
        <v>0</v>
      </c>
      <c r="I51" s="68">
        <v>136518461.49000001</v>
      </c>
      <c r="J51" s="68">
        <v>87769069.719999999</v>
      </c>
      <c r="K51" s="68">
        <v>40062053.770000003</v>
      </c>
      <c r="L51" s="68">
        <v>79050845.480000019</v>
      </c>
      <c r="M51" s="68">
        <v>0</v>
      </c>
      <c r="N51" s="68">
        <v>171728713.21000001</v>
      </c>
      <c r="O51" s="68">
        <v>52383615.450000003</v>
      </c>
      <c r="P51" s="68">
        <v>228347343.10999998</v>
      </c>
      <c r="Q51" s="68">
        <f t="shared" si="1"/>
        <v>1124711374.7</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87">
        <v>1362894355</v>
      </c>
      <c r="D52" s="87">
        <v>2449859274.7200003</v>
      </c>
      <c r="E52" s="68">
        <v>42982013.349999994</v>
      </c>
      <c r="F52" s="68">
        <v>136820672.5</v>
      </c>
      <c r="G52" s="68">
        <v>141666471.06999999</v>
      </c>
      <c r="H52" s="68">
        <v>118069035.03</v>
      </c>
      <c r="I52" s="68">
        <v>77015659.00999999</v>
      </c>
      <c r="J52" s="68">
        <v>253314425.61000001</v>
      </c>
      <c r="K52" s="68">
        <v>355919742.15999997</v>
      </c>
      <c r="L52" s="68">
        <v>571583380.4000001</v>
      </c>
      <c r="M52" s="68">
        <v>31428407.619999997</v>
      </c>
      <c r="N52" s="68">
        <v>35150154.350000001</v>
      </c>
      <c r="O52" s="68">
        <v>36065326.520000003</v>
      </c>
      <c r="P52" s="68">
        <v>14935113.99</v>
      </c>
      <c r="Q52" s="68">
        <f t="shared" si="1"/>
        <v>1814950401.6099999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87">
        <v>1444971740</v>
      </c>
      <c r="D53" s="87">
        <v>784044186.99000001</v>
      </c>
      <c r="E53" s="68">
        <v>70363554.289999992</v>
      </c>
      <c r="F53" s="68">
        <v>88902018.850000009</v>
      </c>
      <c r="G53" s="68">
        <v>99144786.209999993</v>
      </c>
      <c r="H53" s="68">
        <v>83802905.88000001</v>
      </c>
      <c r="I53" s="68">
        <v>11734683.939999999</v>
      </c>
      <c r="J53" s="68">
        <v>119799040.77</v>
      </c>
      <c r="K53" s="68">
        <v>61247190.469999999</v>
      </c>
      <c r="L53" s="68">
        <v>60944941.520000003</v>
      </c>
      <c r="M53" s="68">
        <v>9203654.9500000011</v>
      </c>
      <c r="N53" s="68">
        <v>18530795.469999999</v>
      </c>
      <c r="O53" s="68">
        <v>25037209.700000003</v>
      </c>
      <c r="P53" s="68">
        <v>8180370.8799999999</v>
      </c>
      <c r="Q53" s="68">
        <f t="shared" si="1"/>
        <v>656891152.93000007</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87">
        <v>10000001</v>
      </c>
      <c r="D54" s="87">
        <v>5590309.8799999999</v>
      </c>
      <c r="E54" s="68">
        <v>0</v>
      </c>
      <c r="F54" s="68">
        <v>0</v>
      </c>
      <c r="G54" s="68">
        <v>0</v>
      </c>
      <c r="H54" s="68">
        <v>0</v>
      </c>
      <c r="I54" s="68">
        <v>0</v>
      </c>
      <c r="J54" s="68">
        <v>0</v>
      </c>
      <c r="K54" s="68">
        <v>0</v>
      </c>
      <c r="L54" s="68">
        <v>0</v>
      </c>
      <c r="M54" s="68">
        <v>0</v>
      </c>
      <c r="N54" s="68">
        <v>0</v>
      </c>
      <c r="O54" s="68">
        <v>0</v>
      </c>
      <c r="P54" s="68">
        <v>0</v>
      </c>
      <c r="Q54" s="68">
        <f t="shared" si="1"/>
        <v>0</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87">
        <v>147054995</v>
      </c>
      <c r="D55" s="87">
        <v>165402630.28</v>
      </c>
      <c r="E55" s="68">
        <v>312173.46999999997</v>
      </c>
      <c r="F55" s="68">
        <v>11598672.949999999</v>
      </c>
      <c r="G55" s="68">
        <v>2591200.2299999995</v>
      </c>
      <c r="H55" s="68">
        <v>7883706.7299999995</v>
      </c>
      <c r="I55" s="68">
        <v>8100725.9799999995</v>
      </c>
      <c r="J55" s="68">
        <v>8052625.3399999999</v>
      </c>
      <c r="K55" s="68">
        <v>23530101.48</v>
      </c>
      <c r="L55" s="68">
        <v>13646378.91</v>
      </c>
      <c r="M55" s="68">
        <v>2293348.91</v>
      </c>
      <c r="N55" s="68">
        <v>12284016.23</v>
      </c>
      <c r="O55" s="68">
        <v>16676803.879999999</v>
      </c>
      <c r="P55" s="68">
        <v>47740321.259999998</v>
      </c>
      <c r="Q55" s="68">
        <f t="shared" si="1"/>
        <v>154710075.37</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87">
        <v>1231861611</v>
      </c>
      <c r="D56" s="87">
        <v>1101079075</v>
      </c>
      <c r="E56" s="68">
        <v>16964675.260000002</v>
      </c>
      <c r="F56" s="68">
        <v>176742439.74000001</v>
      </c>
      <c r="G56" s="68">
        <v>42324473.149999999</v>
      </c>
      <c r="H56" s="68">
        <v>91049883.030000001</v>
      </c>
      <c r="I56" s="68">
        <v>120714852.77000001</v>
      </c>
      <c r="J56" s="68">
        <v>98863107</v>
      </c>
      <c r="K56" s="68">
        <v>75214884.24000001</v>
      </c>
      <c r="L56" s="68">
        <v>148319657</v>
      </c>
      <c r="M56" s="68">
        <v>23831686.5</v>
      </c>
      <c r="N56" s="68">
        <v>32499641.850000001</v>
      </c>
      <c r="O56" s="68">
        <v>31793213.890000001</v>
      </c>
      <c r="P56" s="68">
        <v>108612014.31</v>
      </c>
      <c r="Q56" s="68">
        <f t="shared" si="1"/>
        <v>966930528.74000001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87">
        <v>1099242371</v>
      </c>
      <c r="D57" s="87">
        <v>677424033.82999992</v>
      </c>
      <c r="E57" s="68">
        <v>0</v>
      </c>
      <c r="F57" s="68">
        <v>0</v>
      </c>
      <c r="G57" s="68">
        <v>0</v>
      </c>
      <c r="H57" s="68">
        <v>0</v>
      </c>
      <c r="I57" s="68">
        <v>0</v>
      </c>
      <c r="J57" s="68">
        <v>0</v>
      </c>
      <c r="K57" s="68">
        <v>352962064.23999995</v>
      </c>
      <c r="L57" s="68">
        <v>46601292.910000004</v>
      </c>
      <c r="M57" s="68">
        <v>44393335.949999996</v>
      </c>
      <c r="N57" s="68">
        <v>69974019.180000007</v>
      </c>
      <c r="O57" s="68">
        <v>9803077.879999999</v>
      </c>
      <c r="P57" s="68">
        <v>80629991.930000007</v>
      </c>
      <c r="Q57" s="68">
        <f t="shared" si="1"/>
        <v>604363782.08999991</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87">
        <v>1196400000</v>
      </c>
      <c r="D58" s="87">
        <v>1127231200</v>
      </c>
      <c r="E58" s="68">
        <v>0</v>
      </c>
      <c r="F58" s="68">
        <v>1753951.04</v>
      </c>
      <c r="G58" s="68">
        <v>6029734.5600000005</v>
      </c>
      <c r="H58" s="68">
        <v>9493472.9599999972</v>
      </c>
      <c r="I58" s="68">
        <v>33588976.600000001</v>
      </c>
      <c r="J58" s="68">
        <v>47279424.339999996</v>
      </c>
      <c r="K58" s="68">
        <v>6872948.3700000001</v>
      </c>
      <c r="L58" s="68">
        <v>2063331.3500000052</v>
      </c>
      <c r="M58" s="68">
        <v>4878572.1500000004</v>
      </c>
      <c r="N58" s="68">
        <v>6860437.7199999997</v>
      </c>
      <c r="O58" s="68">
        <v>4584243.08</v>
      </c>
      <c r="P58" s="68">
        <v>112867133.49000001</v>
      </c>
      <c r="Q58" s="68">
        <f t="shared" si="1"/>
        <v>236272225.66000003</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87">
        <v>6753863</v>
      </c>
      <c r="D59" s="87">
        <v>4624678</v>
      </c>
      <c r="E59" s="68">
        <v>0</v>
      </c>
      <c r="F59" s="68">
        <v>0</v>
      </c>
      <c r="G59" s="68">
        <v>0</v>
      </c>
      <c r="H59" s="68">
        <v>80325</v>
      </c>
      <c r="I59" s="68">
        <v>0</v>
      </c>
      <c r="J59" s="68">
        <v>0</v>
      </c>
      <c r="K59" s="68">
        <v>1832515.12</v>
      </c>
      <c r="L59" s="68"/>
      <c r="M59" s="68">
        <v>0</v>
      </c>
      <c r="N59" s="68">
        <v>35385.839999999997</v>
      </c>
      <c r="O59" s="68">
        <v>0</v>
      </c>
      <c r="P59" s="68">
        <v>1060500</v>
      </c>
      <c r="Q59" s="68">
        <f t="shared" si="1"/>
        <v>3008725.96</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87">
        <v>28880980</v>
      </c>
      <c r="D60" s="87">
        <v>12401075</v>
      </c>
      <c r="E60" s="68">
        <v>0</v>
      </c>
      <c r="F60" s="68">
        <v>0</v>
      </c>
      <c r="G60" s="68">
        <v>0</v>
      </c>
      <c r="H60" s="68">
        <v>0</v>
      </c>
      <c r="I60" s="68">
        <v>0</v>
      </c>
      <c r="J60" s="68">
        <v>0</v>
      </c>
      <c r="K60" s="68">
        <v>0</v>
      </c>
      <c r="L60" s="68">
        <v>0</v>
      </c>
      <c r="M60" s="68">
        <v>0</v>
      </c>
      <c r="N60" s="68">
        <v>0</v>
      </c>
      <c r="O60" s="68">
        <v>0</v>
      </c>
      <c r="P60" s="68">
        <v>0</v>
      </c>
      <c r="Q60" s="68">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87">
        <v>5048891</v>
      </c>
      <c r="D61" s="87">
        <v>2222114</v>
      </c>
      <c r="E61" s="68">
        <v>0</v>
      </c>
      <c r="F61" s="68">
        <v>0</v>
      </c>
      <c r="G61" s="68">
        <v>0</v>
      </c>
      <c r="H61" s="68">
        <v>0</v>
      </c>
      <c r="I61" s="68">
        <v>0</v>
      </c>
      <c r="J61" s="68">
        <v>0</v>
      </c>
      <c r="K61" s="68">
        <v>0</v>
      </c>
      <c r="L61" s="68">
        <v>0</v>
      </c>
      <c r="M61" s="68">
        <v>0</v>
      </c>
      <c r="N61" s="68">
        <v>0</v>
      </c>
      <c r="O61" s="68">
        <v>0</v>
      </c>
      <c r="P61" s="68">
        <v>0</v>
      </c>
      <c r="Q61" s="68">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87">
        <v>13064419</v>
      </c>
      <c r="D62" s="87">
        <v>5749902</v>
      </c>
      <c r="E62" s="68">
        <v>0</v>
      </c>
      <c r="F62" s="68">
        <v>0</v>
      </c>
      <c r="G62" s="70">
        <v>191573</v>
      </c>
      <c r="H62" s="68">
        <v>0</v>
      </c>
      <c r="I62" s="68">
        <v>0</v>
      </c>
      <c r="J62" s="68">
        <v>0</v>
      </c>
      <c r="K62" s="68">
        <v>0</v>
      </c>
      <c r="L62" s="68">
        <v>0</v>
      </c>
      <c r="M62" s="68">
        <v>0</v>
      </c>
      <c r="N62" s="68">
        <v>0</v>
      </c>
      <c r="O62" s="68">
        <v>0</v>
      </c>
      <c r="P62" s="68">
        <v>416500</v>
      </c>
      <c r="Q62" s="68">
        <f t="shared" si="1"/>
        <v>608073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A63" s="90"/>
      <c r="B63" s="11" t="s">
        <v>278</v>
      </c>
      <c r="C63" s="87">
        <v>175466349</v>
      </c>
      <c r="D63" s="87">
        <v>131212885</v>
      </c>
      <c r="E63" s="68">
        <v>0</v>
      </c>
      <c r="F63" s="68">
        <v>0</v>
      </c>
      <c r="G63" s="68">
        <v>0</v>
      </c>
      <c r="H63" s="68">
        <v>0</v>
      </c>
      <c r="I63" s="68">
        <v>0</v>
      </c>
      <c r="J63" s="68">
        <v>0</v>
      </c>
      <c r="K63" s="68">
        <v>0</v>
      </c>
      <c r="L63" s="68">
        <v>0</v>
      </c>
      <c r="M63" s="68">
        <v>0</v>
      </c>
      <c r="N63" s="68">
        <v>0</v>
      </c>
      <c r="O63" s="68">
        <v>0</v>
      </c>
      <c r="P63" s="68">
        <v>0</v>
      </c>
      <c r="Q63" s="68">
        <f t="shared" si="1"/>
        <v>0</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A64" s="90"/>
      <c r="B64" s="11" t="s">
        <v>279</v>
      </c>
      <c r="C64" s="87">
        <v>0</v>
      </c>
      <c r="D64" s="87">
        <v>12000000000</v>
      </c>
      <c r="E64" s="68">
        <v>0</v>
      </c>
      <c r="F64" s="68">
        <v>0</v>
      </c>
      <c r="G64" s="68">
        <v>0</v>
      </c>
      <c r="H64" s="68">
        <v>0</v>
      </c>
      <c r="I64" s="68">
        <v>0</v>
      </c>
      <c r="J64" s="68">
        <v>0</v>
      </c>
      <c r="K64" s="68">
        <v>12000000000</v>
      </c>
      <c r="L64" s="68">
        <v>0</v>
      </c>
      <c r="M64" s="68">
        <v>0</v>
      </c>
      <c r="N64" s="68">
        <v>0</v>
      </c>
      <c r="O64" s="68">
        <v>0</v>
      </c>
      <c r="P64" s="68">
        <v>-441546.26</v>
      </c>
      <c r="Q64" s="68">
        <f t="shared" si="1"/>
        <v>11999558453.74</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9" t="s">
        <v>280</v>
      </c>
      <c r="C65" s="89">
        <f t="shared" ref="C65:P65" si="3">C66</f>
        <v>0</v>
      </c>
      <c r="D65" s="89">
        <f t="shared" si="3"/>
        <v>469206000</v>
      </c>
      <c r="E65" s="71">
        <f t="shared" si="3"/>
        <v>0</v>
      </c>
      <c r="F65" s="71">
        <f t="shared" si="3"/>
        <v>0</v>
      </c>
      <c r="G65" s="71">
        <f t="shared" si="3"/>
        <v>0</v>
      </c>
      <c r="H65" s="71">
        <f t="shared" si="3"/>
        <v>0</v>
      </c>
      <c r="I65" s="71">
        <f t="shared" si="3"/>
        <v>0</v>
      </c>
      <c r="J65" s="71">
        <f t="shared" si="3"/>
        <v>0</v>
      </c>
      <c r="K65" s="71">
        <f t="shared" si="3"/>
        <v>0</v>
      </c>
      <c r="L65" s="71">
        <f t="shared" si="3"/>
        <v>0</v>
      </c>
      <c r="M65" s="71">
        <f t="shared" si="3"/>
        <v>0</v>
      </c>
      <c r="N65" s="71">
        <f t="shared" si="3"/>
        <v>0</v>
      </c>
      <c r="O65" s="71">
        <f t="shared" si="3"/>
        <v>0</v>
      </c>
      <c r="P65" s="71">
        <f t="shared" si="3"/>
        <v>466630116.42000002</v>
      </c>
      <c r="Q65" s="71">
        <f t="shared" si="1"/>
        <v>466630116.42000002</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11" t="s">
        <v>281</v>
      </c>
      <c r="C66" s="87">
        <v>0</v>
      </c>
      <c r="D66" s="87">
        <v>469206000</v>
      </c>
      <c r="E66" s="72">
        <v>0</v>
      </c>
      <c r="F66" s="72">
        <v>0</v>
      </c>
      <c r="G66" s="72">
        <v>0</v>
      </c>
      <c r="H66" s="72">
        <v>0</v>
      </c>
      <c r="I66" s="72">
        <v>0</v>
      </c>
      <c r="J66" s="72">
        <v>0</v>
      </c>
      <c r="K66" s="72">
        <v>0</v>
      </c>
      <c r="L66" s="72">
        <v>0</v>
      </c>
      <c r="M66" s="72">
        <v>0</v>
      </c>
      <c r="N66" s="72">
        <v>0</v>
      </c>
      <c r="O66" s="72">
        <v>0</v>
      </c>
      <c r="P66" s="72">
        <v>466630116.42000002</v>
      </c>
      <c r="Q66" s="68">
        <f t="shared" si="1"/>
        <v>466630116.42000002</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9" t="s">
        <v>74</v>
      </c>
      <c r="C67" s="71">
        <f>+C68</f>
        <v>55882984627</v>
      </c>
      <c r="D67" s="71">
        <f t="shared" ref="D67:P67" si="4">SUM(D68:D69)</f>
        <v>90718653972.850006</v>
      </c>
      <c r="E67" s="71">
        <f t="shared" si="4"/>
        <v>6470856307.2799997</v>
      </c>
      <c r="F67" s="71">
        <f t="shared" si="4"/>
        <v>5032805026.2299995</v>
      </c>
      <c r="G67" s="71">
        <f t="shared" si="4"/>
        <v>2215397471.4499998</v>
      </c>
      <c r="H67" s="71">
        <f t="shared" si="4"/>
        <v>11262423356.889999</v>
      </c>
      <c r="I67" s="71">
        <f t="shared" si="4"/>
        <v>5170670484.75</v>
      </c>
      <c r="J67" s="71">
        <f t="shared" si="4"/>
        <v>9207091008.2999992</v>
      </c>
      <c r="K67" s="71">
        <f t="shared" si="4"/>
        <v>9119238659.3000011</v>
      </c>
      <c r="L67" s="71">
        <f t="shared" si="4"/>
        <v>5580925169.3700008</v>
      </c>
      <c r="M67" s="71">
        <f t="shared" si="4"/>
        <v>2053238601.2900002</v>
      </c>
      <c r="N67" s="71">
        <f t="shared" si="4"/>
        <v>3710444092.29</v>
      </c>
      <c r="O67" s="71">
        <f t="shared" si="4"/>
        <v>4297515429.4099998</v>
      </c>
      <c r="P67" s="71">
        <f t="shared" si="4"/>
        <v>25526655008.059998</v>
      </c>
      <c r="Q67" s="71">
        <f t="shared" si="1"/>
        <v>89647260614.619995</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1" t="s">
        <v>75</v>
      </c>
      <c r="C68" s="87">
        <v>55882984627</v>
      </c>
      <c r="D68" s="87">
        <v>76964808105.639999</v>
      </c>
      <c r="E68" s="72">
        <v>6470856307.2799997</v>
      </c>
      <c r="F68" s="72">
        <v>5032805026.2299995</v>
      </c>
      <c r="G68" s="72">
        <v>2215397471.4499998</v>
      </c>
      <c r="H68" s="72">
        <v>3623788584.21</v>
      </c>
      <c r="I68" s="72">
        <v>3379514840.0599999</v>
      </c>
      <c r="J68" s="72">
        <v>7391752536.5799999</v>
      </c>
      <c r="K68" s="72">
        <v>8225142224.4300003</v>
      </c>
      <c r="L68" s="72">
        <v>5122089545.5700006</v>
      </c>
      <c r="M68" s="72">
        <v>1873315450.3300002</v>
      </c>
      <c r="N68" s="72">
        <v>3634052443.4899998</v>
      </c>
      <c r="O68" s="72">
        <v>4259054338.6599998</v>
      </c>
      <c r="P68" s="72">
        <v>25346625728.369999</v>
      </c>
      <c r="Q68" s="72">
        <f t="shared" si="1"/>
        <v>76574394496.659988</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1" t="s">
        <v>76</v>
      </c>
      <c r="C69" s="88">
        <v>0</v>
      </c>
      <c r="D69" s="88">
        <v>13753845867.210001</v>
      </c>
      <c r="E69" s="72">
        <v>0</v>
      </c>
      <c r="F69" s="72">
        <v>0</v>
      </c>
      <c r="G69" s="72">
        <v>0</v>
      </c>
      <c r="H69" s="72">
        <v>7638634772.6800003</v>
      </c>
      <c r="I69" s="72">
        <v>1791155644.6900001</v>
      </c>
      <c r="J69" s="72">
        <v>1815338471.7199998</v>
      </c>
      <c r="K69" s="72">
        <v>894096434.87000012</v>
      </c>
      <c r="L69" s="72">
        <v>458835623.79999995</v>
      </c>
      <c r="M69" s="72">
        <v>179923150.96000001</v>
      </c>
      <c r="N69" s="72">
        <v>76391648.799999997</v>
      </c>
      <c r="O69" s="72">
        <v>38461090.75</v>
      </c>
      <c r="P69" s="72">
        <v>180029279.69</v>
      </c>
      <c r="Q69" s="72">
        <f t="shared" si="1"/>
        <v>13072866117.959999</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9" t="s">
        <v>77</v>
      </c>
      <c r="C70" s="73">
        <f t="shared" ref="C70:P70" si="5">+SUM(C71:C93)</f>
        <v>115083838470</v>
      </c>
      <c r="D70" s="73">
        <f t="shared" si="5"/>
        <v>342065544085.53998</v>
      </c>
      <c r="E70" s="73">
        <f t="shared" si="5"/>
        <v>6098039803.3100014</v>
      </c>
      <c r="F70" s="73">
        <f t="shared" si="5"/>
        <v>8048272978.2299995</v>
      </c>
      <c r="G70" s="73">
        <f t="shared" si="5"/>
        <v>5272723434.3000002</v>
      </c>
      <c r="H70" s="73">
        <f t="shared" si="5"/>
        <v>8212497394.29</v>
      </c>
      <c r="I70" s="73">
        <f t="shared" si="5"/>
        <v>12910769090.920002</v>
      </c>
      <c r="J70" s="73">
        <f t="shared" si="5"/>
        <v>7374067114.9800005</v>
      </c>
      <c r="K70" s="73">
        <f t="shared" si="5"/>
        <v>25866720181.16</v>
      </c>
      <c r="L70" s="73">
        <f t="shared" si="5"/>
        <v>11751925851.299999</v>
      </c>
      <c r="M70" s="73">
        <f t="shared" si="5"/>
        <v>10067289275.900002</v>
      </c>
      <c r="N70" s="73">
        <f t="shared" si="5"/>
        <v>51961838177.700012</v>
      </c>
      <c r="O70" s="73">
        <f t="shared" si="5"/>
        <v>24224844056.060001</v>
      </c>
      <c r="P70" s="73">
        <f t="shared" si="5"/>
        <v>141152594769.35007</v>
      </c>
      <c r="Q70" s="71">
        <f t="shared" si="1"/>
        <v>312941582127.50012</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81</v>
      </c>
      <c r="C71" s="87">
        <v>17443537883</v>
      </c>
      <c r="D71" s="87">
        <v>2866733616.3400006</v>
      </c>
      <c r="E71" s="68">
        <v>0</v>
      </c>
      <c r="F71" s="68">
        <v>0</v>
      </c>
      <c r="G71" s="68">
        <v>0</v>
      </c>
      <c r="H71" s="68">
        <v>0</v>
      </c>
      <c r="I71" s="68">
        <v>0</v>
      </c>
      <c r="J71" s="68">
        <v>0</v>
      </c>
      <c r="K71" s="68">
        <v>0</v>
      </c>
      <c r="L71" s="68">
        <v>0</v>
      </c>
      <c r="M71" s="68">
        <v>0</v>
      </c>
      <c r="N71" s="68">
        <v>0</v>
      </c>
      <c r="O71" s="68">
        <v>0</v>
      </c>
      <c r="P71" s="68">
        <v>0</v>
      </c>
      <c r="Q71" s="68">
        <f t="shared" si="1"/>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245</v>
      </c>
      <c r="C72" s="87">
        <v>10712000000</v>
      </c>
      <c r="D72" s="87">
        <v>54788050198.07</v>
      </c>
      <c r="E72" s="68">
        <v>147137587.68000001</v>
      </c>
      <c r="F72" s="68">
        <v>1914885349.3599999</v>
      </c>
      <c r="G72" s="68">
        <v>1140790643.4300001</v>
      </c>
      <c r="H72" s="68">
        <v>407071170.89999998</v>
      </c>
      <c r="I72" s="68">
        <v>817392839.19000006</v>
      </c>
      <c r="J72" s="68">
        <v>1909330426.8799999</v>
      </c>
      <c r="K72" s="68">
        <v>18990872008.299999</v>
      </c>
      <c r="L72" s="68">
        <v>3100821529.23</v>
      </c>
      <c r="M72" s="68">
        <v>1209157289.0200002</v>
      </c>
      <c r="N72" s="68">
        <v>406721190.07999998</v>
      </c>
      <c r="O72" s="68">
        <v>699114910.48000002</v>
      </c>
      <c r="P72" s="68">
        <v>8055193328.2399998</v>
      </c>
      <c r="Q72" s="68">
        <f t="shared" si="1"/>
        <v>38798488272.790001</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254</v>
      </c>
      <c r="C73" s="87">
        <v>0</v>
      </c>
      <c r="D73" s="87">
        <v>2047.17</v>
      </c>
      <c r="E73" s="68">
        <v>0</v>
      </c>
      <c r="F73" s="68">
        <v>0</v>
      </c>
      <c r="G73" s="68">
        <v>0</v>
      </c>
      <c r="H73" s="68">
        <v>0</v>
      </c>
      <c r="I73" s="68">
        <v>0</v>
      </c>
      <c r="J73" s="68">
        <v>0</v>
      </c>
      <c r="K73" s="68">
        <v>0</v>
      </c>
      <c r="L73" s="68">
        <v>0</v>
      </c>
      <c r="M73" s="68">
        <v>0</v>
      </c>
      <c r="N73" s="68">
        <v>0</v>
      </c>
      <c r="O73" s="68">
        <v>0</v>
      </c>
      <c r="P73" s="68">
        <v>2047.17</v>
      </c>
      <c r="Q73" s="68">
        <f t="shared" si="1"/>
        <v>2047.17</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84</v>
      </c>
      <c r="C74" s="87">
        <v>298382804</v>
      </c>
      <c r="D74" s="87">
        <v>215085997.96000004</v>
      </c>
      <c r="E74" s="68">
        <v>0</v>
      </c>
      <c r="F74" s="68">
        <v>0</v>
      </c>
      <c r="G74" s="68">
        <v>0</v>
      </c>
      <c r="H74" s="68">
        <v>0</v>
      </c>
      <c r="I74" s="68">
        <v>0</v>
      </c>
      <c r="J74" s="68">
        <v>0</v>
      </c>
      <c r="K74" s="68">
        <v>0</v>
      </c>
      <c r="L74" s="68">
        <v>0</v>
      </c>
      <c r="M74" s="68">
        <v>0</v>
      </c>
      <c r="N74" s="68">
        <v>0</v>
      </c>
      <c r="O74" s="68">
        <v>0</v>
      </c>
      <c r="P74" s="68">
        <v>0</v>
      </c>
      <c r="Q74" s="68">
        <f t="shared" ref="Q74:Q137" si="6">SUM(E74:P74)</f>
        <v>0</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86</v>
      </c>
      <c r="C75" s="87">
        <v>80269838470</v>
      </c>
      <c r="D75" s="87">
        <v>264558704579.14001</v>
      </c>
      <c r="E75" s="68">
        <v>5950665013.9900007</v>
      </c>
      <c r="F75" s="68">
        <v>6133387628.8699999</v>
      </c>
      <c r="G75" s="68">
        <v>3968241654.5700002</v>
      </c>
      <c r="H75" s="68">
        <v>7238893265.2300005</v>
      </c>
      <c r="I75" s="68">
        <v>4528450735.9099998</v>
      </c>
      <c r="J75" s="68">
        <v>4033820216.6800003</v>
      </c>
      <c r="K75" s="68">
        <v>6854039393.6599998</v>
      </c>
      <c r="L75" s="68">
        <v>7258958904.4099998</v>
      </c>
      <c r="M75" s="68">
        <v>8858131986.8800011</v>
      </c>
      <c r="N75" s="68">
        <v>51087164195.110008</v>
      </c>
      <c r="O75" s="68">
        <v>22862582791.510002</v>
      </c>
      <c r="P75" s="68">
        <v>130739899167.03</v>
      </c>
      <c r="Q75" s="68">
        <f t="shared" si="6"/>
        <v>259514234953.85004</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95</v>
      </c>
      <c r="C76" s="87">
        <v>0</v>
      </c>
      <c r="D76" s="87">
        <v>23643904</v>
      </c>
      <c r="E76" s="68">
        <v>0</v>
      </c>
      <c r="F76" s="68">
        <v>0</v>
      </c>
      <c r="G76" s="68">
        <v>0</v>
      </c>
      <c r="H76" s="68">
        <v>0</v>
      </c>
      <c r="I76" s="68">
        <v>0</v>
      </c>
      <c r="J76" s="68">
        <v>2652312.21</v>
      </c>
      <c r="K76" s="68">
        <v>0</v>
      </c>
      <c r="L76" s="68">
        <v>2697883.48</v>
      </c>
      <c r="M76" s="68">
        <v>0</v>
      </c>
      <c r="N76" s="68">
        <v>0</v>
      </c>
      <c r="O76" s="68">
        <v>662506.59</v>
      </c>
      <c r="P76" s="68">
        <v>13234087.26</v>
      </c>
      <c r="Q76" s="68">
        <f t="shared" si="6"/>
        <v>19246789.539999999</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101</v>
      </c>
      <c r="C77" s="87">
        <v>0</v>
      </c>
      <c r="D77" s="87">
        <v>278059677</v>
      </c>
      <c r="E77" s="68">
        <v>0</v>
      </c>
      <c r="F77" s="68">
        <v>0</v>
      </c>
      <c r="G77" s="68">
        <v>0</v>
      </c>
      <c r="H77" s="68">
        <v>0</v>
      </c>
      <c r="I77" s="68">
        <v>0</v>
      </c>
      <c r="J77" s="68">
        <v>0</v>
      </c>
      <c r="K77" s="68">
        <v>0</v>
      </c>
      <c r="L77" s="68">
        <v>0</v>
      </c>
      <c r="M77" s="68">
        <v>0</v>
      </c>
      <c r="N77" s="68">
        <v>0</v>
      </c>
      <c r="O77" s="68">
        <v>0</v>
      </c>
      <c r="P77" s="68">
        <v>278049644.73000002</v>
      </c>
      <c r="Q77" s="68">
        <f t="shared" si="6"/>
        <v>278049644.73000002</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103</v>
      </c>
      <c r="C78" s="87">
        <v>178636032</v>
      </c>
      <c r="D78" s="87">
        <v>190276057</v>
      </c>
      <c r="E78" s="68">
        <v>0</v>
      </c>
      <c r="F78" s="68">
        <v>0</v>
      </c>
      <c r="G78" s="68">
        <v>0</v>
      </c>
      <c r="H78" s="68">
        <v>0</v>
      </c>
      <c r="I78" s="68">
        <v>0</v>
      </c>
      <c r="J78" s="68">
        <v>24044259.329999998</v>
      </c>
      <c r="K78" s="68">
        <v>0</v>
      </c>
      <c r="L78" s="68">
        <v>0</v>
      </c>
      <c r="M78" s="68">
        <v>0</v>
      </c>
      <c r="N78" s="68">
        <v>40416056.049999997</v>
      </c>
      <c r="O78" s="68">
        <v>0</v>
      </c>
      <c r="P78" s="68">
        <v>53799127.5</v>
      </c>
      <c r="Q78" s="68">
        <f t="shared" si="6"/>
        <v>118259442.88</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107</v>
      </c>
      <c r="C79" s="87">
        <v>0</v>
      </c>
      <c r="D79" s="87">
        <v>154465248.61000001</v>
      </c>
      <c r="E79" s="68">
        <v>0</v>
      </c>
      <c r="F79" s="68">
        <v>0</v>
      </c>
      <c r="G79" s="68">
        <v>0</v>
      </c>
      <c r="H79" s="68">
        <v>0</v>
      </c>
      <c r="I79" s="68">
        <v>0</v>
      </c>
      <c r="J79" s="68">
        <v>0</v>
      </c>
      <c r="K79" s="68">
        <v>0</v>
      </c>
      <c r="L79" s="68">
        <v>0</v>
      </c>
      <c r="M79" s="68">
        <v>0</v>
      </c>
      <c r="N79" s="68">
        <v>0</v>
      </c>
      <c r="O79" s="68">
        <v>0</v>
      </c>
      <c r="P79" s="68">
        <v>154464860.49000001</v>
      </c>
      <c r="Q79" s="68">
        <f t="shared" si="6"/>
        <v>154464860.49000001</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108</v>
      </c>
      <c r="C80" s="87">
        <v>194676387</v>
      </c>
      <c r="D80" s="87">
        <v>207361610</v>
      </c>
      <c r="E80" s="68">
        <v>0</v>
      </c>
      <c r="F80" s="68">
        <v>0</v>
      </c>
      <c r="G80" s="68">
        <v>0</v>
      </c>
      <c r="H80" s="68">
        <v>0</v>
      </c>
      <c r="I80" s="68">
        <v>0</v>
      </c>
      <c r="J80" s="68">
        <v>0</v>
      </c>
      <c r="K80" s="68">
        <v>0</v>
      </c>
      <c r="L80" s="68">
        <v>0</v>
      </c>
      <c r="M80" s="68">
        <v>0</v>
      </c>
      <c r="N80" s="68">
        <v>0</v>
      </c>
      <c r="O80" s="68">
        <v>0</v>
      </c>
      <c r="P80" s="68">
        <v>190996236.67000002</v>
      </c>
      <c r="Q80" s="68">
        <f t="shared" si="6"/>
        <v>190996236.67000002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177</v>
      </c>
      <c r="C81" s="87">
        <v>0</v>
      </c>
      <c r="D81" s="87">
        <v>421784332</v>
      </c>
      <c r="E81" s="68">
        <v>0</v>
      </c>
      <c r="F81" s="68">
        <v>0</v>
      </c>
      <c r="G81" s="68">
        <v>163691136.30000001</v>
      </c>
      <c r="H81" s="68">
        <v>0</v>
      </c>
      <c r="I81" s="68">
        <v>0</v>
      </c>
      <c r="J81" s="68">
        <v>0</v>
      </c>
      <c r="K81" s="68">
        <v>0</v>
      </c>
      <c r="L81" s="68">
        <v>0</v>
      </c>
      <c r="M81" s="68">
        <v>0</v>
      </c>
      <c r="N81" s="68">
        <v>0</v>
      </c>
      <c r="O81" s="68">
        <v>0</v>
      </c>
      <c r="P81" s="68">
        <v>83003294.659999996</v>
      </c>
      <c r="Q81" s="68">
        <f t="shared" si="6"/>
        <v>246694430.96000001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202</v>
      </c>
      <c r="C82" s="87">
        <v>0</v>
      </c>
      <c r="D82" s="87">
        <v>102739599.04000001</v>
      </c>
      <c r="E82" s="68">
        <v>0</v>
      </c>
      <c r="F82" s="68">
        <v>0</v>
      </c>
      <c r="G82" s="68">
        <v>0</v>
      </c>
      <c r="H82" s="68">
        <v>0</v>
      </c>
      <c r="I82" s="68">
        <v>0</v>
      </c>
      <c r="J82" s="68">
        <v>7542843.3399999999</v>
      </c>
      <c r="K82" s="68">
        <v>0</v>
      </c>
      <c r="L82" s="68">
        <v>0</v>
      </c>
      <c r="M82" s="68">
        <v>0</v>
      </c>
      <c r="N82" s="68">
        <v>16468036.949999999</v>
      </c>
      <c r="O82" s="68">
        <v>0</v>
      </c>
      <c r="P82" s="68">
        <v>22552759.550000001</v>
      </c>
      <c r="Q82" s="68">
        <f t="shared" si="6"/>
        <v>46563639.840000004</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116</v>
      </c>
      <c r="C83" s="87">
        <v>964080000</v>
      </c>
      <c r="D83" s="87">
        <v>1003892818</v>
      </c>
      <c r="E83" s="68">
        <v>0</v>
      </c>
      <c r="F83" s="68">
        <v>0</v>
      </c>
      <c r="G83" s="68">
        <v>0</v>
      </c>
      <c r="H83" s="68">
        <v>0</v>
      </c>
      <c r="I83" s="68">
        <v>0</v>
      </c>
      <c r="J83" s="68">
        <v>244518581.47999999</v>
      </c>
      <c r="K83" s="68">
        <v>0</v>
      </c>
      <c r="L83" s="68">
        <v>259706587.25999999</v>
      </c>
      <c r="M83" s="68">
        <v>0</v>
      </c>
      <c r="N83" s="68">
        <v>0</v>
      </c>
      <c r="O83" s="68">
        <v>0</v>
      </c>
      <c r="P83" s="68">
        <v>74802431.960000008</v>
      </c>
      <c r="Q83" s="68">
        <f t="shared" si="6"/>
        <v>579027600.70000005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117</v>
      </c>
      <c r="C84" s="87">
        <v>0</v>
      </c>
      <c r="D84" s="87">
        <v>1131276934</v>
      </c>
      <c r="E84" s="68">
        <v>0</v>
      </c>
      <c r="F84" s="68">
        <v>0</v>
      </c>
      <c r="G84" s="68">
        <v>0</v>
      </c>
      <c r="H84" s="68">
        <v>0</v>
      </c>
      <c r="I84" s="68">
        <v>0</v>
      </c>
      <c r="J84" s="68">
        <v>331243652.22000003</v>
      </c>
      <c r="K84" s="68">
        <v>0</v>
      </c>
      <c r="L84" s="68">
        <v>327622278.25</v>
      </c>
      <c r="M84" s="68">
        <v>0</v>
      </c>
      <c r="N84" s="68">
        <v>137324610.83000001</v>
      </c>
      <c r="O84" s="68">
        <v>29200407.420000002</v>
      </c>
      <c r="P84" s="68">
        <v>166843762.92000002</v>
      </c>
      <c r="Q84" s="68">
        <f t="shared" si="6"/>
        <v>992234711.6400001</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255</v>
      </c>
      <c r="C85" s="87">
        <v>0</v>
      </c>
      <c r="D85" s="87">
        <v>536052099</v>
      </c>
      <c r="E85" s="87">
        <v>0</v>
      </c>
      <c r="F85" s="68">
        <v>0</v>
      </c>
      <c r="G85" s="68">
        <v>0</v>
      </c>
      <c r="H85" s="68">
        <v>0</v>
      </c>
      <c r="I85" s="87">
        <v>0</v>
      </c>
      <c r="J85" s="68">
        <v>33494957.98</v>
      </c>
      <c r="K85" s="68">
        <v>0</v>
      </c>
      <c r="L85" s="68">
        <v>79982289.579999998</v>
      </c>
      <c r="M85" s="68">
        <v>0</v>
      </c>
      <c r="N85" s="68">
        <v>82142935.060000002</v>
      </c>
      <c r="O85" s="68">
        <v>250229620.15000001</v>
      </c>
      <c r="P85" s="68">
        <v>89873164.030000001</v>
      </c>
      <c r="Q85" s="68">
        <f t="shared" si="6"/>
        <v>535722966.79999995</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282</v>
      </c>
      <c r="C86" s="87">
        <v>4844981283</v>
      </c>
      <c r="D86" s="87">
        <v>4844981283</v>
      </c>
      <c r="E86" s="68">
        <v>0</v>
      </c>
      <c r="F86" s="68">
        <v>0</v>
      </c>
      <c r="G86" s="68">
        <v>0</v>
      </c>
      <c r="H86" s="68">
        <v>566532958.15999997</v>
      </c>
      <c r="I86" s="68">
        <v>54827280.090000004</v>
      </c>
      <c r="J86" s="68">
        <v>610127543.10000002</v>
      </c>
      <c r="K86" s="68">
        <v>0</v>
      </c>
      <c r="L86" s="68">
        <v>504726736.85000002</v>
      </c>
      <c r="M86" s="68">
        <v>0</v>
      </c>
      <c r="N86" s="68">
        <v>191595489.62</v>
      </c>
      <c r="O86" s="68">
        <v>362631652.06999999</v>
      </c>
      <c r="P86" s="68">
        <v>134778323.81999999</v>
      </c>
      <c r="Q86" s="68">
        <f t="shared" si="6"/>
        <v>2425219983.71</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283</v>
      </c>
      <c r="C87" s="87">
        <v>177705611</v>
      </c>
      <c r="D87" s="87">
        <v>271848956</v>
      </c>
      <c r="E87" s="68">
        <v>237201.64</v>
      </c>
      <c r="F87" s="68">
        <v>0</v>
      </c>
      <c r="G87" s="68">
        <v>0</v>
      </c>
      <c r="H87" s="68">
        <v>0</v>
      </c>
      <c r="I87" s="68">
        <v>0</v>
      </c>
      <c r="J87" s="68">
        <v>0</v>
      </c>
      <c r="K87" s="68">
        <v>0</v>
      </c>
      <c r="L87" s="68">
        <v>141115903.84</v>
      </c>
      <c r="M87" s="68">
        <v>0</v>
      </c>
      <c r="N87" s="68">
        <v>0</v>
      </c>
      <c r="O87" s="68">
        <v>0</v>
      </c>
      <c r="P87" s="68">
        <v>104524338.25</v>
      </c>
      <c r="Q87" s="68">
        <f t="shared" si="6"/>
        <v>245877443.72999999</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284</v>
      </c>
      <c r="C88" s="87">
        <v>0</v>
      </c>
      <c r="D88" s="87">
        <v>592408735</v>
      </c>
      <c r="E88" s="68">
        <v>0</v>
      </c>
      <c r="F88" s="68">
        <v>0</v>
      </c>
      <c r="G88" s="68">
        <v>0</v>
      </c>
      <c r="H88" s="68">
        <v>0</v>
      </c>
      <c r="I88" s="68">
        <v>0</v>
      </c>
      <c r="J88" s="68">
        <v>0</v>
      </c>
      <c r="K88" s="68">
        <v>0</v>
      </c>
      <c r="L88" s="68">
        <v>0</v>
      </c>
      <c r="M88" s="68">
        <v>0</v>
      </c>
      <c r="N88" s="68">
        <v>0</v>
      </c>
      <c r="O88" s="68">
        <v>0</v>
      </c>
      <c r="P88" s="68">
        <v>489805770.56</v>
      </c>
      <c r="Q88" s="68">
        <f t="shared" si="6"/>
        <v>489805770.56</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285</v>
      </c>
      <c r="C89" s="87">
        <v>0</v>
      </c>
      <c r="D89" s="87">
        <v>2965980.88</v>
      </c>
      <c r="E89" s="12">
        <v>0</v>
      </c>
      <c r="F89" s="12">
        <v>0</v>
      </c>
      <c r="G89" s="12">
        <v>0</v>
      </c>
      <c r="H89" s="12">
        <v>0</v>
      </c>
      <c r="I89" s="12">
        <v>0</v>
      </c>
      <c r="J89" s="12">
        <v>0</v>
      </c>
      <c r="K89" s="12">
        <v>0</v>
      </c>
      <c r="L89" s="12">
        <v>0</v>
      </c>
      <c r="M89" s="12">
        <v>0</v>
      </c>
      <c r="N89" s="12">
        <v>0</v>
      </c>
      <c r="O89" s="12">
        <v>0</v>
      </c>
      <c r="P89" s="68">
        <v>2960937.88</v>
      </c>
      <c r="Q89" s="68">
        <f t="shared" si="6"/>
        <v>2960937.88</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286</v>
      </c>
      <c r="C90" s="87">
        <v>0</v>
      </c>
      <c r="D90" s="87">
        <v>8585990</v>
      </c>
      <c r="E90" s="12">
        <v>0</v>
      </c>
      <c r="F90" s="12">
        <v>0</v>
      </c>
      <c r="G90" s="12">
        <v>0</v>
      </c>
      <c r="H90" s="12">
        <v>0</v>
      </c>
      <c r="I90" s="12">
        <v>0</v>
      </c>
      <c r="J90" s="12">
        <v>0</v>
      </c>
      <c r="K90" s="12">
        <v>0</v>
      </c>
      <c r="L90" s="12">
        <v>0</v>
      </c>
      <c r="M90" s="12">
        <v>0</v>
      </c>
      <c r="N90" s="12">
        <v>0</v>
      </c>
      <c r="O90" s="12">
        <v>0</v>
      </c>
      <c r="P90" s="68">
        <v>5075013.95</v>
      </c>
      <c r="Q90" s="68">
        <f t="shared" si="6"/>
        <v>5075013.95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287</v>
      </c>
      <c r="C91" s="87">
        <v>0</v>
      </c>
      <c r="D91" s="87">
        <v>1981720000</v>
      </c>
      <c r="E91" s="68">
        <v>0</v>
      </c>
      <c r="F91" s="68">
        <v>0</v>
      </c>
      <c r="G91" s="68">
        <v>0</v>
      </c>
      <c r="H91" s="68">
        <v>0</v>
      </c>
      <c r="I91" s="68">
        <v>0</v>
      </c>
      <c r="J91" s="68">
        <v>0</v>
      </c>
      <c r="K91" s="68">
        <v>0</v>
      </c>
      <c r="L91" s="68">
        <v>0</v>
      </c>
      <c r="M91" s="68">
        <v>0</v>
      </c>
      <c r="N91" s="68">
        <v>0</v>
      </c>
      <c r="O91" s="68">
        <v>0</v>
      </c>
      <c r="P91" s="68">
        <v>491647558.67000002</v>
      </c>
      <c r="Q91" s="68">
        <f t="shared" si="6"/>
        <v>491647558.67000002</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288</v>
      </c>
      <c r="C92" s="87">
        <v>0</v>
      </c>
      <c r="D92" s="87">
        <v>7883813508.3299999</v>
      </c>
      <c r="E92" s="68">
        <v>0</v>
      </c>
      <c r="F92" s="68">
        <v>0</v>
      </c>
      <c r="G92" s="68">
        <v>0</v>
      </c>
      <c r="H92" s="68">
        <v>0</v>
      </c>
      <c r="I92" s="68">
        <v>7510098235.7300005</v>
      </c>
      <c r="J92" s="68">
        <v>177292321.75999999</v>
      </c>
      <c r="K92" s="68">
        <v>21808779.200000003</v>
      </c>
      <c r="L92" s="68">
        <v>76293738.400000006</v>
      </c>
      <c r="M92" s="68">
        <v>0</v>
      </c>
      <c r="N92" s="68">
        <v>5664</v>
      </c>
      <c r="O92" s="68">
        <v>20420708.780000001</v>
      </c>
      <c r="P92" s="68">
        <v>0</v>
      </c>
      <c r="Q92" s="68">
        <f t="shared" si="6"/>
        <v>7805919447.8699999</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289</v>
      </c>
      <c r="C93" s="87">
        <v>0</v>
      </c>
      <c r="D93" s="87">
        <v>1090915</v>
      </c>
      <c r="E93" s="68">
        <v>0</v>
      </c>
      <c r="F93" s="68">
        <v>0</v>
      </c>
      <c r="G93" s="68">
        <v>0</v>
      </c>
      <c r="H93" s="68">
        <v>0</v>
      </c>
      <c r="I93" s="68">
        <v>0</v>
      </c>
      <c r="J93" s="68">
        <v>0</v>
      </c>
      <c r="K93" s="68">
        <v>0</v>
      </c>
      <c r="L93" s="68">
        <v>0</v>
      </c>
      <c r="M93" s="68">
        <v>0</v>
      </c>
      <c r="N93" s="68">
        <v>0</v>
      </c>
      <c r="O93" s="68">
        <v>1459.06</v>
      </c>
      <c r="P93" s="68">
        <v>1088914.01</v>
      </c>
      <c r="Q93" s="68">
        <f t="shared" si="6"/>
        <v>1090373.07</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9" t="s">
        <v>121</v>
      </c>
      <c r="C94" s="71">
        <f t="shared" ref="C94:P94" si="7">+SUM(C95:C149)</f>
        <v>2994261325</v>
      </c>
      <c r="D94" s="71">
        <f t="shared" si="7"/>
        <v>3824308336.6800003</v>
      </c>
      <c r="E94" s="71">
        <f t="shared" si="7"/>
        <v>5032442.74</v>
      </c>
      <c r="F94" s="71">
        <f t="shared" si="7"/>
        <v>17311198.390000001</v>
      </c>
      <c r="G94" s="71">
        <f t="shared" si="7"/>
        <v>11050504.689999999</v>
      </c>
      <c r="H94" s="71">
        <f t="shared" si="7"/>
        <v>49117122.219999999</v>
      </c>
      <c r="I94" s="71">
        <f t="shared" si="7"/>
        <v>77036888.889999986</v>
      </c>
      <c r="J94" s="71">
        <f t="shared" si="7"/>
        <v>103438176.10000001</v>
      </c>
      <c r="K94" s="71">
        <f t="shared" si="7"/>
        <v>27076342.920000002</v>
      </c>
      <c r="L94" s="71">
        <f t="shared" si="7"/>
        <v>18098342.490000002</v>
      </c>
      <c r="M94" s="71">
        <f t="shared" si="7"/>
        <v>4936823.49</v>
      </c>
      <c r="N94" s="71">
        <f t="shared" si="7"/>
        <v>102269860.65000001</v>
      </c>
      <c r="O94" s="71">
        <f t="shared" si="7"/>
        <v>32508699.640000001</v>
      </c>
      <c r="P94" s="71">
        <f t="shared" si="7"/>
        <v>362378346.08000016</v>
      </c>
      <c r="Q94" s="71">
        <f t="shared" si="6"/>
        <v>810254748.30000019</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1" t="s">
        <v>122</v>
      </c>
      <c r="C95" s="87">
        <v>114782065</v>
      </c>
      <c r="D95" s="87">
        <v>119293902.56999999</v>
      </c>
      <c r="E95" s="72">
        <v>0</v>
      </c>
      <c r="F95" s="72">
        <v>0</v>
      </c>
      <c r="G95" s="72">
        <v>0</v>
      </c>
      <c r="H95" s="72">
        <v>0</v>
      </c>
      <c r="I95" s="72">
        <v>0</v>
      </c>
      <c r="J95" s="72">
        <v>0</v>
      </c>
      <c r="K95" s="72">
        <v>0</v>
      </c>
      <c r="L95" s="72">
        <v>0</v>
      </c>
      <c r="M95" s="72">
        <v>0</v>
      </c>
      <c r="N95" s="72">
        <v>68830139.900000006</v>
      </c>
      <c r="O95" s="72">
        <v>0</v>
      </c>
      <c r="P95" s="72">
        <v>40564802.140000001</v>
      </c>
      <c r="Q95" s="72">
        <f t="shared" si="6"/>
        <v>109394942.04000001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1" t="s">
        <v>290</v>
      </c>
      <c r="C96" s="87">
        <v>0</v>
      </c>
      <c r="D96" s="87">
        <v>4282964.95</v>
      </c>
      <c r="E96" s="72">
        <v>0</v>
      </c>
      <c r="F96" s="72">
        <v>0</v>
      </c>
      <c r="G96" s="72">
        <v>0</v>
      </c>
      <c r="H96" s="72">
        <v>0</v>
      </c>
      <c r="I96" s="72">
        <v>0</v>
      </c>
      <c r="J96" s="72">
        <v>0</v>
      </c>
      <c r="K96" s="72">
        <v>0</v>
      </c>
      <c r="L96" s="72">
        <v>0</v>
      </c>
      <c r="M96" s="72">
        <v>0</v>
      </c>
      <c r="N96" s="72">
        <v>0</v>
      </c>
      <c r="O96" s="72">
        <v>0</v>
      </c>
      <c r="P96" s="72">
        <v>4282929.01</v>
      </c>
      <c r="Q96" s="71">
        <f t="shared" si="6"/>
        <v>4282929.01</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1" t="s">
        <v>123</v>
      </c>
      <c r="C97" s="87">
        <v>10979369</v>
      </c>
      <c r="D97" s="87">
        <v>5100000</v>
      </c>
      <c r="E97" s="72">
        <v>0</v>
      </c>
      <c r="F97" s="72">
        <v>0</v>
      </c>
      <c r="G97" s="72">
        <v>0</v>
      </c>
      <c r="H97" s="72">
        <v>0</v>
      </c>
      <c r="I97" s="72">
        <v>0</v>
      </c>
      <c r="J97" s="72">
        <v>0</v>
      </c>
      <c r="K97" s="72">
        <v>0</v>
      </c>
      <c r="L97" s="72">
        <v>0</v>
      </c>
      <c r="M97" s="72">
        <v>0</v>
      </c>
      <c r="N97" s="72">
        <v>0</v>
      </c>
      <c r="O97" s="72">
        <v>0</v>
      </c>
      <c r="P97" s="72">
        <v>0</v>
      </c>
      <c r="Q97" s="71">
        <f t="shared" si="6"/>
        <v>0</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1" t="s">
        <v>291</v>
      </c>
      <c r="C98" s="87">
        <v>0</v>
      </c>
      <c r="D98" s="87">
        <v>168261.03</v>
      </c>
      <c r="E98" s="72">
        <v>0</v>
      </c>
      <c r="F98" s="72">
        <v>0</v>
      </c>
      <c r="G98" s="72">
        <v>0</v>
      </c>
      <c r="H98" s="72">
        <v>0</v>
      </c>
      <c r="I98" s="72">
        <v>0</v>
      </c>
      <c r="J98" s="72">
        <v>0</v>
      </c>
      <c r="K98" s="72">
        <v>0</v>
      </c>
      <c r="L98" s="72">
        <v>0</v>
      </c>
      <c r="M98" s="72">
        <v>0</v>
      </c>
      <c r="N98" s="72">
        <v>0</v>
      </c>
      <c r="O98" s="72">
        <v>0</v>
      </c>
      <c r="P98" s="72">
        <v>168261.03</v>
      </c>
      <c r="Q98" s="71">
        <f t="shared" si="6"/>
        <v>168261.03</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1" t="s">
        <v>292</v>
      </c>
      <c r="C99" s="87">
        <v>2579472395</v>
      </c>
      <c r="D99" s="87">
        <v>2232789329.96</v>
      </c>
      <c r="E99" s="72">
        <v>0</v>
      </c>
      <c r="F99" s="72">
        <v>0</v>
      </c>
      <c r="G99" s="72">
        <v>0</v>
      </c>
      <c r="H99" s="72">
        <v>0</v>
      </c>
      <c r="I99" s="72">
        <v>0</v>
      </c>
      <c r="J99" s="72">
        <v>0</v>
      </c>
      <c r="K99" s="72">
        <v>0</v>
      </c>
      <c r="L99" s="72">
        <v>0</v>
      </c>
      <c r="M99" s="72">
        <v>0</v>
      </c>
      <c r="N99" s="72">
        <v>0</v>
      </c>
      <c r="O99" s="72">
        <v>0</v>
      </c>
      <c r="P99" s="72">
        <v>0</v>
      </c>
      <c r="Q99" s="72">
        <f t="shared" si="6"/>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1" t="s">
        <v>293</v>
      </c>
      <c r="C100" s="87">
        <v>0</v>
      </c>
      <c r="D100" s="87">
        <v>10696565.890000001</v>
      </c>
      <c r="E100" s="72">
        <v>0</v>
      </c>
      <c r="F100" s="72">
        <v>0</v>
      </c>
      <c r="G100" s="72">
        <v>0</v>
      </c>
      <c r="H100" s="72">
        <v>0</v>
      </c>
      <c r="I100" s="72">
        <v>0</v>
      </c>
      <c r="J100" s="72">
        <v>2803623.09</v>
      </c>
      <c r="K100" s="72">
        <v>0</v>
      </c>
      <c r="L100" s="72">
        <v>0</v>
      </c>
      <c r="M100" s="72">
        <v>0</v>
      </c>
      <c r="N100" s="72">
        <v>1106571.78</v>
      </c>
      <c r="O100" s="72">
        <v>0</v>
      </c>
      <c r="P100" s="72">
        <v>6294190.2799999993</v>
      </c>
      <c r="Q100" s="72">
        <f t="shared" si="6"/>
        <v>10204385.149999999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128</v>
      </c>
      <c r="C101" s="87">
        <v>0</v>
      </c>
      <c r="D101" s="87">
        <v>87984689.470000014</v>
      </c>
      <c r="E101" s="72">
        <v>0</v>
      </c>
      <c r="F101" s="72">
        <v>0</v>
      </c>
      <c r="G101" s="72">
        <v>0</v>
      </c>
      <c r="H101" s="72">
        <v>0</v>
      </c>
      <c r="I101" s="72">
        <v>0</v>
      </c>
      <c r="J101" s="72">
        <v>12822645.060000001</v>
      </c>
      <c r="K101" s="72">
        <v>0</v>
      </c>
      <c r="L101" s="72">
        <v>0</v>
      </c>
      <c r="M101" s="72">
        <v>0</v>
      </c>
      <c r="N101" s="72">
        <v>0</v>
      </c>
      <c r="O101" s="72">
        <v>0</v>
      </c>
      <c r="P101" s="72">
        <v>72943385.260000005</v>
      </c>
      <c r="Q101" s="72">
        <f t="shared" si="6"/>
        <v>85766030.320000008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129</v>
      </c>
      <c r="C102" s="87">
        <v>0</v>
      </c>
      <c r="D102" s="87">
        <v>87746.28</v>
      </c>
      <c r="E102" s="72">
        <v>0</v>
      </c>
      <c r="F102" s="72">
        <v>0</v>
      </c>
      <c r="G102" s="72">
        <v>0</v>
      </c>
      <c r="H102" s="72">
        <v>0</v>
      </c>
      <c r="I102" s="72">
        <v>0</v>
      </c>
      <c r="J102" s="72">
        <v>0</v>
      </c>
      <c r="K102" s="72">
        <v>0</v>
      </c>
      <c r="L102" s="72">
        <v>0</v>
      </c>
      <c r="M102" s="72">
        <v>0</v>
      </c>
      <c r="N102" s="72">
        <v>0</v>
      </c>
      <c r="O102" s="72">
        <v>0</v>
      </c>
      <c r="P102" s="72">
        <v>44135.28</v>
      </c>
      <c r="Q102" s="72">
        <f t="shared" si="6"/>
        <v>44135.28</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131</v>
      </c>
      <c r="C103" s="87">
        <v>0</v>
      </c>
      <c r="D103" s="87">
        <v>49418844</v>
      </c>
      <c r="E103" s="72">
        <v>0</v>
      </c>
      <c r="F103" s="72">
        <v>0</v>
      </c>
      <c r="G103" s="72">
        <v>0</v>
      </c>
      <c r="H103" s="72">
        <v>0</v>
      </c>
      <c r="I103" s="72">
        <v>0</v>
      </c>
      <c r="J103" s="72">
        <v>15411593.84</v>
      </c>
      <c r="K103" s="72">
        <v>0</v>
      </c>
      <c r="L103" s="72">
        <v>0</v>
      </c>
      <c r="M103" s="72">
        <v>0</v>
      </c>
      <c r="N103" s="72">
        <v>6278760.79</v>
      </c>
      <c r="O103" s="72">
        <v>0</v>
      </c>
      <c r="P103" s="72">
        <v>25329386.040000003</v>
      </c>
      <c r="Q103" s="72">
        <f t="shared" si="6"/>
        <v>47019740.670000002</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132</v>
      </c>
      <c r="C104" s="87">
        <v>0</v>
      </c>
      <c r="D104" s="87">
        <v>1105839.79</v>
      </c>
      <c r="E104" s="72">
        <v>0</v>
      </c>
      <c r="F104" s="72">
        <v>0</v>
      </c>
      <c r="G104" s="72">
        <v>0</v>
      </c>
      <c r="H104" s="72">
        <v>0</v>
      </c>
      <c r="I104" s="72">
        <v>0</v>
      </c>
      <c r="J104" s="72">
        <v>0</v>
      </c>
      <c r="K104" s="72">
        <v>0</v>
      </c>
      <c r="L104" s="72">
        <v>0</v>
      </c>
      <c r="M104" s="72">
        <v>0</v>
      </c>
      <c r="N104" s="72">
        <v>0</v>
      </c>
      <c r="O104" s="72">
        <v>0</v>
      </c>
      <c r="P104" s="72">
        <v>1105787.33</v>
      </c>
      <c r="Q104" s="72">
        <f t="shared" si="6"/>
        <v>1105787.33</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135</v>
      </c>
      <c r="C105" s="87">
        <v>0</v>
      </c>
      <c r="D105" s="87">
        <v>4181</v>
      </c>
      <c r="E105" s="72">
        <v>0</v>
      </c>
      <c r="F105" s="72">
        <v>0</v>
      </c>
      <c r="G105" s="72">
        <v>0</v>
      </c>
      <c r="H105" s="72">
        <v>0</v>
      </c>
      <c r="I105" s="72">
        <v>0</v>
      </c>
      <c r="J105" s="72">
        <v>0</v>
      </c>
      <c r="K105" s="72">
        <v>0</v>
      </c>
      <c r="L105" s="72">
        <v>0</v>
      </c>
      <c r="M105" s="72">
        <v>0</v>
      </c>
      <c r="N105" s="72">
        <v>0</v>
      </c>
      <c r="O105" s="72">
        <v>0</v>
      </c>
      <c r="P105" s="72">
        <v>4180.21</v>
      </c>
      <c r="Q105" s="72">
        <f t="shared" si="6"/>
        <v>4180.21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136</v>
      </c>
      <c r="C106" s="87">
        <v>0</v>
      </c>
      <c r="D106" s="87">
        <v>13750</v>
      </c>
      <c r="E106" s="72">
        <v>0</v>
      </c>
      <c r="F106" s="72">
        <v>0</v>
      </c>
      <c r="G106" s="72">
        <v>0</v>
      </c>
      <c r="H106" s="72">
        <v>0</v>
      </c>
      <c r="I106" s="72">
        <v>0</v>
      </c>
      <c r="J106" s="72">
        <v>0</v>
      </c>
      <c r="K106" s="72">
        <v>0</v>
      </c>
      <c r="L106" s="72">
        <v>0</v>
      </c>
      <c r="M106" s="72">
        <v>0</v>
      </c>
      <c r="N106" s="72">
        <v>0</v>
      </c>
      <c r="O106" s="72">
        <v>0</v>
      </c>
      <c r="P106" s="72">
        <v>1375</v>
      </c>
      <c r="Q106" s="72">
        <f t="shared" si="6"/>
        <v>1375</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137</v>
      </c>
      <c r="C107" s="87">
        <v>0</v>
      </c>
      <c r="D107" s="87">
        <v>12955885.83</v>
      </c>
      <c r="E107" s="72">
        <v>0</v>
      </c>
      <c r="F107" s="72">
        <v>0</v>
      </c>
      <c r="G107" s="72">
        <v>0</v>
      </c>
      <c r="H107" s="72">
        <v>0</v>
      </c>
      <c r="I107" s="72">
        <v>0</v>
      </c>
      <c r="J107" s="72">
        <v>0</v>
      </c>
      <c r="K107" s="72">
        <v>0</v>
      </c>
      <c r="L107" s="72">
        <v>0</v>
      </c>
      <c r="M107" s="72">
        <v>0</v>
      </c>
      <c r="N107" s="72">
        <v>0</v>
      </c>
      <c r="O107" s="72">
        <v>0</v>
      </c>
      <c r="P107" s="72">
        <v>12954337.390000001</v>
      </c>
      <c r="Q107" s="72">
        <f t="shared" si="6"/>
        <v>12954337.390000001</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139</v>
      </c>
      <c r="C108" s="87">
        <v>78332102</v>
      </c>
      <c r="D108" s="87">
        <v>78332102</v>
      </c>
      <c r="E108" s="72">
        <v>0</v>
      </c>
      <c r="F108" s="72">
        <v>0</v>
      </c>
      <c r="G108" s="72">
        <v>0</v>
      </c>
      <c r="H108" s="72">
        <v>0</v>
      </c>
      <c r="I108" s="72">
        <v>0</v>
      </c>
      <c r="J108" s="72">
        <v>0</v>
      </c>
      <c r="K108" s="72">
        <v>0</v>
      </c>
      <c r="L108" s="72">
        <v>0</v>
      </c>
      <c r="M108" s="72">
        <v>0</v>
      </c>
      <c r="N108" s="72">
        <v>0</v>
      </c>
      <c r="O108" s="72">
        <v>0</v>
      </c>
      <c r="P108" s="72">
        <v>1934955.45</v>
      </c>
      <c r="Q108" s="72">
        <f t="shared" si="6"/>
        <v>1934955.45</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140</v>
      </c>
      <c r="C109" s="87">
        <v>0</v>
      </c>
      <c r="D109" s="87">
        <v>12826399</v>
      </c>
      <c r="E109" s="72">
        <v>0</v>
      </c>
      <c r="F109" s="72">
        <v>0</v>
      </c>
      <c r="G109" s="72">
        <v>0</v>
      </c>
      <c r="H109" s="72">
        <v>0</v>
      </c>
      <c r="I109" s="72">
        <v>0</v>
      </c>
      <c r="J109" s="72">
        <v>0</v>
      </c>
      <c r="K109" s="72">
        <v>0</v>
      </c>
      <c r="L109" s="72">
        <v>0</v>
      </c>
      <c r="M109" s="72">
        <v>0</v>
      </c>
      <c r="N109" s="72">
        <v>0</v>
      </c>
      <c r="O109" s="72">
        <v>0</v>
      </c>
      <c r="P109" s="72">
        <v>6423078.9800000004</v>
      </c>
      <c r="Q109" s="72">
        <f t="shared" si="6"/>
        <v>6423078.9800000004</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144</v>
      </c>
      <c r="C110" s="87">
        <v>0</v>
      </c>
      <c r="D110" s="87">
        <v>967262.8</v>
      </c>
      <c r="E110" s="72">
        <v>0</v>
      </c>
      <c r="F110" s="72">
        <v>0</v>
      </c>
      <c r="G110" s="72">
        <v>0</v>
      </c>
      <c r="H110" s="72">
        <v>0</v>
      </c>
      <c r="I110" s="72">
        <v>0</v>
      </c>
      <c r="J110" s="72">
        <v>0</v>
      </c>
      <c r="K110" s="72">
        <v>0</v>
      </c>
      <c r="L110" s="72">
        <v>0</v>
      </c>
      <c r="M110" s="72">
        <v>0</v>
      </c>
      <c r="N110" s="72">
        <v>0</v>
      </c>
      <c r="O110" s="72">
        <v>0</v>
      </c>
      <c r="P110" s="72">
        <v>359647.8</v>
      </c>
      <c r="Q110" s="72">
        <f t="shared" si="6"/>
        <v>359647.8</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294</v>
      </c>
      <c r="C111" s="87">
        <v>0</v>
      </c>
      <c r="D111" s="87">
        <v>3185120.3</v>
      </c>
      <c r="E111" s="72">
        <v>0</v>
      </c>
      <c r="F111" s="72">
        <v>0</v>
      </c>
      <c r="G111" s="72">
        <v>0</v>
      </c>
      <c r="H111" s="72">
        <v>0</v>
      </c>
      <c r="I111" s="72">
        <v>0</v>
      </c>
      <c r="J111" s="72">
        <v>0</v>
      </c>
      <c r="K111" s="72">
        <v>0</v>
      </c>
      <c r="L111" s="72">
        <v>0</v>
      </c>
      <c r="M111" s="72">
        <v>0</v>
      </c>
      <c r="N111" s="72">
        <v>0</v>
      </c>
      <c r="O111" s="72">
        <v>0</v>
      </c>
      <c r="P111" s="72">
        <v>3185120.3</v>
      </c>
      <c r="Q111" s="72">
        <f t="shared" si="6"/>
        <v>3185120.3</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295</v>
      </c>
      <c r="C112" s="87">
        <v>20000000</v>
      </c>
      <c r="D112" s="87">
        <v>20000000</v>
      </c>
      <c r="E112" s="72">
        <v>0</v>
      </c>
      <c r="F112" s="72">
        <v>0</v>
      </c>
      <c r="G112" s="72">
        <v>0</v>
      </c>
      <c r="H112" s="72">
        <v>0</v>
      </c>
      <c r="I112" s="72">
        <v>0</v>
      </c>
      <c r="J112" s="72">
        <v>0</v>
      </c>
      <c r="K112" s="72">
        <v>0</v>
      </c>
      <c r="L112" s="72">
        <v>0</v>
      </c>
      <c r="M112" s="72">
        <v>0</v>
      </c>
      <c r="N112" s="72">
        <v>0</v>
      </c>
      <c r="O112" s="72">
        <v>0</v>
      </c>
      <c r="P112" s="72">
        <v>0</v>
      </c>
      <c r="Q112" s="72">
        <f t="shared" si="6"/>
        <v>0</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296</v>
      </c>
      <c r="C113" s="87">
        <v>0</v>
      </c>
      <c r="D113" s="87">
        <v>75784</v>
      </c>
      <c r="E113" s="72">
        <v>0</v>
      </c>
      <c r="F113" s="72">
        <v>0</v>
      </c>
      <c r="G113" s="72">
        <v>0</v>
      </c>
      <c r="H113" s="72">
        <v>0</v>
      </c>
      <c r="I113" s="72">
        <v>0</v>
      </c>
      <c r="J113" s="72">
        <v>0</v>
      </c>
      <c r="K113" s="72">
        <v>0</v>
      </c>
      <c r="L113" s="72">
        <v>0</v>
      </c>
      <c r="M113" s="72">
        <v>0</v>
      </c>
      <c r="N113" s="72">
        <v>0</v>
      </c>
      <c r="O113" s="72">
        <v>0</v>
      </c>
      <c r="P113" s="72">
        <v>2200</v>
      </c>
      <c r="Q113" s="72">
        <f t="shared" si="6"/>
        <v>2200</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6" t="s">
        <v>297</v>
      </c>
      <c r="C114" s="87">
        <v>0</v>
      </c>
      <c r="D114" s="87">
        <v>517780</v>
      </c>
      <c r="E114" s="72">
        <v>0</v>
      </c>
      <c r="F114" s="72">
        <v>0</v>
      </c>
      <c r="G114" s="72">
        <v>0</v>
      </c>
      <c r="H114" s="72">
        <v>0</v>
      </c>
      <c r="I114" s="72">
        <v>0</v>
      </c>
      <c r="J114" s="72">
        <v>0</v>
      </c>
      <c r="K114" s="72">
        <v>0</v>
      </c>
      <c r="L114" s="72">
        <v>0</v>
      </c>
      <c r="M114" s="72">
        <v>0</v>
      </c>
      <c r="N114" s="72">
        <v>0</v>
      </c>
      <c r="O114" s="72">
        <v>0</v>
      </c>
      <c r="P114" s="72">
        <v>517779.25</v>
      </c>
      <c r="Q114" s="72">
        <f t="shared" si="6"/>
        <v>517779.25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6" t="s">
        <v>298</v>
      </c>
      <c r="C115" s="87">
        <v>0</v>
      </c>
      <c r="D115" s="87">
        <v>36777126.530000001</v>
      </c>
      <c r="E115" s="72">
        <v>0</v>
      </c>
      <c r="F115" s="72">
        <v>0</v>
      </c>
      <c r="G115" s="72">
        <v>0</v>
      </c>
      <c r="H115" s="72">
        <v>0</v>
      </c>
      <c r="I115" s="72">
        <v>0</v>
      </c>
      <c r="J115" s="72">
        <v>0</v>
      </c>
      <c r="K115" s="72">
        <v>0</v>
      </c>
      <c r="L115" s="72">
        <v>0</v>
      </c>
      <c r="M115" s="72">
        <v>0</v>
      </c>
      <c r="N115" s="72">
        <v>0</v>
      </c>
      <c r="O115" s="72">
        <v>0</v>
      </c>
      <c r="P115" s="72">
        <v>36777108.910000004</v>
      </c>
      <c r="Q115" s="72">
        <f t="shared" si="6"/>
        <v>36777108.910000004</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299</v>
      </c>
      <c r="C116" s="87">
        <v>0</v>
      </c>
      <c r="D116" s="87">
        <v>267861</v>
      </c>
      <c r="E116" s="72">
        <v>0</v>
      </c>
      <c r="F116" s="72">
        <v>0</v>
      </c>
      <c r="G116" s="72">
        <v>0</v>
      </c>
      <c r="H116" s="72">
        <v>0</v>
      </c>
      <c r="I116" s="72">
        <v>0</v>
      </c>
      <c r="J116" s="72">
        <v>0</v>
      </c>
      <c r="K116" s="72">
        <v>0</v>
      </c>
      <c r="L116" s="72">
        <v>0</v>
      </c>
      <c r="M116" s="72">
        <v>0</v>
      </c>
      <c r="N116" s="72">
        <v>0</v>
      </c>
      <c r="O116" s="72">
        <v>0</v>
      </c>
      <c r="P116" s="72">
        <v>0</v>
      </c>
      <c r="Q116" s="72">
        <f t="shared" si="6"/>
        <v>0</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300</v>
      </c>
      <c r="C117" s="87">
        <v>161250000</v>
      </c>
      <c r="D117" s="87">
        <v>161250000</v>
      </c>
      <c r="E117" s="72">
        <v>2928879.22</v>
      </c>
      <c r="F117" s="72">
        <v>11977144.51</v>
      </c>
      <c r="G117" s="72">
        <v>5265818.45</v>
      </c>
      <c r="H117" s="72">
        <v>4309662.7699999996</v>
      </c>
      <c r="I117" s="72">
        <v>7141026.3499999996</v>
      </c>
      <c r="J117" s="72">
        <v>10714176.220000001</v>
      </c>
      <c r="K117" s="72">
        <v>9845381.5999999996</v>
      </c>
      <c r="L117" s="72">
        <v>5285859.2699999996</v>
      </c>
      <c r="M117" s="72">
        <v>558973.09</v>
      </c>
      <c r="N117" s="72">
        <v>2083885.87</v>
      </c>
      <c r="O117" s="72">
        <v>2652580.35</v>
      </c>
      <c r="P117" s="72">
        <v>6008011.1399999997</v>
      </c>
      <c r="Q117" s="72">
        <f t="shared" si="6"/>
        <v>68771398.840000004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156</v>
      </c>
      <c r="C118" s="87">
        <v>0</v>
      </c>
      <c r="D118" s="87">
        <v>51848643</v>
      </c>
      <c r="E118" s="72">
        <v>0</v>
      </c>
      <c r="F118" s="72">
        <v>0</v>
      </c>
      <c r="G118" s="72">
        <v>0</v>
      </c>
      <c r="H118" s="72">
        <v>0</v>
      </c>
      <c r="I118" s="72">
        <v>0</v>
      </c>
      <c r="J118" s="72">
        <v>0</v>
      </c>
      <c r="K118" s="72">
        <v>0</v>
      </c>
      <c r="L118" s="72">
        <v>0</v>
      </c>
      <c r="M118" s="72">
        <v>0</v>
      </c>
      <c r="N118" s="72">
        <v>0</v>
      </c>
      <c r="O118" s="72">
        <v>0</v>
      </c>
      <c r="P118" s="72">
        <v>23770213.170000002</v>
      </c>
      <c r="Q118" s="72">
        <f t="shared" si="6"/>
        <v>23770213.170000002</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301</v>
      </c>
      <c r="C119" s="87">
        <v>7500000</v>
      </c>
      <c r="D119" s="87">
        <v>1185708.1100000003</v>
      </c>
      <c r="E119" s="72">
        <v>0</v>
      </c>
      <c r="F119" s="72">
        <v>0</v>
      </c>
      <c r="G119" s="72">
        <v>0</v>
      </c>
      <c r="H119" s="72">
        <v>0</v>
      </c>
      <c r="I119" s="72">
        <v>0</v>
      </c>
      <c r="J119" s="72">
        <v>0</v>
      </c>
      <c r="K119" s="72">
        <v>0</v>
      </c>
      <c r="L119" s="72">
        <v>0</v>
      </c>
      <c r="M119" s="72">
        <v>0</v>
      </c>
      <c r="N119" s="72">
        <v>0</v>
      </c>
      <c r="O119" s="72">
        <v>0</v>
      </c>
      <c r="P119" s="72">
        <v>1185708.1100000001</v>
      </c>
      <c r="Q119" s="72">
        <f t="shared" si="6"/>
        <v>1185708.1100000001</v>
      </c>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302</v>
      </c>
      <c r="C120" s="87">
        <v>0</v>
      </c>
      <c r="D120" s="87">
        <v>3172197.12</v>
      </c>
      <c r="E120" s="72">
        <v>0</v>
      </c>
      <c r="F120" s="72">
        <v>0</v>
      </c>
      <c r="G120" s="72">
        <v>0</v>
      </c>
      <c r="H120" s="72">
        <v>0</v>
      </c>
      <c r="I120" s="72">
        <v>0</v>
      </c>
      <c r="J120" s="72">
        <v>0</v>
      </c>
      <c r="K120" s="72">
        <v>0</v>
      </c>
      <c r="L120" s="72">
        <v>0</v>
      </c>
      <c r="M120" s="72">
        <v>0</v>
      </c>
      <c r="N120" s="72">
        <v>0</v>
      </c>
      <c r="O120" s="72">
        <v>0</v>
      </c>
      <c r="P120" s="72">
        <v>3166788.36</v>
      </c>
      <c r="Q120" s="72">
        <f t="shared" si="6"/>
        <v>3166788.36</v>
      </c>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303</v>
      </c>
      <c r="C121" s="87">
        <v>0</v>
      </c>
      <c r="D121" s="87">
        <v>285303401.75</v>
      </c>
      <c r="E121" s="72">
        <v>2103563.52</v>
      </c>
      <c r="F121" s="72">
        <v>5334053.88</v>
      </c>
      <c r="G121" s="72">
        <v>5371586.3200000003</v>
      </c>
      <c r="H121" s="72">
        <v>44321566.030000001</v>
      </c>
      <c r="I121" s="72">
        <v>66119660.329999998</v>
      </c>
      <c r="J121" s="72">
        <v>4806381.1500000004</v>
      </c>
      <c r="K121" s="72">
        <v>9531158.4299999997</v>
      </c>
      <c r="L121" s="72">
        <v>4106178.72</v>
      </c>
      <c r="M121" s="72">
        <v>3572873.3</v>
      </c>
      <c r="N121" s="72">
        <v>11414271.1</v>
      </c>
      <c r="O121" s="72">
        <v>7544550.5499999998</v>
      </c>
      <c r="P121" s="72">
        <v>9105907.790000001</v>
      </c>
      <c r="Q121" s="72">
        <f t="shared" si="6"/>
        <v>173331751.12</v>
      </c>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304</v>
      </c>
      <c r="C122" s="87">
        <v>3252296</v>
      </c>
      <c r="D122" s="87">
        <v>6235383</v>
      </c>
      <c r="E122" s="72">
        <v>0</v>
      </c>
      <c r="F122" s="72">
        <v>0</v>
      </c>
      <c r="G122" s="72">
        <v>0</v>
      </c>
      <c r="H122" s="72">
        <v>0</v>
      </c>
      <c r="I122" s="72">
        <v>0</v>
      </c>
      <c r="J122" s="72">
        <v>975</v>
      </c>
      <c r="K122" s="72">
        <v>0</v>
      </c>
      <c r="L122" s="72">
        <v>0</v>
      </c>
      <c r="M122" s="72">
        <v>0</v>
      </c>
      <c r="N122" s="72">
        <v>0</v>
      </c>
      <c r="O122" s="72">
        <v>0</v>
      </c>
      <c r="P122" s="72">
        <v>1835059.62</v>
      </c>
      <c r="Q122" s="72">
        <f t="shared" si="6"/>
        <v>1836034.62</v>
      </c>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305</v>
      </c>
      <c r="C123" s="87">
        <v>8655132</v>
      </c>
      <c r="D123" s="87">
        <v>12596048</v>
      </c>
      <c r="E123" s="72">
        <v>0</v>
      </c>
      <c r="F123" s="72">
        <v>0</v>
      </c>
      <c r="G123" s="72">
        <v>0</v>
      </c>
      <c r="H123" s="72">
        <v>0</v>
      </c>
      <c r="I123" s="72">
        <v>0</v>
      </c>
      <c r="J123" s="72">
        <v>1760.74</v>
      </c>
      <c r="K123" s="72">
        <v>0</v>
      </c>
      <c r="L123" s="72">
        <v>0</v>
      </c>
      <c r="M123" s="72">
        <v>0</v>
      </c>
      <c r="N123" s="72">
        <v>1625</v>
      </c>
      <c r="O123" s="72">
        <v>0</v>
      </c>
      <c r="P123" s="72">
        <v>3419051.71</v>
      </c>
      <c r="Q123" s="72">
        <f t="shared" si="6"/>
        <v>3422437.45</v>
      </c>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306</v>
      </c>
      <c r="C124" s="87">
        <v>0</v>
      </c>
      <c r="D124" s="87">
        <v>11758433</v>
      </c>
      <c r="E124" s="72">
        <v>0</v>
      </c>
      <c r="F124" s="72">
        <v>0</v>
      </c>
      <c r="G124" s="72">
        <v>0</v>
      </c>
      <c r="H124" s="72">
        <v>0</v>
      </c>
      <c r="I124" s="72">
        <v>0</v>
      </c>
      <c r="J124" s="72">
        <v>0</v>
      </c>
      <c r="K124" s="72">
        <v>0</v>
      </c>
      <c r="L124" s="72">
        <v>0</v>
      </c>
      <c r="M124" s="72">
        <v>0</v>
      </c>
      <c r="N124" s="72">
        <v>0</v>
      </c>
      <c r="O124" s="72">
        <v>0</v>
      </c>
      <c r="P124" s="72">
        <v>11758432.98</v>
      </c>
      <c r="Q124" s="72">
        <f t="shared" si="6"/>
        <v>11758432.98</v>
      </c>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307</v>
      </c>
      <c r="C125" s="87">
        <v>0</v>
      </c>
      <c r="D125" s="87">
        <v>17923532.84</v>
      </c>
      <c r="E125" s="72">
        <v>0</v>
      </c>
      <c r="F125" s="72">
        <v>0</v>
      </c>
      <c r="G125" s="72">
        <v>0</v>
      </c>
      <c r="H125" s="72">
        <v>0</v>
      </c>
      <c r="I125" s="72">
        <v>0</v>
      </c>
      <c r="J125" s="72">
        <v>0</v>
      </c>
      <c r="K125" s="72">
        <v>0</v>
      </c>
      <c r="L125" s="72">
        <v>0</v>
      </c>
      <c r="M125" s="72">
        <v>0</v>
      </c>
      <c r="N125" s="72">
        <v>0</v>
      </c>
      <c r="O125" s="72">
        <v>0</v>
      </c>
      <c r="P125" s="72">
        <v>17923532.620000001</v>
      </c>
      <c r="Q125" s="72">
        <f t="shared" si="6"/>
        <v>17923532.620000001</v>
      </c>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260</v>
      </c>
      <c r="C126" s="87">
        <v>8559802</v>
      </c>
      <c r="D126" s="87">
        <v>8559802</v>
      </c>
      <c r="E126" s="72">
        <v>0</v>
      </c>
      <c r="F126" s="72">
        <v>0</v>
      </c>
      <c r="G126" s="72">
        <v>0</v>
      </c>
      <c r="H126" s="72">
        <v>0</v>
      </c>
      <c r="I126" s="72">
        <v>0</v>
      </c>
      <c r="J126" s="72">
        <v>0</v>
      </c>
      <c r="K126" s="72">
        <v>0</v>
      </c>
      <c r="L126" s="72">
        <v>443168.24</v>
      </c>
      <c r="M126" s="72">
        <v>222302.49</v>
      </c>
      <c r="N126" s="72">
        <v>0</v>
      </c>
      <c r="O126" s="72">
        <v>0</v>
      </c>
      <c r="P126" s="72">
        <v>700</v>
      </c>
      <c r="Q126" s="72">
        <f t="shared" si="6"/>
        <v>666170.73</v>
      </c>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261</v>
      </c>
      <c r="C127" s="87">
        <v>0</v>
      </c>
      <c r="D127" s="87">
        <v>108819388.28</v>
      </c>
      <c r="E127" s="72">
        <v>0</v>
      </c>
      <c r="F127" s="72">
        <v>0</v>
      </c>
      <c r="G127" s="72">
        <v>0</v>
      </c>
      <c r="H127" s="72">
        <v>0</v>
      </c>
      <c r="I127" s="72">
        <v>0</v>
      </c>
      <c r="J127" s="72">
        <v>54084752.609999999</v>
      </c>
      <c r="K127" s="72">
        <v>0</v>
      </c>
      <c r="L127" s="72">
        <v>743677.38</v>
      </c>
      <c r="M127" s="72">
        <v>0</v>
      </c>
      <c r="N127" s="72">
        <v>0</v>
      </c>
      <c r="O127" s="72">
        <v>567662.64</v>
      </c>
      <c r="P127" s="72">
        <v>709668.53</v>
      </c>
      <c r="Q127" s="72">
        <f t="shared" si="6"/>
        <v>56105761.160000004</v>
      </c>
      <c r="R127" s="3" t="s">
        <v>259</v>
      </c>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308</v>
      </c>
      <c r="C128" s="87">
        <v>0</v>
      </c>
      <c r="D128" s="87">
        <v>692640.3</v>
      </c>
      <c r="E128" s="72">
        <v>0</v>
      </c>
      <c r="F128" s="72">
        <v>0</v>
      </c>
      <c r="G128" s="72">
        <v>0</v>
      </c>
      <c r="H128" s="72">
        <v>0</v>
      </c>
      <c r="I128" s="72">
        <v>0</v>
      </c>
      <c r="J128" s="72">
        <v>0</v>
      </c>
      <c r="K128" s="72">
        <v>0</v>
      </c>
      <c r="L128" s="72">
        <v>0</v>
      </c>
      <c r="M128" s="72">
        <v>0</v>
      </c>
      <c r="N128" s="72">
        <v>0</v>
      </c>
      <c r="O128" s="72">
        <v>0</v>
      </c>
      <c r="P128" s="72">
        <v>685737.2</v>
      </c>
      <c r="Q128" s="72">
        <f t="shared" si="6"/>
        <v>685737.2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309</v>
      </c>
      <c r="C129" s="87">
        <v>0</v>
      </c>
      <c r="D129" s="87">
        <v>1440569.71</v>
      </c>
      <c r="E129" s="72">
        <v>0</v>
      </c>
      <c r="F129" s="72">
        <v>0</v>
      </c>
      <c r="G129" s="70">
        <v>378606.63</v>
      </c>
      <c r="H129" s="72">
        <v>126202.21</v>
      </c>
      <c r="I129" s="72">
        <v>126202.21</v>
      </c>
      <c r="J129" s="72">
        <v>126202.21</v>
      </c>
      <c r="K129" s="72">
        <v>126202.21</v>
      </c>
      <c r="L129" s="72">
        <v>126202.21</v>
      </c>
      <c r="M129" s="72">
        <v>126202.21</v>
      </c>
      <c r="N129" s="72">
        <v>126202.21</v>
      </c>
      <c r="O129" s="72">
        <v>126202.21</v>
      </c>
      <c r="P129" s="72">
        <v>0</v>
      </c>
      <c r="Q129" s="72">
        <f t="shared" si="6"/>
        <v>1388224.3099999998</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310</v>
      </c>
      <c r="C130" s="87">
        <v>0</v>
      </c>
      <c r="D130" s="87">
        <v>3608340.93</v>
      </c>
      <c r="E130" s="72">
        <v>0</v>
      </c>
      <c r="F130" s="72">
        <v>0</v>
      </c>
      <c r="G130" s="72">
        <v>0</v>
      </c>
      <c r="H130" s="72">
        <v>0</v>
      </c>
      <c r="I130" s="72">
        <v>0</v>
      </c>
      <c r="J130" s="72">
        <v>0</v>
      </c>
      <c r="K130" s="72">
        <v>0</v>
      </c>
      <c r="L130" s="72">
        <v>0</v>
      </c>
      <c r="M130" s="72">
        <v>0</v>
      </c>
      <c r="N130" s="72">
        <v>0</v>
      </c>
      <c r="O130" s="72">
        <v>0</v>
      </c>
      <c r="P130" s="72">
        <v>968868.38</v>
      </c>
      <c r="Q130" s="72">
        <f t="shared" si="6"/>
        <v>968868.38</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311</v>
      </c>
      <c r="C131" s="87">
        <v>0</v>
      </c>
      <c r="D131" s="87">
        <v>2100</v>
      </c>
      <c r="E131" s="72">
        <v>0</v>
      </c>
      <c r="F131" s="72">
        <v>0</v>
      </c>
      <c r="G131" s="72">
        <v>0</v>
      </c>
      <c r="H131" s="72">
        <v>0</v>
      </c>
      <c r="I131" s="72">
        <v>0</v>
      </c>
      <c r="J131" s="72">
        <v>0</v>
      </c>
      <c r="K131" s="72">
        <v>0</v>
      </c>
      <c r="L131" s="72">
        <v>0</v>
      </c>
      <c r="M131" s="72">
        <v>0</v>
      </c>
      <c r="N131" s="72">
        <v>0</v>
      </c>
      <c r="O131" s="72">
        <v>0</v>
      </c>
      <c r="P131" s="72">
        <v>2100</v>
      </c>
      <c r="Q131" s="72">
        <f t="shared" si="6"/>
        <v>2100</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264</v>
      </c>
      <c r="C132" s="87">
        <v>0</v>
      </c>
      <c r="D132" s="87">
        <v>6660039.4500000002</v>
      </c>
      <c r="E132" s="72">
        <v>0</v>
      </c>
      <c r="F132" s="72">
        <v>0</v>
      </c>
      <c r="G132" s="72">
        <v>0</v>
      </c>
      <c r="H132" s="72">
        <v>0</v>
      </c>
      <c r="I132" s="72">
        <v>0</v>
      </c>
      <c r="J132" s="72">
        <v>246860.48</v>
      </c>
      <c r="K132" s="72">
        <v>0</v>
      </c>
      <c r="L132" s="72">
        <v>5705855.7699999996</v>
      </c>
      <c r="M132" s="72">
        <v>0</v>
      </c>
      <c r="N132" s="72">
        <v>0</v>
      </c>
      <c r="O132" s="72">
        <v>0</v>
      </c>
      <c r="P132" s="72">
        <v>397307.54</v>
      </c>
      <c r="Q132" s="72">
        <f t="shared" si="6"/>
        <v>6350023.79</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267</v>
      </c>
      <c r="C133" s="87">
        <v>1478164</v>
      </c>
      <c r="D133" s="87">
        <v>1478164</v>
      </c>
      <c r="E133" s="72">
        <v>0</v>
      </c>
      <c r="F133" s="72">
        <v>0</v>
      </c>
      <c r="G133" s="72">
        <v>0</v>
      </c>
      <c r="H133" s="72">
        <v>0</v>
      </c>
      <c r="I133" s="72">
        <v>0</v>
      </c>
      <c r="J133" s="72">
        <v>0</v>
      </c>
      <c r="K133" s="72">
        <v>0</v>
      </c>
      <c r="L133" s="72">
        <v>0</v>
      </c>
      <c r="M133" s="72">
        <v>0</v>
      </c>
      <c r="N133" s="72">
        <v>0</v>
      </c>
      <c r="O133" s="72">
        <v>0</v>
      </c>
      <c r="P133" s="72">
        <v>0</v>
      </c>
      <c r="Q133" s="72">
        <f t="shared" si="6"/>
        <v>0</v>
      </c>
      <c r="R133" s="42"/>
      <c r="S133" s="42"/>
      <c r="T133" s="42"/>
      <c r="U133" s="42"/>
      <c r="V133" s="42"/>
      <c r="W133" s="42"/>
      <c r="X133" s="42"/>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312</v>
      </c>
      <c r="C134" s="87">
        <v>0</v>
      </c>
      <c r="D134" s="87">
        <v>3722618</v>
      </c>
      <c r="E134" s="72">
        <v>0</v>
      </c>
      <c r="F134" s="72">
        <v>0</v>
      </c>
      <c r="G134" s="72">
        <v>34493.29</v>
      </c>
      <c r="H134" s="72">
        <v>359691.21</v>
      </c>
      <c r="I134" s="72">
        <v>0</v>
      </c>
      <c r="J134" s="72">
        <v>0</v>
      </c>
      <c r="K134" s="72">
        <v>0</v>
      </c>
      <c r="L134" s="72">
        <v>0</v>
      </c>
      <c r="M134" s="72">
        <v>0</v>
      </c>
      <c r="N134" s="72">
        <v>0</v>
      </c>
      <c r="O134" s="72">
        <v>0</v>
      </c>
      <c r="P134" s="72">
        <v>0</v>
      </c>
      <c r="Q134" s="72">
        <f t="shared" si="6"/>
        <v>394184.5</v>
      </c>
      <c r="R134" s="42"/>
      <c r="S134" s="42"/>
      <c r="T134" s="42"/>
      <c r="U134" s="42"/>
      <c r="V134" s="42"/>
      <c r="W134" s="42"/>
      <c r="X134" s="42"/>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313</v>
      </c>
      <c r="C135" s="87">
        <v>0</v>
      </c>
      <c r="D135" s="87">
        <v>48527</v>
      </c>
      <c r="E135" s="72">
        <v>0</v>
      </c>
      <c r="F135" s="72">
        <v>0</v>
      </c>
      <c r="G135" s="72">
        <v>0</v>
      </c>
      <c r="H135" s="72">
        <v>0</v>
      </c>
      <c r="I135" s="72">
        <v>0</v>
      </c>
      <c r="J135" s="72">
        <v>0</v>
      </c>
      <c r="K135" s="72">
        <v>0</v>
      </c>
      <c r="L135" s="72">
        <v>0</v>
      </c>
      <c r="M135" s="72">
        <v>0</v>
      </c>
      <c r="N135" s="72">
        <v>0</v>
      </c>
      <c r="O135" s="72">
        <v>0</v>
      </c>
      <c r="P135" s="72">
        <v>47223.839999999997</v>
      </c>
      <c r="Q135" s="72">
        <f t="shared" si="6"/>
        <v>47223.839999999997</v>
      </c>
      <c r="R135" s="42"/>
      <c r="S135" s="42"/>
      <c r="T135" s="42"/>
      <c r="U135" s="42"/>
      <c r="V135" s="42"/>
      <c r="W135" s="42"/>
      <c r="X135" s="42"/>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314</v>
      </c>
      <c r="C136" s="87">
        <v>0</v>
      </c>
      <c r="D136" s="87">
        <v>3739741.99</v>
      </c>
      <c r="E136" s="72">
        <v>0</v>
      </c>
      <c r="F136" s="72">
        <v>0</v>
      </c>
      <c r="G136" s="72">
        <v>0</v>
      </c>
      <c r="H136" s="72">
        <v>0</v>
      </c>
      <c r="I136" s="72">
        <v>0</v>
      </c>
      <c r="J136" s="72">
        <v>0</v>
      </c>
      <c r="K136" s="72">
        <v>0</v>
      </c>
      <c r="L136" s="72">
        <v>0</v>
      </c>
      <c r="M136" s="72">
        <v>0</v>
      </c>
      <c r="N136" s="72">
        <v>0</v>
      </c>
      <c r="O136" s="72">
        <v>0</v>
      </c>
      <c r="P136" s="72">
        <v>3739741.99</v>
      </c>
      <c r="Q136" s="72">
        <f t="shared" si="6"/>
        <v>3739741.99</v>
      </c>
      <c r="R136" s="42"/>
      <c r="S136" s="42"/>
      <c r="T136" s="42"/>
      <c r="U136" s="42"/>
      <c r="V136" s="42"/>
      <c r="W136" s="42"/>
      <c r="X136" s="42"/>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315</v>
      </c>
      <c r="C137" s="87">
        <v>0</v>
      </c>
      <c r="D137" s="87">
        <v>3883791.97</v>
      </c>
      <c r="E137" s="72">
        <v>0</v>
      </c>
      <c r="F137" s="72">
        <v>0</v>
      </c>
      <c r="G137" s="72">
        <v>0</v>
      </c>
      <c r="H137" s="72">
        <v>0</v>
      </c>
      <c r="I137" s="72">
        <v>0</v>
      </c>
      <c r="J137" s="72">
        <v>0</v>
      </c>
      <c r="K137" s="72">
        <v>0</v>
      </c>
      <c r="L137" s="72">
        <v>0</v>
      </c>
      <c r="M137" s="72">
        <v>0</v>
      </c>
      <c r="N137" s="72">
        <v>0</v>
      </c>
      <c r="O137" s="72">
        <v>0</v>
      </c>
      <c r="P137" s="72">
        <v>3883791.97</v>
      </c>
      <c r="Q137" s="72">
        <f t="shared" si="6"/>
        <v>3883791.97</v>
      </c>
      <c r="R137" s="42"/>
      <c r="S137" s="42"/>
      <c r="T137" s="42"/>
      <c r="U137" s="42"/>
      <c r="V137" s="42"/>
      <c r="W137" s="42"/>
      <c r="X137" s="42"/>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270</v>
      </c>
      <c r="C138" s="87">
        <v>0</v>
      </c>
      <c r="D138" s="87">
        <v>1817402</v>
      </c>
      <c r="E138" s="72">
        <v>0</v>
      </c>
      <c r="F138" s="72">
        <v>0</v>
      </c>
      <c r="G138" s="72">
        <v>0</v>
      </c>
      <c r="H138" s="72">
        <v>0</v>
      </c>
      <c r="I138" s="72">
        <v>0</v>
      </c>
      <c r="J138" s="72">
        <v>0</v>
      </c>
      <c r="K138" s="72">
        <v>0</v>
      </c>
      <c r="L138" s="72">
        <v>0</v>
      </c>
      <c r="M138" s="72">
        <v>0</v>
      </c>
      <c r="N138" s="72">
        <v>0</v>
      </c>
      <c r="O138" s="72">
        <v>0</v>
      </c>
      <c r="P138" s="72">
        <v>1817401.98</v>
      </c>
      <c r="Q138" s="72">
        <f t="shared" ref="Q138:Q149" si="8">SUM(E138:P138)</f>
        <v>1817401.98</v>
      </c>
      <c r="R138" s="42"/>
      <c r="S138" s="42"/>
      <c r="T138" s="42"/>
      <c r="U138" s="42"/>
      <c r="V138" s="42"/>
      <c r="W138" s="42"/>
      <c r="X138" s="42"/>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316</v>
      </c>
      <c r="C139" s="87">
        <v>0</v>
      </c>
      <c r="D139" s="87">
        <v>828601</v>
      </c>
      <c r="E139" s="72">
        <v>0</v>
      </c>
      <c r="F139" s="72">
        <v>0</v>
      </c>
      <c r="G139" s="72">
        <v>0</v>
      </c>
      <c r="H139" s="72">
        <v>0</v>
      </c>
      <c r="I139" s="72">
        <v>0</v>
      </c>
      <c r="J139" s="72">
        <v>0</v>
      </c>
      <c r="K139" s="72">
        <v>0</v>
      </c>
      <c r="L139" s="72">
        <v>0</v>
      </c>
      <c r="M139" s="72">
        <v>0</v>
      </c>
      <c r="N139" s="72">
        <v>0</v>
      </c>
      <c r="O139" s="72">
        <v>0</v>
      </c>
      <c r="P139" s="72">
        <v>828600.41</v>
      </c>
      <c r="Q139" s="72">
        <f t="shared" si="8"/>
        <v>828600.41</v>
      </c>
      <c r="R139" s="42"/>
      <c r="S139" s="42"/>
      <c r="T139" s="42"/>
      <c r="U139" s="42"/>
      <c r="V139" s="42"/>
      <c r="W139" s="42"/>
      <c r="X139" s="42"/>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271</v>
      </c>
      <c r="C140" s="87">
        <v>0</v>
      </c>
      <c r="D140" s="87">
        <v>7783907</v>
      </c>
      <c r="E140" s="72">
        <v>0</v>
      </c>
      <c r="F140" s="72">
        <v>0</v>
      </c>
      <c r="G140" s="72">
        <v>0</v>
      </c>
      <c r="H140" s="72">
        <v>0</v>
      </c>
      <c r="I140" s="72">
        <v>0</v>
      </c>
      <c r="J140" s="72">
        <v>0</v>
      </c>
      <c r="K140" s="72">
        <v>0</v>
      </c>
      <c r="L140" s="72">
        <v>0</v>
      </c>
      <c r="M140" s="72">
        <v>0</v>
      </c>
      <c r="N140" s="72">
        <v>0</v>
      </c>
      <c r="O140" s="72">
        <v>0</v>
      </c>
      <c r="P140" s="72">
        <v>5616775.5800000001</v>
      </c>
      <c r="Q140" s="72">
        <f t="shared" si="8"/>
        <v>5616775.5800000001</v>
      </c>
      <c r="R140" s="42"/>
      <c r="S140" s="42"/>
      <c r="T140" s="42"/>
      <c r="U140" s="42"/>
      <c r="V140" s="42"/>
      <c r="W140" s="42"/>
      <c r="X140" s="42"/>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317</v>
      </c>
      <c r="C141" s="87">
        <v>0</v>
      </c>
      <c r="D141" s="87">
        <v>14523484.310000001</v>
      </c>
      <c r="E141" s="72">
        <v>0</v>
      </c>
      <c r="F141" s="72">
        <v>0</v>
      </c>
      <c r="G141" s="72">
        <v>0</v>
      </c>
      <c r="H141" s="72">
        <v>0</v>
      </c>
      <c r="I141" s="72">
        <v>0</v>
      </c>
      <c r="J141" s="72">
        <v>0</v>
      </c>
      <c r="K141" s="72">
        <v>0</v>
      </c>
      <c r="L141" s="72">
        <v>0</v>
      </c>
      <c r="M141" s="72">
        <v>0</v>
      </c>
      <c r="N141" s="72">
        <v>0</v>
      </c>
      <c r="O141" s="72">
        <v>0</v>
      </c>
      <c r="P141" s="72">
        <v>4013262.31</v>
      </c>
      <c r="Q141" s="72">
        <f t="shared" si="8"/>
        <v>4013262.31</v>
      </c>
      <c r="R141" s="42"/>
      <c r="S141" s="42"/>
      <c r="T141" s="42"/>
      <c r="U141" s="42"/>
      <c r="V141" s="42"/>
      <c r="W141" s="42"/>
      <c r="X141" s="42"/>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272</v>
      </c>
      <c r="C142" s="87">
        <v>0</v>
      </c>
      <c r="D142" s="87">
        <v>327968125.55000001</v>
      </c>
      <c r="E142" s="72">
        <v>0</v>
      </c>
      <c r="F142" s="72">
        <v>0</v>
      </c>
      <c r="G142" s="72">
        <v>0</v>
      </c>
      <c r="H142" s="72">
        <v>0</v>
      </c>
      <c r="I142" s="72">
        <v>3650000</v>
      </c>
      <c r="J142" s="72">
        <v>2151369.2999999998</v>
      </c>
      <c r="K142" s="72">
        <v>1208700.68</v>
      </c>
      <c r="L142" s="72">
        <v>1687400.9</v>
      </c>
      <c r="M142" s="72">
        <v>456472.4</v>
      </c>
      <c r="N142" s="72">
        <v>0</v>
      </c>
      <c r="O142" s="72">
        <v>211080</v>
      </c>
      <c r="P142" s="72">
        <v>5396760.3599999994</v>
      </c>
      <c r="Q142" s="72">
        <f t="shared" si="8"/>
        <v>14761783.639999999</v>
      </c>
      <c r="R142" s="42"/>
      <c r="S142" s="42"/>
      <c r="T142" s="42"/>
      <c r="U142" s="42"/>
      <c r="V142" s="42"/>
      <c r="W142" s="42"/>
      <c r="X142" s="42"/>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318</v>
      </c>
      <c r="C143" s="87">
        <v>0</v>
      </c>
      <c r="D143" s="87">
        <v>2659320</v>
      </c>
      <c r="E143" s="12">
        <v>0</v>
      </c>
      <c r="F143" s="12">
        <v>0</v>
      </c>
      <c r="G143" s="12">
        <v>0</v>
      </c>
      <c r="H143" s="12">
        <v>0</v>
      </c>
      <c r="I143" s="12">
        <v>0</v>
      </c>
      <c r="J143" s="12">
        <v>0</v>
      </c>
      <c r="K143" s="12">
        <v>0</v>
      </c>
      <c r="L143" s="12">
        <v>0</v>
      </c>
      <c r="M143" s="12">
        <v>0</v>
      </c>
      <c r="N143" s="72">
        <v>2526354</v>
      </c>
      <c r="O143" s="72">
        <v>0</v>
      </c>
      <c r="P143" s="72">
        <v>0</v>
      </c>
      <c r="Q143" s="72">
        <f t="shared" si="8"/>
        <v>2526354</v>
      </c>
      <c r="R143" s="42"/>
      <c r="S143" s="42"/>
      <c r="T143" s="42"/>
      <c r="U143" s="42"/>
      <c r="V143" s="42"/>
      <c r="W143" s="42"/>
      <c r="X143" s="42"/>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273</v>
      </c>
      <c r="C144" s="87">
        <v>0</v>
      </c>
      <c r="D144" s="87">
        <v>15381656.970000001</v>
      </c>
      <c r="E144" s="12">
        <v>0</v>
      </c>
      <c r="F144" s="12">
        <v>0</v>
      </c>
      <c r="G144" s="12">
        <v>0</v>
      </c>
      <c r="H144" s="12">
        <v>0</v>
      </c>
      <c r="I144" s="12">
        <v>0</v>
      </c>
      <c r="J144" s="12">
        <v>0</v>
      </c>
      <c r="K144" s="12">
        <v>0</v>
      </c>
      <c r="L144" s="12">
        <v>0</v>
      </c>
      <c r="M144" s="12">
        <v>0</v>
      </c>
      <c r="N144" s="12">
        <v>0</v>
      </c>
      <c r="O144" s="12">
        <v>0</v>
      </c>
      <c r="P144" s="12">
        <v>0</v>
      </c>
      <c r="Q144" s="72">
        <f t="shared" si="8"/>
        <v>0</v>
      </c>
      <c r="R144" s="42"/>
      <c r="S144" s="42"/>
      <c r="T144" s="42"/>
      <c r="U144" s="42"/>
      <c r="V144" s="42"/>
      <c r="W144" s="42"/>
      <c r="X144" s="42"/>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319</v>
      </c>
      <c r="C145" s="87">
        <v>0</v>
      </c>
      <c r="D145" s="87">
        <v>5872385</v>
      </c>
      <c r="E145" s="12">
        <v>0</v>
      </c>
      <c r="F145" s="12">
        <v>0</v>
      </c>
      <c r="G145" s="12">
        <v>0</v>
      </c>
      <c r="H145" s="12">
        <v>0</v>
      </c>
      <c r="I145" s="12">
        <v>0</v>
      </c>
      <c r="J145" s="12">
        <v>0</v>
      </c>
      <c r="K145" s="12">
        <v>0</v>
      </c>
      <c r="L145" s="12">
        <v>0</v>
      </c>
      <c r="M145" s="12">
        <v>0</v>
      </c>
      <c r="N145" s="12">
        <v>0</v>
      </c>
      <c r="O145" s="72">
        <v>2539623.89</v>
      </c>
      <c r="P145" s="72">
        <v>3042081.92</v>
      </c>
      <c r="Q145" s="72">
        <f t="shared" si="8"/>
        <v>5581705.8100000005</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320</v>
      </c>
      <c r="C146" s="72">
        <v>0</v>
      </c>
      <c r="D146" s="72">
        <v>21738</v>
      </c>
      <c r="E146" s="72">
        <v>0</v>
      </c>
      <c r="F146" s="72">
        <v>0</v>
      </c>
      <c r="G146" s="72">
        <v>0</v>
      </c>
      <c r="H146" s="72">
        <v>0</v>
      </c>
      <c r="I146" s="72">
        <v>0</v>
      </c>
      <c r="J146" s="72">
        <v>0</v>
      </c>
      <c r="K146" s="72">
        <v>0</v>
      </c>
      <c r="L146" s="72">
        <v>0</v>
      </c>
      <c r="M146" s="72">
        <v>0</v>
      </c>
      <c r="N146" s="72">
        <v>0</v>
      </c>
      <c r="O146" s="72">
        <v>0</v>
      </c>
      <c r="P146" s="72">
        <v>21738</v>
      </c>
      <c r="Q146" s="72">
        <f t="shared" si="8"/>
        <v>21738</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321</v>
      </c>
      <c r="C147" s="72">
        <v>0</v>
      </c>
      <c r="D147" s="72">
        <v>813900</v>
      </c>
      <c r="E147" s="72">
        <v>0</v>
      </c>
      <c r="F147" s="72">
        <v>0</v>
      </c>
      <c r="G147" s="72">
        <v>0</v>
      </c>
      <c r="H147" s="72">
        <v>0</v>
      </c>
      <c r="I147" s="72">
        <v>0</v>
      </c>
      <c r="J147" s="72">
        <v>0</v>
      </c>
      <c r="K147" s="72">
        <v>0</v>
      </c>
      <c r="L147" s="72">
        <v>0</v>
      </c>
      <c r="M147" s="72">
        <v>0</v>
      </c>
      <c r="N147" s="72">
        <v>0</v>
      </c>
      <c r="O147" s="72">
        <v>0</v>
      </c>
      <c r="P147" s="72">
        <v>0</v>
      </c>
      <c r="Q147" s="72">
        <f t="shared" si="8"/>
        <v>0</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322</v>
      </c>
      <c r="C148" s="87">
        <v>0</v>
      </c>
      <c r="D148" s="87">
        <v>54100000</v>
      </c>
      <c r="E148" s="72">
        <v>0</v>
      </c>
      <c r="F148" s="72">
        <v>0</v>
      </c>
      <c r="G148" s="72">
        <v>0</v>
      </c>
      <c r="H148" s="72">
        <v>0</v>
      </c>
      <c r="I148" s="72">
        <v>0</v>
      </c>
      <c r="J148" s="72">
        <v>267836.40000000002</v>
      </c>
      <c r="K148" s="72">
        <v>1090250</v>
      </c>
      <c r="L148" s="72">
        <v>0</v>
      </c>
      <c r="M148" s="72">
        <v>0</v>
      </c>
      <c r="N148" s="72">
        <v>452400</v>
      </c>
      <c r="O148" s="72">
        <v>12231000</v>
      </c>
      <c r="P148" s="72">
        <v>39993820.909999996</v>
      </c>
      <c r="Q148" s="72">
        <f t="shared" si="8"/>
        <v>54035307.309999995</v>
      </c>
      <c r="R148" s="42"/>
      <c r="S148" s="42"/>
      <c r="T148" s="42"/>
      <c r="U148" s="42"/>
      <c r="V148" s="42"/>
      <c r="W148" s="42"/>
      <c r="X148" s="42"/>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323</v>
      </c>
      <c r="C149" s="87">
        <v>0</v>
      </c>
      <c r="D149" s="87">
        <v>21757350</v>
      </c>
      <c r="E149" s="72">
        <v>0</v>
      </c>
      <c r="F149" s="72">
        <v>0</v>
      </c>
      <c r="G149" s="72">
        <v>0</v>
      </c>
      <c r="H149" s="72">
        <v>0</v>
      </c>
      <c r="I149" s="72">
        <v>0</v>
      </c>
      <c r="J149" s="72">
        <v>0</v>
      </c>
      <c r="K149" s="72">
        <v>5274650</v>
      </c>
      <c r="L149" s="72">
        <v>0</v>
      </c>
      <c r="M149" s="72">
        <v>0</v>
      </c>
      <c r="N149" s="72">
        <v>9449650</v>
      </c>
      <c r="O149" s="72">
        <v>6636000</v>
      </c>
      <c r="P149" s="72">
        <v>147400</v>
      </c>
      <c r="Q149" s="72">
        <f t="shared" si="8"/>
        <v>21507700</v>
      </c>
      <c r="R149" s="42"/>
      <c r="S149" s="42"/>
      <c r="T149" s="42"/>
      <c r="U149" s="42"/>
      <c r="V149" s="42"/>
      <c r="W149" s="42"/>
      <c r="X149" s="42"/>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99" t="s">
        <v>158</v>
      </c>
      <c r="C150" s="86">
        <f>C10+C12+C67+C70+C94</f>
        <v>861074372943</v>
      </c>
      <c r="D150" s="86">
        <f>D10+D12+D65+D67+D70+D94</f>
        <v>1032696214379.1801</v>
      </c>
      <c r="E150" s="74">
        <f t="shared" ref="E150:J150" si="9">E10+E12+E67+E70+E94</f>
        <v>59524510763.829994</v>
      </c>
      <c r="F150" s="74">
        <f t="shared" si="9"/>
        <v>64907417193.309998</v>
      </c>
      <c r="G150" s="74">
        <f t="shared" si="9"/>
        <v>59885517618.060013</v>
      </c>
      <c r="H150" s="74">
        <f t="shared" si="9"/>
        <v>66428305816.710007</v>
      </c>
      <c r="I150" s="74">
        <f t="shared" si="9"/>
        <v>64421188675.310013</v>
      </c>
      <c r="J150" s="74">
        <f t="shared" si="9"/>
        <v>87178229497.470001</v>
      </c>
      <c r="K150" s="74">
        <f t="shared" ref="K150:P150" si="10">K10+K12+K65+K67+K70+K94</f>
        <v>101974253517.97</v>
      </c>
      <c r="L150" s="74">
        <f t="shared" si="10"/>
        <v>62809205829.079994</v>
      </c>
      <c r="M150" s="74">
        <f t="shared" si="10"/>
        <v>55468619671.419991</v>
      </c>
      <c r="N150" s="74">
        <f t="shared" si="10"/>
        <v>108774728249.82001</v>
      </c>
      <c r="O150" s="74">
        <f t="shared" si="10"/>
        <v>92122525042.349991</v>
      </c>
      <c r="P150" s="74">
        <f t="shared" si="10"/>
        <v>149567615104.54004</v>
      </c>
      <c r="Q150" s="74">
        <f t="shared" ref="Q150" si="11">SUM(E150:P150)</f>
        <v>973062116979.87</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80"/>
      <c r="C151" s="81"/>
      <c r="D151" s="81"/>
      <c r="E151" s="20"/>
      <c r="F151" s="20"/>
      <c r="G151" s="20"/>
      <c r="H151" s="20"/>
      <c r="I151" s="20"/>
      <c r="J151" s="20"/>
      <c r="K151" s="20"/>
      <c r="L151" s="20"/>
      <c r="M151" s="20"/>
      <c r="N151" s="20"/>
      <c r="O151" s="20"/>
      <c r="P151" s="20"/>
      <c r="Q151" s="21"/>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99"/>
      <c r="C152" s="79"/>
      <c r="D152" s="79"/>
      <c r="E152" s="22" t="str">
        <f t="shared" ref="E152:Q152" si="12">+E9</f>
        <v>ENERO</v>
      </c>
      <c r="F152" s="22" t="str">
        <f t="shared" si="12"/>
        <v>FEBRERO</v>
      </c>
      <c r="G152" s="22" t="str">
        <f t="shared" si="12"/>
        <v>MARZO</v>
      </c>
      <c r="H152" s="22" t="str">
        <f t="shared" si="12"/>
        <v>ABRIL</v>
      </c>
      <c r="I152" s="22" t="str">
        <f t="shared" si="12"/>
        <v>MAYO</v>
      </c>
      <c r="J152" s="22" t="str">
        <f t="shared" si="12"/>
        <v>JUNIO</v>
      </c>
      <c r="K152" s="22" t="str">
        <f t="shared" si="12"/>
        <v>JULIO</v>
      </c>
      <c r="L152" s="22" t="str">
        <f t="shared" si="12"/>
        <v>AGOSTO</v>
      </c>
      <c r="M152" s="22" t="str">
        <f t="shared" si="12"/>
        <v>SEPTIEMBRE</v>
      </c>
      <c r="N152" s="22" t="str">
        <f t="shared" si="12"/>
        <v>OCTUBRE</v>
      </c>
      <c r="O152" s="22" t="str">
        <f t="shared" si="12"/>
        <v>NOVIEMBRE</v>
      </c>
      <c r="P152" s="22" t="str">
        <f t="shared" si="12"/>
        <v>DICIEMBRE</v>
      </c>
      <c r="Q152" s="22" t="str">
        <f t="shared" si="12"/>
        <v>TOTAL</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9" t="s">
        <v>23</v>
      </c>
      <c r="C153" s="71">
        <f t="shared" ref="C153:P153" si="13">+C154</f>
        <v>60715801330</v>
      </c>
      <c r="D153" s="71">
        <f t="shared" si="13"/>
        <v>11586165430.989998</v>
      </c>
      <c r="E153" s="71">
        <f t="shared" si="13"/>
        <v>4140827965.8699999</v>
      </c>
      <c r="F153" s="71">
        <f t="shared" si="13"/>
        <v>7810346565.8599997</v>
      </c>
      <c r="G153" s="71">
        <f t="shared" si="13"/>
        <v>14565171114.639999</v>
      </c>
      <c r="H153" s="71">
        <f t="shared" si="13"/>
        <v>12704309360.91</v>
      </c>
      <c r="I153" s="71">
        <f t="shared" si="13"/>
        <v>6124513962.7799997</v>
      </c>
      <c r="J153" s="71">
        <f t="shared" si="13"/>
        <v>6758128957.2299995</v>
      </c>
      <c r="K153" s="71">
        <f t="shared" si="13"/>
        <v>2256819635.6999998</v>
      </c>
      <c r="L153" s="71">
        <f t="shared" si="13"/>
        <v>637555953.09000003</v>
      </c>
      <c r="M153" s="71">
        <f t="shared" si="13"/>
        <v>198655204.09999999</v>
      </c>
      <c r="N153" s="71">
        <f t="shared" si="13"/>
        <v>403770490.56999999</v>
      </c>
      <c r="O153" s="71">
        <f t="shared" si="13"/>
        <v>1604859554.8399999</v>
      </c>
      <c r="P153" s="71">
        <f t="shared" si="13"/>
        <v>-46593215010.309998</v>
      </c>
      <c r="Q153" s="75">
        <f t="shared" ref="Q153:Q162" si="14">SUM(E153:P153)</f>
        <v>10611743755.279984</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24</v>
      </c>
      <c r="C154" s="87">
        <v>60715801330</v>
      </c>
      <c r="D154" s="87">
        <v>11586165430.989998</v>
      </c>
      <c r="E154" s="68">
        <v>4140827965.8699999</v>
      </c>
      <c r="F154" s="68">
        <v>7810346565.8599997</v>
      </c>
      <c r="G154" s="68">
        <v>14565171114.639999</v>
      </c>
      <c r="H154" s="68">
        <v>12704309360.91</v>
      </c>
      <c r="I154" s="68">
        <v>6124513962.7799997</v>
      </c>
      <c r="J154" s="68">
        <v>6758128957.2299995</v>
      </c>
      <c r="K154" s="68">
        <v>2256819635.6999998</v>
      </c>
      <c r="L154" s="68">
        <v>637555953.09000003</v>
      </c>
      <c r="M154" s="68">
        <v>198655204.09999999</v>
      </c>
      <c r="N154" s="68">
        <v>403770490.56999999</v>
      </c>
      <c r="O154" s="68">
        <v>1604859554.8399999</v>
      </c>
      <c r="P154" s="68">
        <v>-46593215010.309998</v>
      </c>
      <c r="Q154" s="76">
        <f t="shared" si="14"/>
        <v>10611743755.279984</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9" t="s">
        <v>25</v>
      </c>
      <c r="C155" s="71">
        <f t="shared" ref="C155:P155" si="15">+SUM(C156:C156)</f>
        <v>0</v>
      </c>
      <c r="D155" s="71">
        <f t="shared" si="15"/>
        <v>2500000000</v>
      </c>
      <c r="E155" s="71">
        <f t="shared" si="15"/>
        <v>0</v>
      </c>
      <c r="F155" s="71">
        <f t="shared" si="15"/>
        <v>0</v>
      </c>
      <c r="G155" s="71">
        <f t="shared" si="15"/>
        <v>0</v>
      </c>
      <c r="H155" s="71">
        <f t="shared" si="15"/>
        <v>0</v>
      </c>
      <c r="I155" s="71">
        <f t="shared" si="15"/>
        <v>0</v>
      </c>
      <c r="J155" s="71">
        <f t="shared" si="15"/>
        <v>0</v>
      </c>
      <c r="K155" s="71">
        <f t="shared" si="15"/>
        <v>2500000000</v>
      </c>
      <c r="L155" s="71">
        <f t="shared" si="15"/>
        <v>0</v>
      </c>
      <c r="M155" s="71">
        <f t="shared" si="15"/>
        <v>0</v>
      </c>
      <c r="N155" s="71">
        <f t="shared" si="15"/>
        <v>0</v>
      </c>
      <c r="O155" s="71">
        <f t="shared" si="15"/>
        <v>0</v>
      </c>
      <c r="P155" s="71">
        <f t="shared" si="15"/>
        <v>0</v>
      </c>
      <c r="Q155" s="75">
        <f t="shared" si="14"/>
        <v>2500000000</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39</v>
      </c>
      <c r="C156" s="87">
        <v>0</v>
      </c>
      <c r="D156" s="87">
        <v>2500000000</v>
      </c>
      <c r="E156" s="72">
        <v>0</v>
      </c>
      <c r="F156" s="72">
        <v>0</v>
      </c>
      <c r="G156" s="72">
        <v>0</v>
      </c>
      <c r="H156" s="72">
        <v>0</v>
      </c>
      <c r="I156" s="72">
        <v>0</v>
      </c>
      <c r="J156" s="72">
        <v>0</v>
      </c>
      <c r="K156" s="77">
        <v>2500000000</v>
      </c>
      <c r="L156" s="78">
        <v>0</v>
      </c>
      <c r="M156" s="78">
        <v>0</v>
      </c>
      <c r="N156" s="78">
        <v>0</v>
      </c>
      <c r="O156" s="78">
        <v>0</v>
      </c>
      <c r="P156" s="78">
        <v>0</v>
      </c>
      <c r="Q156" s="76">
        <f t="shared" si="14"/>
        <v>2500000000</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9" t="s">
        <v>74</v>
      </c>
      <c r="C157" s="71">
        <f>+C158</f>
        <v>30429117140</v>
      </c>
      <c r="D157" s="71">
        <f>+D158</f>
        <v>30030862147</v>
      </c>
      <c r="E157" s="71">
        <f>E158</f>
        <v>607470825.99000001</v>
      </c>
      <c r="F157" s="71">
        <f>F158</f>
        <v>1345239818.51</v>
      </c>
      <c r="G157" s="71">
        <f t="shared" ref="G157:P157" si="16">+G158</f>
        <v>917667788.97000003</v>
      </c>
      <c r="H157" s="71">
        <f t="shared" si="16"/>
        <v>765083860.39999998</v>
      </c>
      <c r="I157" s="71">
        <f t="shared" si="16"/>
        <v>778583357.74000001</v>
      </c>
      <c r="J157" s="71">
        <f t="shared" si="16"/>
        <v>11818713240.360001</v>
      </c>
      <c r="K157" s="71">
        <f t="shared" si="16"/>
        <v>823404521.76999998</v>
      </c>
      <c r="L157" s="71">
        <f t="shared" si="16"/>
        <v>824904786.07000005</v>
      </c>
      <c r="M157" s="71">
        <f t="shared" si="16"/>
        <v>650197864.88999999</v>
      </c>
      <c r="N157" s="71">
        <f t="shared" si="16"/>
        <v>999307852.83000004</v>
      </c>
      <c r="O157" s="71">
        <f t="shared" si="16"/>
        <v>2227052309.75</v>
      </c>
      <c r="P157" s="71">
        <f t="shared" si="16"/>
        <v>2692637444.5100002</v>
      </c>
      <c r="Q157" s="75">
        <f t="shared" si="14"/>
        <v>24450263671.790001</v>
      </c>
      <c r="R157" s="42"/>
      <c r="S157" s="42"/>
      <c r="T157" s="42"/>
      <c r="U157" s="42"/>
      <c r="V157" s="42"/>
      <c r="W157" s="42"/>
      <c r="X157" s="42"/>
      <c r="Y157" s="42"/>
      <c r="AA157" s="41"/>
      <c r="AB157" s="41"/>
      <c r="AC157" s="41"/>
      <c r="AD157" s="41"/>
      <c r="AE157" s="41"/>
      <c r="AF157" s="41"/>
      <c r="AG157" s="41"/>
      <c r="AH157" s="41"/>
      <c r="AI157" s="41"/>
      <c r="AJ157" s="41"/>
      <c r="AK157" s="41"/>
      <c r="AL157" s="41"/>
      <c r="AM157" s="41"/>
      <c r="AN157" s="41"/>
      <c r="AO157" s="41"/>
      <c r="AP157" s="41"/>
    </row>
    <row r="158" spans="2:42" x14ac:dyDescent="0.25">
      <c r="B158" s="11" t="s">
        <v>75</v>
      </c>
      <c r="C158" s="87">
        <v>30429117140</v>
      </c>
      <c r="D158" s="87">
        <v>30030862147</v>
      </c>
      <c r="E158" s="87">
        <v>607470825.99000001</v>
      </c>
      <c r="F158" s="87">
        <v>1345239818.51</v>
      </c>
      <c r="G158" s="87">
        <v>917667788.97000003</v>
      </c>
      <c r="H158" s="87">
        <v>765083860.39999998</v>
      </c>
      <c r="I158" s="87">
        <v>778583357.74000001</v>
      </c>
      <c r="J158" s="87">
        <v>11818713240.360001</v>
      </c>
      <c r="K158" s="87">
        <v>823404521.76999998</v>
      </c>
      <c r="L158" s="87">
        <v>824904786.07000005</v>
      </c>
      <c r="M158" s="87">
        <v>650197864.88999999</v>
      </c>
      <c r="N158" s="87">
        <v>999307852.83000004</v>
      </c>
      <c r="O158" s="87">
        <v>2227052309.75</v>
      </c>
      <c r="P158" s="87">
        <v>2692637444.5100002</v>
      </c>
      <c r="Q158" s="76">
        <f t="shared" si="14"/>
        <v>24450263671.790001</v>
      </c>
    </row>
    <row r="159" spans="2:42" x14ac:dyDescent="0.25">
      <c r="B159" s="9" t="s">
        <v>77</v>
      </c>
      <c r="C159" s="71">
        <f t="shared" ref="C159:P159" si="17">+SUM(C160:C161)</f>
        <v>44899881530</v>
      </c>
      <c r="D159" s="71">
        <f t="shared" si="17"/>
        <v>136710357708.61002</v>
      </c>
      <c r="E159" s="71">
        <f t="shared" si="17"/>
        <v>2981243216.3899999</v>
      </c>
      <c r="F159" s="71">
        <f t="shared" si="17"/>
        <v>1480346149.8299999</v>
      </c>
      <c r="G159" s="71">
        <f t="shared" si="17"/>
        <v>2965694879.29</v>
      </c>
      <c r="H159" s="71">
        <f t="shared" si="17"/>
        <v>20732193801.98</v>
      </c>
      <c r="I159" s="71">
        <f t="shared" si="17"/>
        <v>2547383778.8200002</v>
      </c>
      <c r="J159" s="71">
        <f t="shared" si="17"/>
        <v>7440935606.7399998</v>
      </c>
      <c r="K159" s="71">
        <f t="shared" si="17"/>
        <v>14433870415.52</v>
      </c>
      <c r="L159" s="71">
        <f t="shared" si="17"/>
        <v>2735300372.29</v>
      </c>
      <c r="M159" s="71">
        <f t="shared" si="17"/>
        <v>3532471374.6799998</v>
      </c>
      <c r="N159" s="71">
        <f t="shared" si="17"/>
        <v>3741184970.0100002</v>
      </c>
      <c r="O159" s="71">
        <f t="shared" si="17"/>
        <v>4501512921.1700001</v>
      </c>
      <c r="P159" s="71">
        <f t="shared" si="17"/>
        <v>56086324690.32</v>
      </c>
      <c r="Q159" s="75">
        <f t="shared" si="14"/>
        <v>123178462177.03999</v>
      </c>
      <c r="R159" s="42"/>
    </row>
    <row r="160" spans="2:42" x14ac:dyDescent="0.25">
      <c r="B160" s="11" t="s">
        <v>245</v>
      </c>
      <c r="C160" s="87">
        <v>18049720000</v>
      </c>
      <c r="D160" s="87">
        <v>42984102566.220001</v>
      </c>
      <c r="E160" s="72">
        <v>0</v>
      </c>
      <c r="F160" s="72">
        <v>0</v>
      </c>
      <c r="G160" s="72">
        <v>0</v>
      </c>
      <c r="H160" s="72">
        <v>18029733333.689999</v>
      </c>
      <c r="I160" s="72"/>
      <c r="J160" s="72">
        <v>6068704217</v>
      </c>
      <c r="K160" s="72">
        <v>10962348625.940001</v>
      </c>
      <c r="L160" s="72">
        <v>916409584.59000003</v>
      </c>
      <c r="M160" s="72">
        <v>0</v>
      </c>
      <c r="N160" s="72">
        <v>19989077.780000001</v>
      </c>
      <c r="O160" s="72">
        <v>0</v>
      </c>
      <c r="P160" s="72">
        <v>3216150693.6399999</v>
      </c>
      <c r="Q160" s="76">
        <f t="shared" si="14"/>
        <v>39213335532.639992</v>
      </c>
    </row>
    <row r="161" spans="1:40" x14ac:dyDescent="0.25">
      <c r="B161" s="11" t="s">
        <v>86</v>
      </c>
      <c r="C161" s="87">
        <v>26850161530</v>
      </c>
      <c r="D161" s="87">
        <v>93726255142.390015</v>
      </c>
      <c r="E161" s="87">
        <v>2981243216.3899999</v>
      </c>
      <c r="F161" s="87">
        <v>1480346149.8299999</v>
      </c>
      <c r="G161" s="87">
        <v>2965694879.29</v>
      </c>
      <c r="H161" s="87">
        <v>2702460468.29</v>
      </c>
      <c r="I161" s="87">
        <v>2547383778.8200002</v>
      </c>
      <c r="J161" s="87">
        <v>1372231389.74</v>
      </c>
      <c r="K161" s="87">
        <v>3471521789.5799999</v>
      </c>
      <c r="L161" s="87">
        <v>1818890787.7</v>
      </c>
      <c r="M161" s="87">
        <v>3532471374.6799998</v>
      </c>
      <c r="N161" s="87">
        <v>3721195892.23</v>
      </c>
      <c r="O161" s="87">
        <v>4501512921.1700001</v>
      </c>
      <c r="P161" s="87">
        <v>52870173996.68</v>
      </c>
      <c r="Q161" s="76">
        <f t="shared" si="14"/>
        <v>83965126644.399994</v>
      </c>
      <c r="Z161" s="40"/>
      <c r="AA161" s="40"/>
      <c r="AB161" s="40"/>
      <c r="AC161" s="40"/>
      <c r="AD161" s="40"/>
      <c r="AE161" s="40"/>
      <c r="AF161" s="40"/>
      <c r="AG161" s="40"/>
      <c r="AH161" s="40"/>
      <c r="AI161" s="40"/>
      <c r="AJ161" s="40"/>
      <c r="AK161" s="40"/>
      <c r="AL161" s="40"/>
      <c r="AM161" s="40"/>
      <c r="AN161" s="40"/>
    </row>
    <row r="162" spans="1:40" x14ac:dyDescent="0.25">
      <c r="A162" s="26"/>
      <c r="B162" s="99" t="s">
        <v>182</v>
      </c>
      <c r="C162" s="86">
        <f t="shared" ref="C162:P162" si="18">C153+C155+C157+C159</f>
        <v>136044800000</v>
      </c>
      <c r="D162" s="86">
        <f t="shared" si="18"/>
        <v>180827385286.60001</v>
      </c>
      <c r="E162" s="74">
        <f t="shared" si="18"/>
        <v>7729542008.25</v>
      </c>
      <c r="F162" s="74">
        <f t="shared" si="18"/>
        <v>10635932534.199999</v>
      </c>
      <c r="G162" s="74">
        <f t="shared" si="18"/>
        <v>18448533782.899998</v>
      </c>
      <c r="H162" s="74">
        <f t="shared" si="18"/>
        <v>34201587023.290001</v>
      </c>
      <c r="I162" s="74">
        <f t="shared" si="18"/>
        <v>9450481099.3400002</v>
      </c>
      <c r="J162" s="74">
        <f t="shared" si="18"/>
        <v>26017777804.330002</v>
      </c>
      <c r="K162" s="74">
        <f t="shared" si="18"/>
        <v>20014094572.989998</v>
      </c>
      <c r="L162" s="74">
        <f t="shared" si="18"/>
        <v>4197761111.4499998</v>
      </c>
      <c r="M162" s="74">
        <f t="shared" si="18"/>
        <v>4381324443.6700001</v>
      </c>
      <c r="N162" s="74">
        <f t="shared" si="18"/>
        <v>5144263313.4099998</v>
      </c>
      <c r="O162" s="74">
        <f t="shared" si="18"/>
        <v>8333424785.7600002</v>
      </c>
      <c r="P162" s="74">
        <f t="shared" si="18"/>
        <v>12185747124.520004</v>
      </c>
      <c r="Q162" s="74">
        <f t="shared" si="14"/>
        <v>160740469604.10999</v>
      </c>
      <c r="Z162" s="40"/>
      <c r="AA162" s="40"/>
      <c r="AB162" s="40"/>
      <c r="AC162" s="40"/>
      <c r="AD162" s="40"/>
      <c r="AE162" s="40"/>
      <c r="AF162" s="40"/>
      <c r="AG162" s="40"/>
      <c r="AH162" s="40"/>
      <c r="AI162" s="40"/>
      <c r="AJ162" s="40"/>
      <c r="AK162" s="40"/>
      <c r="AL162" s="40"/>
      <c r="AM162" s="40"/>
      <c r="AN162" s="40"/>
    </row>
    <row r="163" spans="1:40" x14ac:dyDescent="0.25">
      <c r="B163" s="80"/>
      <c r="C163" s="82"/>
      <c r="D163" s="82"/>
      <c r="E163" s="25"/>
      <c r="F163" s="25"/>
      <c r="G163" s="25"/>
      <c r="H163" s="25"/>
      <c r="I163" s="25"/>
      <c r="J163" s="25"/>
      <c r="K163" s="25"/>
      <c r="L163" s="25"/>
      <c r="M163" s="25"/>
      <c r="N163" s="25"/>
      <c r="O163" s="25"/>
      <c r="P163" s="25"/>
      <c r="Q163" s="25"/>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1:40" x14ac:dyDescent="0.25">
      <c r="A164" s="28"/>
      <c r="B164" s="99" t="s">
        <v>183</v>
      </c>
      <c r="C164" s="86">
        <f t="shared" ref="C164:P164" si="19">C150+C162</f>
        <v>997119172943</v>
      </c>
      <c r="D164" s="86">
        <f t="shared" si="19"/>
        <v>1213523599665.78</v>
      </c>
      <c r="E164" s="74">
        <f t="shared" si="19"/>
        <v>67254052772.079994</v>
      </c>
      <c r="F164" s="74">
        <f t="shared" si="19"/>
        <v>75543349727.509995</v>
      </c>
      <c r="G164" s="74">
        <f t="shared" si="19"/>
        <v>78334051400.960007</v>
      </c>
      <c r="H164" s="74">
        <f t="shared" si="19"/>
        <v>100629892840</v>
      </c>
      <c r="I164" s="74">
        <f t="shared" si="19"/>
        <v>73871669774.650009</v>
      </c>
      <c r="J164" s="74">
        <f t="shared" si="19"/>
        <v>113196007301.8</v>
      </c>
      <c r="K164" s="74">
        <f t="shared" si="19"/>
        <v>121988348090.95999</v>
      </c>
      <c r="L164" s="74">
        <f t="shared" si="19"/>
        <v>67006966940.529991</v>
      </c>
      <c r="M164" s="74">
        <f t="shared" si="19"/>
        <v>59849944115.089989</v>
      </c>
      <c r="N164" s="74">
        <f t="shared" si="19"/>
        <v>113918991563.23001</v>
      </c>
      <c r="O164" s="74">
        <f t="shared" si="19"/>
        <v>100455949828.10999</v>
      </c>
      <c r="P164" s="74">
        <f t="shared" si="19"/>
        <v>161753362229.06006</v>
      </c>
      <c r="Q164" s="74">
        <f>SUM(E164:P164)</f>
        <v>1133802586583.98</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1:40" x14ac:dyDescent="0.25">
      <c r="B165" t="s">
        <v>324</v>
      </c>
      <c r="Z165" s="40"/>
      <c r="AA165" s="40"/>
      <c r="AB165" s="40"/>
      <c r="AC165" s="40"/>
      <c r="AD165" s="40"/>
      <c r="AE165" s="40"/>
      <c r="AF165" s="40"/>
      <c r="AG165" s="40"/>
      <c r="AH165" s="40"/>
      <c r="AI165" s="40"/>
      <c r="AJ165" s="40"/>
      <c r="AK165" s="40"/>
      <c r="AL165" s="40"/>
      <c r="AM165" s="40"/>
      <c r="AN165" s="40"/>
    </row>
    <row r="166" spans="1:40" ht="29.1" customHeight="1" x14ac:dyDescent="0.25">
      <c r="B166" s="156" t="s">
        <v>325</v>
      </c>
      <c r="C166" s="156"/>
      <c r="D166" s="156"/>
      <c r="E166" s="156"/>
      <c r="F166" s="156"/>
      <c r="G166" s="85"/>
      <c r="H166" s="85"/>
      <c r="I166" s="85"/>
      <c r="J166" s="85"/>
      <c r="K166" s="85"/>
      <c r="L166" s="85"/>
      <c r="M166" s="85"/>
      <c r="N166" s="85"/>
      <c r="O166" s="85"/>
      <c r="P166" s="85"/>
      <c r="Q166" s="85"/>
      <c r="Z166" s="40"/>
      <c r="AA166" s="40"/>
      <c r="AB166" s="40"/>
      <c r="AC166" s="40"/>
      <c r="AD166" s="40"/>
      <c r="AE166" s="40"/>
      <c r="AF166" s="40"/>
      <c r="AG166" s="40"/>
      <c r="AH166" s="40"/>
      <c r="AI166" s="40"/>
      <c r="AJ166" s="40"/>
      <c r="AK166" s="40"/>
      <c r="AL166" s="40"/>
      <c r="AM166" s="40"/>
      <c r="AN166" s="40"/>
    </row>
    <row r="167" spans="1:40" x14ac:dyDescent="0.25">
      <c r="B167" t="s">
        <v>326</v>
      </c>
      <c r="C167" s="30"/>
      <c r="D167" s="30"/>
      <c r="E167" s="30"/>
      <c r="F167" s="30"/>
      <c r="G167" s="30"/>
      <c r="H167" s="30"/>
      <c r="I167" s="30"/>
      <c r="J167" s="30"/>
      <c r="K167" s="30"/>
      <c r="L167" s="30"/>
      <c r="M167" s="30"/>
      <c r="N167" s="30"/>
      <c r="O167" s="30"/>
      <c r="P167" s="30"/>
      <c r="Q167" s="2"/>
      <c r="R167" s="42"/>
      <c r="S167" s="42"/>
      <c r="T167" s="42"/>
      <c r="U167" s="42"/>
      <c r="V167" s="42"/>
      <c r="W167" s="42"/>
      <c r="X167" s="42"/>
      <c r="Z167" s="40"/>
      <c r="AA167" s="40"/>
      <c r="AB167" s="40"/>
      <c r="AC167" s="40"/>
      <c r="AD167" s="40"/>
      <c r="AE167" s="40"/>
      <c r="AF167" s="40"/>
      <c r="AG167" s="40"/>
      <c r="AH167" s="40"/>
      <c r="AI167" s="40"/>
      <c r="AJ167" s="40"/>
      <c r="AK167" s="40"/>
      <c r="AL167" s="40"/>
      <c r="AM167" s="40"/>
      <c r="AN167" s="40"/>
    </row>
    <row r="168" spans="1:40" x14ac:dyDescent="0.25">
      <c r="B168" s="85" t="s">
        <v>327</v>
      </c>
      <c r="C168" s="30"/>
      <c r="D168" s="30"/>
      <c r="E168" s="30"/>
      <c r="F168" s="30"/>
      <c r="G168" s="30"/>
      <c r="H168" s="30"/>
      <c r="I168" s="30"/>
      <c r="J168" s="30"/>
      <c r="K168" s="30"/>
      <c r="L168" s="30"/>
      <c r="M168" s="30"/>
      <c r="N168" s="30"/>
      <c r="O168" s="30"/>
      <c r="P168" s="30"/>
      <c r="Q168" s="2"/>
      <c r="R168" s="42"/>
      <c r="S168" s="42"/>
      <c r="T168" s="42"/>
      <c r="U168" s="42"/>
      <c r="V168" s="42"/>
      <c r="W168" s="42"/>
      <c r="X168" s="42"/>
      <c r="Z168" s="40"/>
      <c r="AA168" s="40"/>
      <c r="AB168" s="40"/>
      <c r="AC168" s="40"/>
      <c r="AD168" s="40"/>
      <c r="AE168" s="40"/>
      <c r="AF168" s="40"/>
      <c r="AG168" s="40"/>
      <c r="AH168" s="40"/>
      <c r="AI168" s="40"/>
      <c r="AJ168" s="40"/>
      <c r="AK168" s="40"/>
      <c r="AL168" s="40"/>
      <c r="AM168" s="40"/>
      <c r="AN168" s="40"/>
    </row>
    <row r="169" spans="1:40" x14ac:dyDescent="0.25">
      <c r="B169" s="80" t="s">
        <v>328</v>
      </c>
      <c r="C169" s="31"/>
      <c r="D169" s="31"/>
      <c r="E169" s="32"/>
      <c r="F169" s="32"/>
      <c r="G169" s="32"/>
      <c r="H169" s="32"/>
      <c r="I169" s="32"/>
      <c r="J169" s="32"/>
      <c r="K169" s="32"/>
      <c r="L169" s="32"/>
      <c r="M169" s="32"/>
      <c r="N169" s="32"/>
      <c r="O169" s="32"/>
      <c r="P169" s="32"/>
      <c r="Q169" s="32"/>
      <c r="R169" s="42"/>
      <c r="S169" s="42"/>
      <c r="T169" s="42"/>
      <c r="U169" s="42"/>
      <c r="V169" s="42"/>
      <c r="W169" s="42"/>
      <c r="X169" s="42"/>
      <c r="Z169" s="40"/>
      <c r="AA169" s="40"/>
      <c r="AB169" s="40"/>
      <c r="AC169" s="40"/>
      <c r="AD169" s="40"/>
      <c r="AE169" s="40"/>
      <c r="AF169" s="40"/>
      <c r="AG169" s="40"/>
      <c r="AH169" s="40"/>
      <c r="AI169" s="40"/>
      <c r="AJ169" s="40"/>
      <c r="AK169" s="40"/>
      <c r="AL169" s="40"/>
      <c r="AM169" s="40"/>
      <c r="AN169" s="40"/>
    </row>
    <row r="170" spans="1:40" x14ac:dyDescent="0.25">
      <c r="B170" s="84" t="s">
        <v>186</v>
      </c>
      <c r="C170" s="33"/>
      <c r="D170" s="33"/>
      <c r="E170" s="32"/>
      <c r="F170" s="32"/>
      <c r="G170" s="32"/>
      <c r="H170" s="32"/>
      <c r="I170" s="32"/>
      <c r="J170" s="32"/>
      <c r="K170" s="32"/>
      <c r="L170" s="32"/>
      <c r="M170" s="32"/>
      <c r="N170" s="32"/>
      <c r="O170" s="32"/>
      <c r="P170" s="32"/>
      <c r="Q170" s="32"/>
      <c r="R170" s="42"/>
      <c r="S170" s="42"/>
      <c r="T170" s="42"/>
      <c r="U170" s="42"/>
      <c r="V170" s="42"/>
      <c r="W170" s="42"/>
      <c r="X170" s="42"/>
      <c r="Z170" s="40"/>
      <c r="AA170" s="40"/>
      <c r="AB170" s="40"/>
      <c r="AC170" s="40"/>
      <c r="AD170" s="40"/>
      <c r="AE170" s="40"/>
      <c r="AF170" s="40"/>
      <c r="AG170" s="40"/>
      <c r="AH170" s="40"/>
      <c r="AI170" s="40"/>
      <c r="AJ170" s="40"/>
      <c r="AK170" s="40"/>
      <c r="AL170" s="40"/>
      <c r="AM170" s="40"/>
      <c r="AN170" s="40"/>
    </row>
    <row r="171" spans="1:40" s="26" customFormat="1" x14ac:dyDescent="0.25">
      <c r="A171"/>
      <c r="B171" s="31"/>
      <c r="C171" s="31"/>
      <c r="D171" s="31"/>
      <c r="E171" s="31"/>
      <c r="F171" s="31"/>
      <c r="G171" s="31"/>
      <c r="H171" s="31"/>
      <c r="I171" s="31"/>
      <c r="J171" s="31"/>
      <c r="K171" s="31"/>
      <c r="L171" s="31"/>
      <c r="M171" s="31"/>
      <c r="N171" s="31"/>
      <c r="O171" s="31"/>
      <c r="P171" s="31"/>
      <c r="Q171" s="2"/>
      <c r="R171" s="42"/>
      <c r="S171" s="3"/>
      <c r="T171" s="3"/>
      <c r="U171" s="3"/>
      <c r="V171"/>
      <c r="W171"/>
      <c r="X171" s="42"/>
      <c r="Y171"/>
      <c r="Z171" s="40"/>
      <c r="AA171" s="40"/>
      <c r="AB171" s="40"/>
      <c r="AC171" s="40"/>
      <c r="AD171" s="40"/>
      <c r="AE171" s="40"/>
      <c r="AF171" s="40"/>
      <c r="AG171" s="40"/>
      <c r="AH171" s="40"/>
      <c r="AI171" s="40"/>
      <c r="AJ171" s="40"/>
      <c r="AK171" s="40"/>
      <c r="AL171" s="40"/>
      <c r="AM171" s="40"/>
      <c r="AN171" s="40"/>
    </row>
    <row r="172" spans="1:40" x14ac:dyDescent="0.25">
      <c r="B172" s="31"/>
      <c r="C172" s="38"/>
      <c r="D172" s="38"/>
      <c r="E172" s="34"/>
      <c r="F172" s="34"/>
      <c r="G172" s="34"/>
      <c r="H172" s="34"/>
      <c r="I172" s="34"/>
      <c r="J172" s="34"/>
      <c r="K172" s="34"/>
      <c r="L172" s="34"/>
      <c r="M172" s="34"/>
      <c r="N172" s="34"/>
      <c r="O172" s="34"/>
      <c r="P172" s="34"/>
      <c r="Q172" s="34"/>
      <c r="R172" s="42"/>
      <c r="S172" s="42"/>
      <c r="T172" s="42"/>
      <c r="U172" s="42"/>
      <c r="V172" s="42"/>
      <c r="W172" s="42"/>
      <c r="X172" s="42"/>
      <c r="Y172" s="42"/>
    </row>
    <row r="173" spans="1:40" s="28" customFormat="1" x14ac:dyDescent="0.25">
      <c r="A173"/>
      <c r="B173" s="35"/>
      <c r="C173" s="36"/>
      <c r="D173" s="36"/>
      <c r="E173" s="36"/>
      <c r="F173" s="36"/>
      <c r="G173" s="36"/>
      <c r="H173" s="36"/>
      <c r="I173" s="36"/>
      <c r="J173" s="36"/>
      <c r="K173" s="36"/>
      <c r="L173" s="36"/>
      <c r="M173" s="36"/>
      <c r="N173" s="36"/>
      <c r="O173" s="36"/>
      <c r="P173" s="36"/>
      <c r="Q173" s="36"/>
      <c r="R173" s="27"/>
      <c r="S173" s="27"/>
      <c r="T173" s="27"/>
      <c r="U173" s="3"/>
    </row>
    <row r="174" spans="1:40" x14ac:dyDescent="0.25">
      <c r="C174" s="40"/>
      <c r="D174" s="40"/>
      <c r="E174" s="40"/>
      <c r="F174" s="40"/>
      <c r="G174" s="40"/>
      <c r="H174" s="40"/>
      <c r="I174" s="40"/>
      <c r="J174" s="40"/>
      <c r="K174" s="40"/>
      <c r="L174" s="40"/>
      <c r="M174" s="40"/>
      <c r="N174" s="40"/>
      <c r="O174" s="40"/>
      <c r="P174" s="40"/>
      <c r="Q174" s="40"/>
    </row>
    <row r="175" spans="1:40" hidden="1" x14ac:dyDescent="0.25">
      <c r="C175" s="40"/>
      <c r="D175" s="40"/>
      <c r="E175" s="40"/>
      <c r="F175" s="40"/>
      <c r="G175" s="40"/>
      <c r="H175" s="40"/>
      <c r="I175" s="40"/>
      <c r="J175" s="40"/>
      <c r="K175" s="40"/>
      <c r="L175" s="40"/>
      <c r="M175" s="40"/>
      <c r="N175" s="40"/>
      <c r="O175" s="40"/>
      <c r="P175" s="40"/>
      <c r="S175"/>
      <c r="T175"/>
      <c r="U175"/>
    </row>
    <row r="176" spans="1:40" x14ac:dyDescent="0.25">
      <c r="C176" s="17"/>
      <c r="D176" s="17"/>
      <c r="F176" s="40"/>
      <c r="S176"/>
      <c r="T176"/>
      <c r="U176"/>
    </row>
    <row r="177" spans="5:21" x14ac:dyDescent="0.25">
      <c r="S177"/>
      <c r="T177"/>
      <c r="U177"/>
    </row>
    <row r="178" spans="5:21" x14ac:dyDescent="0.25">
      <c r="S178"/>
      <c r="T178"/>
      <c r="U178"/>
    </row>
    <row r="179" spans="5:21" x14ac:dyDescent="0.25">
      <c r="S179"/>
      <c r="T179"/>
      <c r="U179"/>
    </row>
    <row r="180" spans="5:21" x14ac:dyDescent="0.25">
      <c r="R180" s="34"/>
      <c r="S180"/>
      <c r="T180"/>
      <c r="U180"/>
    </row>
    <row r="181" spans="5:21" x14ac:dyDescent="0.25">
      <c r="R181" s="36"/>
      <c r="S181"/>
      <c r="T181"/>
      <c r="U181"/>
    </row>
    <row r="182" spans="5:21" x14ac:dyDescent="0.25">
      <c r="R182" s="40"/>
      <c r="S182"/>
      <c r="T182"/>
      <c r="U182"/>
    </row>
    <row r="183" spans="5:21" x14ac:dyDescent="0.25">
      <c r="S183"/>
      <c r="T183"/>
      <c r="U183"/>
    </row>
    <row r="184" spans="5:21" x14ac:dyDescent="0.25">
      <c r="R184" s="17"/>
      <c r="S184"/>
      <c r="T184"/>
      <c r="U184"/>
    </row>
    <row r="187" spans="5:21" x14ac:dyDescent="0.25">
      <c r="E187"/>
      <c r="F187"/>
      <c r="G187"/>
      <c r="H187"/>
      <c r="I187"/>
      <c r="J187"/>
      <c r="K187"/>
      <c r="L187"/>
      <c r="M187"/>
      <c r="N187"/>
      <c r="O187"/>
      <c r="P187"/>
      <c r="Q187"/>
    </row>
    <row r="188" spans="5:21" x14ac:dyDescent="0.25">
      <c r="E188"/>
      <c r="F188"/>
      <c r="G188"/>
      <c r="H188"/>
      <c r="I188"/>
      <c r="J188"/>
      <c r="K188"/>
      <c r="L188"/>
      <c r="M188"/>
      <c r="N188"/>
      <c r="O188"/>
      <c r="P188"/>
      <c r="Q188"/>
    </row>
    <row r="189" spans="5:21" x14ac:dyDescent="0.25">
      <c r="E189"/>
      <c r="F189"/>
      <c r="G189"/>
      <c r="H189"/>
      <c r="I189"/>
      <c r="J189"/>
      <c r="K189"/>
      <c r="L189"/>
      <c r="M189"/>
      <c r="N189"/>
      <c r="O189"/>
      <c r="P189"/>
      <c r="Q189"/>
    </row>
    <row r="190" spans="5:21" x14ac:dyDescent="0.25">
      <c r="E190"/>
      <c r="F190"/>
      <c r="G190"/>
      <c r="H190"/>
      <c r="I190"/>
      <c r="J190"/>
      <c r="K190"/>
      <c r="L190"/>
      <c r="M190"/>
      <c r="N190"/>
      <c r="O190"/>
      <c r="P190"/>
      <c r="Q190"/>
    </row>
    <row r="191" spans="5:21" x14ac:dyDescent="0.25">
      <c r="E191"/>
      <c r="F191"/>
      <c r="G191"/>
      <c r="H191"/>
      <c r="I191"/>
      <c r="J191"/>
      <c r="K191"/>
      <c r="L191"/>
      <c r="M191"/>
      <c r="N191"/>
      <c r="O191"/>
      <c r="P191"/>
      <c r="Q191"/>
    </row>
    <row r="192" spans="5:21" x14ac:dyDescent="0.25">
      <c r="E192"/>
      <c r="F192"/>
      <c r="G192"/>
      <c r="H192"/>
      <c r="I192"/>
      <c r="J192"/>
      <c r="K192"/>
      <c r="L192"/>
      <c r="M192"/>
      <c r="N192"/>
      <c r="O192"/>
      <c r="P192"/>
      <c r="Q192"/>
    </row>
    <row r="193" spans="5:21" x14ac:dyDescent="0.25">
      <c r="E193"/>
      <c r="F193"/>
      <c r="G193"/>
      <c r="H193"/>
      <c r="I193"/>
      <c r="J193"/>
      <c r="K193"/>
      <c r="L193"/>
      <c r="M193"/>
      <c r="N193"/>
      <c r="O193"/>
      <c r="P193"/>
      <c r="Q193"/>
    </row>
    <row r="194" spans="5:21" x14ac:dyDescent="0.25">
      <c r="E194"/>
      <c r="F194"/>
      <c r="G194"/>
      <c r="H194"/>
      <c r="I194"/>
      <c r="J194"/>
      <c r="K194"/>
      <c r="L194"/>
      <c r="M194"/>
      <c r="N194"/>
      <c r="O194"/>
      <c r="P194"/>
      <c r="Q194"/>
    </row>
    <row r="195" spans="5:21" x14ac:dyDescent="0.25">
      <c r="E195"/>
      <c r="F195"/>
      <c r="G195"/>
      <c r="H195"/>
      <c r="I195"/>
      <c r="J195"/>
      <c r="K195"/>
      <c r="L195"/>
      <c r="M195"/>
      <c r="N195"/>
      <c r="O195"/>
      <c r="P195"/>
      <c r="Q195"/>
      <c r="R195" s="17"/>
      <c r="S195"/>
      <c r="T195"/>
      <c r="U195"/>
    </row>
    <row r="196" spans="5:21" x14ac:dyDescent="0.25">
      <c r="E196"/>
      <c r="F196"/>
      <c r="G196"/>
      <c r="H196"/>
      <c r="I196"/>
      <c r="J196"/>
      <c r="K196"/>
      <c r="L196"/>
      <c r="M196"/>
      <c r="N196"/>
      <c r="O196"/>
      <c r="P196"/>
      <c r="Q196"/>
      <c r="R196" s="17"/>
      <c r="S196"/>
      <c r="T196"/>
      <c r="U196"/>
    </row>
    <row r="197" spans="5:21" x14ac:dyDescent="0.25">
      <c r="E197"/>
      <c r="F197"/>
      <c r="G197"/>
      <c r="H197"/>
      <c r="I197"/>
      <c r="J197"/>
      <c r="K197"/>
      <c r="L197"/>
      <c r="M197"/>
      <c r="N197"/>
      <c r="O197"/>
      <c r="P197"/>
      <c r="Q197"/>
      <c r="R197" s="17"/>
      <c r="S197"/>
      <c r="T197"/>
      <c r="U197"/>
    </row>
    <row r="198" spans="5:21" x14ac:dyDescent="0.25">
      <c r="E198"/>
      <c r="F198"/>
      <c r="G198"/>
      <c r="H198"/>
      <c r="I198"/>
      <c r="J198"/>
      <c r="K198"/>
      <c r="L198"/>
      <c r="M198"/>
      <c r="N198"/>
      <c r="O198"/>
      <c r="P198"/>
      <c r="Q198"/>
      <c r="R198" s="17"/>
      <c r="S198"/>
      <c r="T198"/>
      <c r="U198"/>
    </row>
    <row r="199" spans="5:21" x14ac:dyDescent="0.25">
      <c r="E199"/>
      <c r="F199"/>
      <c r="G199"/>
      <c r="H199"/>
      <c r="I199"/>
      <c r="J199"/>
      <c r="K199"/>
      <c r="L199"/>
      <c r="M199"/>
      <c r="N199"/>
      <c r="O199"/>
      <c r="P199"/>
      <c r="Q199"/>
      <c r="R199" s="17"/>
      <c r="S199"/>
      <c r="T199"/>
      <c r="U199"/>
    </row>
    <row r="200" spans="5:21" x14ac:dyDescent="0.25">
      <c r="E200"/>
      <c r="F200"/>
      <c r="G200"/>
      <c r="H200"/>
      <c r="I200"/>
      <c r="J200"/>
      <c r="K200"/>
      <c r="L200"/>
      <c r="M200"/>
      <c r="N200"/>
      <c r="O200"/>
      <c r="P200"/>
      <c r="Q200"/>
      <c r="R200" s="17"/>
      <c r="S200"/>
      <c r="T200"/>
      <c r="U200"/>
    </row>
    <row r="201" spans="5:21" x14ac:dyDescent="0.25">
      <c r="E201"/>
      <c r="F201"/>
      <c r="G201"/>
      <c r="H201"/>
      <c r="I201"/>
      <c r="J201"/>
      <c r="K201"/>
      <c r="L201"/>
      <c r="M201"/>
      <c r="N201"/>
      <c r="O201"/>
      <c r="P201"/>
      <c r="Q201"/>
      <c r="R201" s="17"/>
      <c r="S201"/>
      <c r="T201"/>
      <c r="U201"/>
    </row>
    <row r="202" spans="5:21" x14ac:dyDescent="0.25">
      <c r="E202"/>
      <c r="F202"/>
      <c r="G202"/>
      <c r="H202"/>
      <c r="I202"/>
      <c r="J202"/>
      <c r="K202"/>
      <c r="L202"/>
      <c r="M202"/>
      <c r="N202"/>
      <c r="O202"/>
      <c r="P202"/>
      <c r="Q202"/>
      <c r="R202" s="17"/>
      <c r="S202"/>
      <c r="T202"/>
      <c r="U202"/>
    </row>
    <row r="203" spans="5:21" x14ac:dyDescent="0.25">
      <c r="E203"/>
      <c r="F203"/>
      <c r="G203"/>
      <c r="H203"/>
      <c r="I203"/>
      <c r="J203"/>
      <c r="K203"/>
      <c r="L203"/>
      <c r="M203"/>
      <c r="N203"/>
      <c r="O203"/>
      <c r="P203"/>
      <c r="Q203"/>
      <c r="R203" s="17"/>
      <c r="S203"/>
      <c r="T203"/>
      <c r="U203"/>
    </row>
    <row r="204" spans="5:21" x14ac:dyDescent="0.25">
      <c r="E204"/>
      <c r="F204"/>
      <c r="G204"/>
      <c r="H204"/>
      <c r="I204"/>
      <c r="J204"/>
      <c r="K204"/>
      <c r="L204"/>
      <c r="M204"/>
      <c r="N204"/>
      <c r="O204"/>
      <c r="P204"/>
      <c r="Q204"/>
      <c r="R204" s="17"/>
      <c r="S204"/>
      <c r="T204"/>
      <c r="U204"/>
    </row>
    <row r="205" spans="5:21" x14ac:dyDescent="0.25">
      <c r="E205"/>
      <c r="F205"/>
      <c r="G205"/>
      <c r="H205"/>
      <c r="I205"/>
      <c r="J205"/>
      <c r="K205"/>
      <c r="L205"/>
      <c r="M205"/>
      <c r="N205"/>
      <c r="O205"/>
      <c r="P205"/>
      <c r="Q205"/>
      <c r="R205" s="17"/>
      <c r="S205"/>
      <c r="T205"/>
      <c r="U205"/>
    </row>
    <row r="206" spans="5:21" x14ac:dyDescent="0.25">
      <c r="E206"/>
      <c r="F206"/>
      <c r="G206"/>
      <c r="H206"/>
      <c r="I206"/>
      <c r="J206"/>
      <c r="K206"/>
      <c r="L206"/>
      <c r="M206"/>
      <c r="N206"/>
      <c r="O206"/>
      <c r="P206"/>
      <c r="Q206"/>
      <c r="R206" s="17"/>
      <c r="S206"/>
      <c r="T206"/>
      <c r="U206"/>
    </row>
    <row r="207" spans="5:21" x14ac:dyDescent="0.25">
      <c r="E207"/>
      <c r="F207"/>
      <c r="G207"/>
      <c r="H207"/>
      <c r="I207"/>
      <c r="J207"/>
      <c r="K207"/>
      <c r="L207"/>
      <c r="M207"/>
      <c r="N207"/>
      <c r="O207"/>
      <c r="P207"/>
      <c r="Q207"/>
      <c r="R207" s="17"/>
      <c r="S207"/>
      <c r="T207"/>
      <c r="U207"/>
    </row>
    <row r="208" spans="5:21" x14ac:dyDescent="0.25">
      <c r="E208"/>
      <c r="F208"/>
      <c r="G208"/>
      <c r="H208"/>
      <c r="I208"/>
      <c r="J208"/>
      <c r="K208"/>
      <c r="L208"/>
      <c r="M208"/>
      <c r="N208"/>
      <c r="O208"/>
      <c r="P208"/>
      <c r="Q208"/>
      <c r="R208" s="17"/>
      <c r="S208"/>
      <c r="T208"/>
      <c r="U208"/>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21" x14ac:dyDescent="0.25">
      <c r="E225"/>
      <c r="F225"/>
      <c r="G225"/>
      <c r="H225"/>
      <c r="I225"/>
      <c r="J225"/>
      <c r="K225"/>
      <c r="L225"/>
      <c r="M225"/>
      <c r="N225"/>
      <c r="O225"/>
      <c r="P225"/>
      <c r="Q225"/>
      <c r="R225" s="17"/>
      <c r="S225"/>
      <c r="T225"/>
      <c r="U225"/>
    </row>
    <row r="226" spans="5:21" x14ac:dyDescent="0.25">
      <c r="E226"/>
      <c r="F226"/>
      <c r="G226"/>
      <c r="H226"/>
      <c r="I226"/>
      <c r="J226"/>
      <c r="K226"/>
      <c r="L226"/>
      <c r="M226"/>
      <c r="N226"/>
      <c r="O226"/>
      <c r="P226"/>
      <c r="Q226"/>
      <c r="R226" s="17"/>
      <c r="S226"/>
      <c r="T226"/>
      <c r="U226"/>
    </row>
    <row r="227" spans="5:21" x14ac:dyDescent="0.25">
      <c r="E227"/>
      <c r="F227"/>
      <c r="G227"/>
      <c r="H227"/>
      <c r="I227"/>
      <c r="J227"/>
      <c r="K227"/>
      <c r="L227"/>
      <c r="M227"/>
      <c r="N227"/>
      <c r="O227"/>
      <c r="P227"/>
      <c r="Q227"/>
      <c r="R227" s="17"/>
      <c r="S227"/>
      <c r="T227"/>
      <c r="U227"/>
    </row>
    <row r="228" spans="5:21" x14ac:dyDescent="0.25">
      <c r="E228"/>
      <c r="F228"/>
      <c r="G228"/>
      <c r="H228"/>
      <c r="I228"/>
      <c r="J228"/>
      <c r="K228"/>
      <c r="L228"/>
      <c r="M228"/>
      <c r="N228"/>
      <c r="O228"/>
      <c r="P228"/>
      <c r="Q228"/>
      <c r="R228" s="17"/>
      <c r="S228"/>
      <c r="T228"/>
      <c r="U228"/>
    </row>
    <row r="229" spans="5:21" x14ac:dyDescent="0.25">
      <c r="E229"/>
      <c r="F229"/>
      <c r="G229"/>
      <c r="H229"/>
      <c r="I229"/>
      <c r="J229"/>
      <c r="K229"/>
      <c r="L229"/>
      <c r="M229"/>
      <c r="N229"/>
      <c r="O229"/>
      <c r="P229"/>
      <c r="Q229"/>
      <c r="R229" s="17"/>
      <c r="S229"/>
      <c r="T229"/>
      <c r="U229"/>
    </row>
    <row r="230" spans="5:21" x14ac:dyDescent="0.25">
      <c r="E230"/>
      <c r="F230"/>
      <c r="G230"/>
      <c r="H230"/>
      <c r="I230"/>
      <c r="J230"/>
      <c r="K230"/>
      <c r="L230"/>
      <c r="M230"/>
      <c r="N230"/>
      <c r="O230"/>
      <c r="P230"/>
      <c r="Q230"/>
      <c r="R230" s="17"/>
      <c r="S230"/>
      <c r="T230"/>
      <c r="U230"/>
    </row>
    <row r="231" spans="5:21" x14ac:dyDescent="0.25">
      <c r="E231"/>
      <c r="F231"/>
      <c r="G231"/>
      <c r="H231"/>
      <c r="I231"/>
      <c r="J231"/>
      <c r="K231"/>
      <c r="L231"/>
      <c r="M231"/>
      <c r="N231"/>
      <c r="O231"/>
      <c r="P231"/>
      <c r="Q231"/>
      <c r="R231" s="17"/>
      <c r="S231"/>
      <c r="T231"/>
      <c r="U231"/>
    </row>
    <row r="232" spans="5:21" x14ac:dyDescent="0.25">
      <c r="E232"/>
      <c r="F232"/>
      <c r="G232"/>
      <c r="H232"/>
      <c r="I232"/>
      <c r="J232"/>
      <c r="K232"/>
      <c r="L232"/>
      <c r="M232"/>
      <c r="N232"/>
      <c r="O232"/>
      <c r="P232"/>
      <c r="Q232"/>
      <c r="R232" s="17"/>
      <c r="S232"/>
      <c r="T232"/>
      <c r="U232"/>
    </row>
    <row r="233" spans="5:21" x14ac:dyDescent="0.25">
      <c r="E233"/>
      <c r="F233"/>
      <c r="G233"/>
      <c r="H233"/>
      <c r="I233"/>
      <c r="J233"/>
      <c r="K233"/>
      <c r="L233"/>
      <c r="M233"/>
      <c r="N233"/>
      <c r="O233"/>
      <c r="P233"/>
      <c r="Q233"/>
      <c r="R233" s="17"/>
      <c r="S233"/>
      <c r="T233"/>
      <c r="U233"/>
    </row>
    <row r="234" spans="5:21" x14ac:dyDescent="0.25">
      <c r="E234"/>
      <c r="F234"/>
      <c r="G234"/>
      <c r="H234"/>
      <c r="I234"/>
      <c r="J234"/>
      <c r="K234"/>
      <c r="L234"/>
      <c r="M234"/>
      <c r="N234"/>
      <c r="O234"/>
      <c r="P234"/>
      <c r="Q234"/>
      <c r="R234" s="17"/>
      <c r="S234"/>
      <c r="T234"/>
      <c r="U234"/>
    </row>
    <row r="235" spans="5:21" x14ac:dyDescent="0.25">
      <c r="E235"/>
      <c r="F235"/>
      <c r="G235"/>
      <c r="H235"/>
      <c r="I235"/>
      <c r="J235"/>
      <c r="K235"/>
      <c r="L235"/>
      <c r="M235"/>
      <c r="N235"/>
      <c r="O235"/>
      <c r="P235"/>
      <c r="Q235"/>
      <c r="R235" s="17"/>
      <c r="S235"/>
      <c r="T235"/>
      <c r="U235"/>
    </row>
    <row r="236" spans="5:21" x14ac:dyDescent="0.25">
      <c r="E236"/>
      <c r="F236"/>
      <c r="G236"/>
      <c r="H236"/>
      <c r="I236"/>
      <c r="J236"/>
      <c r="K236"/>
      <c r="L236"/>
      <c r="M236"/>
      <c r="N236"/>
      <c r="O236"/>
      <c r="P236"/>
      <c r="Q236"/>
      <c r="R236" s="17"/>
      <c r="S236"/>
      <c r="T236"/>
      <c r="U236"/>
    </row>
    <row r="237" spans="5:21" x14ac:dyDescent="0.25">
      <c r="R237" s="17"/>
      <c r="S237"/>
      <c r="T237"/>
      <c r="U237"/>
    </row>
    <row r="238" spans="5:21" x14ac:dyDescent="0.25">
      <c r="R238" s="17"/>
      <c r="S238"/>
      <c r="T238"/>
      <c r="U238"/>
    </row>
    <row r="239" spans="5:21" x14ac:dyDescent="0.25">
      <c r="R239" s="17"/>
      <c r="S239"/>
      <c r="T239"/>
      <c r="U239"/>
    </row>
    <row r="240" spans="5:21" x14ac:dyDescent="0.25">
      <c r="R240" s="17"/>
      <c r="S240"/>
      <c r="T240"/>
      <c r="U240"/>
    </row>
    <row r="241" spans="18:21" x14ac:dyDescent="0.25">
      <c r="R241" s="17"/>
      <c r="S241"/>
      <c r="T241"/>
      <c r="U241"/>
    </row>
    <row r="242" spans="18:21" x14ac:dyDescent="0.25">
      <c r="R242" s="17"/>
      <c r="S242"/>
      <c r="T242"/>
      <c r="U242"/>
    </row>
    <row r="243" spans="18:21" x14ac:dyDescent="0.25">
      <c r="R243" s="17"/>
      <c r="S243"/>
      <c r="T243"/>
      <c r="U243"/>
    </row>
    <row r="244" spans="18:21" x14ac:dyDescent="0.25">
      <c r="R244" s="17"/>
      <c r="S244"/>
      <c r="T244"/>
      <c r="U244"/>
    </row>
  </sheetData>
  <mergeCells count="10">
    <mergeCell ref="B166:F16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ignoredErrors>
    <ignoredError sqref="Q154:Q16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D100-D8C8-4898-8E7C-0F4C900520E1}">
  <sheetPr codeName="Hoja5"/>
  <dimension ref="A1:AL235"/>
  <sheetViews>
    <sheetView showGridLines="0" topLeftCell="B1" zoomScale="62" zoomScaleNormal="62" zoomScaleSheetLayoutView="100" workbookViewId="0">
      <selection activeCell="Q150" sqref="Q150"/>
    </sheetView>
  </sheetViews>
  <sheetFormatPr defaultColWidth="11.42578125" defaultRowHeight="15" x14ac:dyDescent="0.25"/>
  <cols>
    <col min="1" max="1" width="6.28515625" customWidth="1"/>
    <col min="2" max="2" width="167.7109375" customWidth="1"/>
    <col min="3" max="3" width="24.28515625" customWidth="1"/>
    <col min="4" max="4" width="26.7109375" customWidth="1"/>
    <col min="5" max="17" width="18.5703125" style="17" customWidth="1"/>
    <col min="18" max="18" width="1.42578125" style="3" bestFit="1" customWidth="1"/>
    <col min="19" max="19" width="18.85546875" style="3" bestFit="1" customWidth="1"/>
    <col min="20" max="21" width="18.85546875" bestFit="1" customWidth="1"/>
    <col min="22" max="22" width="20" bestFit="1" customWidth="1"/>
    <col min="23" max="23" width="21.42578125" customWidth="1"/>
    <col min="24" max="24" width="18.85546875" bestFit="1" customWidth="1"/>
    <col min="31" max="31" width="16" bestFit="1" customWidth="1"/>
  </cols>
  <sheetData>
    <row r="1" spans="1:37" x14ac:dyDescent="0.25">
      <c r="E1" s="1"/>
      <c r="F1" s="1"/>
      <c r="G1" s="43"/>
      <c r="H1" s="1"/>
      <c r="I1" s="1"/>
      <c r="J1" s="1"/>
      <c r="K1" s="1"/>
      <c r="L1" s="1"/>
      <c r="M1" s="1"/>
      <c r="N1" s="1"/>
      <c r="O1" s="1"/>
      <c r="P1" s="1"/>
      <c r="Q1" s="2"/>
      <c r="S1"/>
    </row>
    <row r="2" spans="1:37" ht="28.5" x14ac:dyDescent="0.25">
      <c r="B2" s="149" t="s">
        <v>0</v>
      </c>
      <c r="C2" s="149"/>
      <c r="D2" s="149"/>
      <c r="E2" s="149"/>
      <c r="F2" s="149"/>
      <c r="G2" s="149"/>
      <c r="H2" s="149"/>
      <c r="I2" s="149"/>
      <c r="J2" s="149"/>
      <c r="K2" s="149"/>
      <c r="L2" s="149"/>
      <c r="M2" s="149"/>
      <c r="N2" s="149"/>
      <c r="O2" s="149"/>
      <c r="P2" s="149"/>
      <c r="Q2" s="149"/>
      <c r="S2"/>
    </row>
    <row r="3" spans="1:37" ht="21" x14ac:dyDescent="0.25">
      <c r="B3" s="150" t="s">
        <v>1</v>
      </c>
      <c r="C3" s="150"/>
      <c r="D3" s="150"/>
      <c r="E3" s="150"/>
      <c r="F3" s="150"/>
      <c r="G3" s="150"/>
      <c r="H3" s="150"/>
      <c r="I3" s="150"/>
      <c r="J3" s="150"/>
      <c r="K3" s="150"/>
      <c r="L3" s="150"/>
      <c r="M3" s="150"/>
      <c r="N3" s="150"/>
      <c r="O3" s="150"/>
      <c r="P3" s="150"/>
      <c r="Q3" s="150"/>
      <c r="S3"/>
    </row>
    <row r="4" spans="1:37" ht="15.75" customHeight="1" x14ac:dyDescent="0.25">
      <c r="B4" s="151" t="s">
        <v>2</v>
      </c>
      <c r="C4" s="151"/>
      <c r="D4" s="151"/>
      <c r="E4" s="151"/>
      <c r="F4" s="151"/>
      <c r="G4" s="151"/>
      <c r="H4" s="151"/>
      <c r="I4" s="151"/>
      <c r="J4" s="151"/>
      <c r="K4" s="151"/>
      <c r="L4" s="151"/>
      <c r="M4" s="151"/>
      <c r="N4" s="151"/>
      <c r="O4" s="151"/>
      <c r="P4" s="151"/>
      <c r="Q4" s="151"/>
      <c r="S4"/>
    </row>
    <row r="5" spans="1:37" ht="15.75" customHeight="1" x14ac:dyDescent="0.25">
      <c r="B5" s="151" t="s">
        <v>3</v>
      </c>
      <c r="C5" s="151"/>
      <c r="D5" s="151"/>
      <c r="E5" s="151"/>
      <c r="F5" s="151"/>
      <c r="G5" s="151"/>
      <c r="H5" s="151"/>
      <c r="I5" s="151"/>
      <c r="J5" s="151"/>
      <c r="K5" s="151"/>
      <c r="L5" s="151"/>
      <c r="M5" s="151"/>
      <c r="N5" s="151"/>
      <c r="O5" s="151"/>
      <c r="P5" s="151"/>
      <c r="Q5" s="151"/>
      <c r="S5"/>
    </row>
    <row r="6" spans="1:37" ht="15.75" customHeight="1" x14ac:dyDescent="0.25">
      <c r="B6" s="151"/>
      <c r="C6" s="151"/>
      <c r="D6" s="151"/>
      <c r="E6" s="151"/>
      <c r="F6" s="151"/>
      <c r="G6" s="151"/>
      <c r="H6" s="151"/>
      <c r="I6" s="151"/>
      <c r="J6" s="151"/>
      <c r="K6" s="151"/>
      <c r="L6" s="151"/>
      <c r="M6" s="151"/>
      <c r="N6" s="151"/>
      <c r="O6" s="151"/>
      <c r="P6" s="151"/>
      <c r="Q6" s="151"/>
      <c r="S6"/>
    </row>
    <row r="7" spans="1:37" x14ac:dyDescent="0.25">
      <c r="B7" s="4" t="s">
        <v>329</v>
      </c>
      <c r="C7" s="5"/>
      <c r="D7" s="5"/>
      <c r="E7" s="6"/>
      <c r="F7" s="6"/>
      <c r="G7" s="6"/>
      <c r="H7" s="6"/>
      <c r="I7" s="6"/>
      <c r="J7" s="6"/>
      <c r="K7" s="6"/>
      <c r="L7" s="6"/>
      <c r="M7" s="6"/>
      <c r="N7" s="6"/>
      <c r="O7" s="6"/>
      <c r="P7" s="6"/>
      <c r="Q7" s="7" t="s">
        <v>5</v>
      </c>
      <c r="S7"/>
    </row>
    <row r="8" spans="1:37" ht="18" customHeight="1" x14ac:dyDescent="0.25">
      <c r="B8" s="145" t="s">
        <v>6</v>
      </c>
      <c r="C8" s="146" t="s">
        <v>7</v>
      </c>
      <c r="D8" s="146" t="s">
        <v>8</v>
      </c>
      <c r="E8" s="148" t="s">
        <v>9</v>
      </c>
      <c r="F8" s="148"/>
      <c r="G8" s="148"/>
      <c r="H8" s="148"/>
      <c r="I8" s="148"/>
      <c r="J8" s="148"/>
      <c r="K8" s="148"/>
      <c r="L8" s="148"/>
      <c r="M8" s="148"/>
      <c r="N8" s="148"/>
      <c r="O8" s="148"/>
      <c r="P8" s="148"/>
      <c r="Q8" s="148"/>
      <c r="S8"/>
    </row>
    <row r="9" spans="1:37" ht="16.5" customHeight="1" x14ac:dyDescent="0.25">
      <c r="B9" s="145"/>
      <c r="C9" s="147"/>
      <c r="D9" s="147"/>
      <c r="E9" s="8" t="s">
        <v>10</v>
      </c>
      <c r="F9" s="8" t="s">
        <v>11</v>
      </c>
      <c r="G9" s="8" t="s">
        <v>12</v>
      </c>
      <c r="H9" s="8" t="s">
        <v>13</v>
      </c>
      <c r="I9" s="8" t="s">
        <v>14</v>
      </c>
      <c r="J9" s="8" t="s">
        <v>15</v>
      </c>
      <c r="K9" s="8" t="s">
        <v>16</v>
      </c>
      <c r="L9" s="8" t="s">
        <v>17</v>
      </c>
      <c r="M9" s="8" t="s">
        <v>18</v>
      </c>
      <c r="N9" s="8" t="s">
        <v>19</v>
      </c>
      <c r="O9" s="8" t="s">
        <v>20</v>
      </c>
      <c r="P9" s="8" t="s">
        <v>21</v>
      </c>
      <c r="Q9" s="101" t="s">
        <v>22</v>
      </c>
      <c r="S9"/>
    </row>
    <row r="10" spans="1:37" x14ac:dyDescent="0.25">
      <c r="B10" s="9" t="s">
        <v>23</v>
      </c>
      <c r="C10" s="109">
        <f>+C11</f>
        <v>638095167053</v>
      </c>
      <c r="D10" s="109">
        <f>+D11</f>
        <v>719296284955.64954</v>
      </c>
      <c r="E10" s="71">
        <f>+E11</f>
        <v>43285736319.469971</v>
      </c>
      <c r="F10" s="71">
        <f t="shared" ref="F10:P10" si="0">+F11</f>
        <v>54543715618.710098</v>
      </c>
      <c r="G10" s="71">
        <f t="shared" si="0"/>
        <v>53620854290.539986</v>
      </c>
      <c r="H10" s="71">
        <f t="shared" si="0"/>
        <v>61594162227.320114</v>
      </c>
      <c r="I10" s="71">
        <f t="shared" si="0"/>
        <v>50785675432.100044</v>
      </c>
      <c r="J10" s="71">
        <f t="shared" si="0"/>
        <v>56799770262.480125</v>
      </c>
      <c r="K10" s="71">
        <f t="shared" si="0"/>
        <v>50954047341.590027</v>
      </c>
      <c r="L10" s="71">
        <f t="shared" si="0"/>
        <v>48717939747.670143</v>
      </c>
      <c r="M10" s="71">
        <f t="shared" si="0"/>
        <v>46730540936.2202</v>
      </c>
      <c r="N10" s="71">
        <f t="shared" si="0"/>
        <v>46725801671.180267</v>
      </c>
      <c r="O10" s="71">
        <f t="shared" si="0"/>
        <v>66249517304.850235</v>
      </c>
      <c r="P10" s="71">
        <f t="shared" si="0"/>
        <v>133900102976.02011</v>
      </c>
      <c r="Q10" s="71">
        <f>SUM(E10:P10)</f>
        <v>713907864128.15137</v>
      </c>
      <c r="R10" s="15"/>
      <c r="S10" s="17"/>
      <c r="T10" s="17"/>
      <c r="U10" s="17"/>
      <c r="V10" s="17"/>
      <c r="W10" s="17"/>
      <c r="X10" s="17"/>
      <c r="Y10" s="17"/>
      <c r="Z10" s="17"/>
      <c r="AA10" s="17"/>
      <c r="AB10" s="17"/>
      <c r="AC10" s="17"/>
      <c r="AD10" s="17"/>
      <c r="AE10" s="17"/>
      <c r="AF10" s="17"/>
      <c r="AG10" s="17"/>
      <c r="AH10" s="17"/>
      <c r="AI10" s="17"/>
      <c r="AJ10" s="41"/>
      <c r="AK10" s="41"/>
    </row>
    <row r="11" spans="1:37" x14ac:dyDescent="0.25">
      <c r="B11" s="11" t="s">
        <v>24</v>
      </c>
      <c r="C11" s="110">
        <v>638095167053</v>
      </c>
      <c r="D11" s="110">
        <v>719296284955.64954</v>
      </c>
      <c r="E11" s="68">
        <v>43285736319.469971</v>
      </c>
      <c r="F11" s="68">
        <v>54543715618.710098</v>
      </c>
      <c r="G11" s="68">
        <v>53620854290.539986</v>
      </c>
      <c r="H11" s="68">
        <v>61594162227.320114</v>
      </c>
      <c r="I11" s="68">
        <v>50785675432.100044</v>
      </c>
      <c r="J11" s="68">
        <v>56799770262.480125</v>
      </c>
      <c r="K11" s="68">
        <v>50954047341.590027</v>
      </c>
      <c r="L11" s="68">
        <v>48717939747.670143</v>
      </c>
      <c r="M11" s="68">
        <v>46730540936.2202</v>
      </c>
      <c r="N11" s="68">
        <v>46725801671.180267</v>
      </c>
      <c r="O11" s="68">
        <v>66249517304.850235</v>
      </c>
      <c r="P11" s="68">
        <v>133900102976.02011</v>
      </c>
      <c r="Q11" s="68">
        <f t="shared" ref="Q11:Q67" si="1">SUM(E11:P11)</f>
        <v>713907864128.15137</v>
      </c>
      <c r="R11" s="15"/>
      <c r="S11" s="17"/>
      <c r="T11" s="17"/>
      <c r="U11" s="17"/>
      <c r="V11" s="17"/>
      <c r="W11" s="17"/>
      <c r="X11" s="17"/>
      <c r="Y11" s="17"/>
      <c r="Z11" s="17"/>
      <c r="AA11" s="17"/>
      <c r="AB11" s="17"/>
      <c r="AC11" s="17"/>
      <c r="AD11" s="17"/>
      <c r="AE11" s="17"/>
      <c r="AF11" s="17"/>
      <c r="AG11" s="41"/>
      <c r="AH11" s="41"/>
      <c r="AI11" s="41"/>
      <c r="AJ11" s="41"/>
      <c r="AK11" s="41"/>
    </row>
    <row r="12" spans="1:37" x14ac:dyDescent="0.25">
      <c r="B12" s="9" t="s">
        <v>25</v>
      </c>
      <c r="C12" s="109">
        <f t="shared" ref="C12:D12" si="2">+SUM(C13:C59)</f>
        <v>81789196662</v>
      </c>
      <c r="D12" s="109">
        <f t="shared" si="2"/>
        <v>73496824822.159988</v>
      </c>
      <c r="E12" s="71">
        <f>+SUM(E13:E59)</f>
        <v>5251878223.3599997</v>
      </c>
      <c r="F12" s="71">
        <f t="shared" ref="F12:L12" si="3">+SUM(F13:F59)</f>
        <v>4928848142.3699999</v>
      </c>
      <c r="G12" s="71">
        <f t="shared" si="3"/>
        <v>7892392633.1499996</v>
      </c>
      <c r="H12" s="71">
        <f t="shared" si="3"/>
        <v>3049277298.9700003</v>
      </c>
      <c r="I12" s="71">
        <f t="shared" si="3"/>
        <v>5564826062.8099995</v>
      </c>
      <c r="J12" s="71">
        <f t="shared" si="3"/>
        <v>13532470938.119999</v>
      </c>
      <c r="K12" s="71">
        <f t="shared" si="3"/>
        <v>3043997998.4499998</v>
      </c>
      <c r="L12" s="71">
        <f t="shared" si="3"/>
        <v>3153960643.0899992</v>
      </c>
      <c r="M12" s="71">
        <f>+SUM(M13:M59)</f>
        <v>12432120490.660002</v>
      </c>
      <c r="N12" s="71">
        <f t="shared" ref="N12:P12" si="4">+SUM(N13:N59)</f>
        <v>4032178765.0299988</v>
      </c>
      <c r="O12" s="71">
        <f t="shared" si="4"/>
        <v>4026693046.8099999</v>
      </c>
      <c r="P12" s="71">
        <f t="shared" si="4"/>
        <v>5461560754.8699999</v>
      </c>
      <c r="Q12" s="71">
        <f t="shared" si="1"/>
        <v>72370204997.689987</v>
      </c>
      <c r="R12" s="15"/>
      <c r="S12" s="17"/>
      <c r="T12" s="17"/>
      <c r="U12" s="17"/>
      <c r="V12" s="17"/>
      <c r="W12" s="17"/>
      <c r="X12" s="17"/>
      <c r="Y12" s="17"/>
      <c r="Z12" s="17"/>
      <c r="AA12" s="17"/>
      <c r="AB12" s="17"/>
      <c r="AC12" s="17"/>
      <c r="AD12" s="17"/>
      <c r="AE12" s="17"/>
      <c r="AF12" s="17"/>
      <c r="AG12" s="41"/>
      <c r="AH12" s="41"/>
      <c r="AI12" s="41"/>
      <c r="AJ12" s="41"/>
      <c r="AK12" s="41"/>
    </row>
    <row r="13" spans="1:37" x14ac:dyDescent="0.25">
      <c r="A13" s="44"/>
      <c r="B13" s="11" t="s">
        <v>26</v>
      </c>
      <c r="C13" s="110">
        <v>38152986051</v>
      </c>
      <c r="D13" s="110">
        <v>38152986051</v>
      </c>
      <c r="E13" s="68">
        <v>3313767038.2999997</v>
      </c>
      <c r="F13" s="68">
        <v>2549865825</v>
      </c>
      <c r="G13" s="68">
        <v>5253658819.1199999</v>
      </c>
      <c r="H13" s="68">
        <v>554359160.41999996</v>
      </c>
      <c r="I13" s="68">
        <v>2987622315.5599999</v>
      </c>
      <c r="J13" s="68">
        <v>10863511873.689999</v>
      </c>
      <c r="K13" s="68">
        <v>389106313.58000004</v>
      </c>
      <c r="L13" s="68">
        <v>335889408.03000003</v>
      </c>
      <c r="M13" s="68">
        <v>9639369298.8199997</v>
      </c>
      <c r="N13" s="68">
        <v>1200161264.6299999</v>
      </c>
      <c r="O13" s="68">
        <v>436838884.21000004</v>
      </c>
      <c r="P13" s="68">
        <v>266581070.95999998</v>
      </c>
      <c r="Q13" s="68">
        <f>SUM(E13:P13)</f>
        <v>37790731272.319992</v>
      </c>
      <c r="R13" s="15"/>
      <c r="S13" s="17"/>
      <c r="T13" s="17"/>
      <c r="U13" s="17"/>
      <c r="V13" s="17"/>
      <c r="W13" s="17"/>
      <c r="X13" s="17"/>
      <c r="Y13" s="17"/>
      <c r="Z13" s="17"/>
      <c r="AA13" s="17"/>
      <c r="AB13" s="17"/>
      <c r="AC13" s="17"/>
      <c r="AD13" s="17"/>
      <c r="AE13" s="17"/>
      <c r="AF13" s="17"/>
      <c r="AG13" s="41"/>
      <c r="AH13" s="41"/>
      <c r="AI13" s="41"/>
      <c r="AJ13" s="41"/>
      <c r="AK13" s="41"/>
    </row>
    <row r="14" spans="1:37" x14ac:dyDescent="0.25">
      <c r="A14" s="44"/>
      <c r="B14" s="11" t="s">
        <v>27</v>
      </c>
      <c r="C14" s="110">
        <v>20726097320</v>
      </c>
      <c r="D14" s="110">
        <v>20726097320</v>
      </c>
      <c r="E14" s="68">
        <v>1675045773</v>
      </c>
      <c r="F14" s="68">
        <v>1675045773</v>
      </c>
      <c r="G14" s="68">
        <v>1675045771</v>
      </c>
      <c r="H14" s="68">
        <v>1543644326</v>
      </c>
      <c r="I14" s="68">
        <v>1806447218.3199992</v>
      </c>
      <c r="J14" s="68">
        <v>1675045769.75</v>
      </c>
      <c r="K14" s="68">
        <v>1675045769.75</v>
      </c>
      <c r="L14" s="68">
        <v>1675045769.75</v>
      </c>
      <c r="M14" s="68">
        <v>1675045769.7499998</v>
      </c>
      <c r="N14" s="68">
        <v>1675045769.75</v>
      </c>
      <c r="O14" s="68">
        <v>2300593846.75</v>
      </c>
      <c r="P14" s="68">
        <v>1675044479</v>
      </c>
      <c r="Q14" s="68">
        <f t="shared" si="1"/>
        <v>20726096035.82</v>
      </c>
      <c r="R14" s="15"/>
      <c r="S14" s="17"/>
      <c r="T14" s="17"/>
      <c r="U14" s="17"/>
      <c r="V14" s="17"/>
      <c r="W14" s="17"/>
      <c r="X14" s="17"/>
      <c r="Y14" s="17"/>
      <c r="Z14" s="17"/>
      <c r="AA14" s="17"/>
      <c r="AB14" s="17"/>
      <c r="AC14" s="17"/>
      <c r="AD14" s="17"/>
      <c r="AE14" s="17"/>
      <c r="AF14" s="17"/>
      <c r="AG14" s="41"/>
      <c r="AH14" s="41"/>
      <c r="AI14" s="41"/>
      <c r="AJ14" s="41"/>
      <c r="AK14" s="41"/>
    </row>
    <row r="15" spans="1:37" x14ac:dyDescent="0.25">
      <c r="A15" s="44"/>
      <c r="B15" s="11" t="s">
        <v>29</v>
      </c>
      <c r="C15" s="110">
        <v>56298566</v>
      </c>
      <c r="D15" s="110">
        <v>54652718.000000007</v>
      </c>
      <c r="E15" s="68">
        <v>0</v>
      </c>
      <c r="F15" s="68">
        <v>0</v>
      </c>
      <c r="G15" s="68">
        <v>0</v>
      </c>
      <c r="H15" s="68">
        <v>0</v>
      </c>
      <c r="I15" s="68">
        <v>0</v>
      </c>
      <c r="J15" s="68">
        <v>0</v>
      </c>
      <c r="K15" s="68">
        <v>0</v>
      </c>
      <c r="L15" s="68">
        <v>0</v>
      </c>
      <c r="M15" s="68">
        <v>0</v>
      </c>
      <c r="N15" s="68">
        <v>0</v>
      </c>
      <c r="O15" s="68">
        <v>0</v>
      </c>
      <c r="P15" s="68">
        <v>52062229.590000011</v>
      </c>
      <c r="Q15" s="68">
        <f t="shared" si="1"/>
        <v>52062229.590000011</v>
      </c>
      <c r="R15" s="15"/>
      <c r="S15" s="17"/>
      <c r="T15" s="17"/>
      <c r="U15" s="17"/>
      <c r="V15" s="17"/>
      <c r="W15" s="17"/>
      <c r="X15" s="17"/>
      <c r="Y15" s="17"/>
      <c r="Z15" s="17"/>
      <c r="AA15" s="17"/>
      <c r="AB15" s="17"/>
      <c r="AC15" s="17"/>
      <c r="AD15" s="17"/>
      <c r="AE15" s="17"/>
      <c r="AF15" s="17"/>
      <c r="AG15" s="41"/>
      <c r="AH15" s="41"/>
      <c r="AI15" s="41"/>
      <c r="AJ15" s="41"/>
      <c r="AK15" s="41"/>
    </row>
    <row r="16" spans="1:37" x14ac:dyDescent="0.25">
      <c r="A16" s="44"/>
      <c r="B16" s="11" t="s">
        <v>30</v>
      </c>
      <c r="C16" s="110">
        <v>126501396</v>
      </c>
      <c r="D16" s="110">
        <v>65754103</v>
      </c>
      <c r="E16" s="68">
        <v>0</v>
      </c>
      <c r="F16" s="68">
        <v>785279</v>
      </c>
      <c r="G16" s="68">
        <v>2250000</v>
      </c>
      <c r="H16" s="68">
        <v>19197420.789999999</v>
      </c>
      <c r="I16" s="68">
        <v>0</v>
      </c>
      <c r="J16" s="68">
        <v>965395</v>
      </c>
      <c r="K16" s="68">
        <v>8446861.6999999993</v>
      </c>
      <c r="L16" s="68">
        <v>7953134.5700000003</v>
      </c>
      <c r="M16" s="68">
        <v>3505000</v>
      </c>
      <c r="N16" s="68">
        <v>8488503.4499999993</v>
      </c>
      <c r="O16" s="68">
        <v>3526725.5</v>
      </c>
      <c r="P16" s="68">
        <v>2123642.5</v>
      </c>
      <c r="Q16" s="68">
        <f t="shared" si="1"/>
        <v>57241962.510000005</v>
      </c>
      <c r="R16" s="15"/>
      <c r="S16" s="17"/>
      <c r="T16" s="17"/>
      <c r="U16" s="17"/>
      <c r="V16" s="17"/>
      <c r="W16" s="17"/>
      <c r="X16" s="17"/>
      <c r="Y16" s="17"/>
      <c r="Z16" s="17"/>
      <c r="AA16" s="17"/>
      <c r="AB16" s="17"/>
      <c r="AC16" s="17"/>
      <c r="AD16" s="17"/>
      <c r="AE16" s="17"/>
      <c r="AF16" s="17"/>
      <c r="AG16" s="41"/>
      <c r="AH16" s="41"/>
      <c r="AI16" s="41"/>
      <c r="AJ16" s="41"/>
      <c r="AK16" s="41"/>
    </row>
    <row r="17" spans="1:37" x14ac:dyDescent="0.25">
      <c r="A17" s="44"/>
      <c r="B17" s="11" t="s">
        <v>31</v>
      </c>
      <c r="C17" s="110">
        <v>338683373</v>
      </c>
      <c r="D17" s="110">
        <v>338683373</v>
      </c>
      <c r="E17" s="68">
        <v>0</v>
      </c>
      <c r="F17" s="68">
        <v>53307840</v>
      </c>
      <c r="G17" s="68">
        <v>26653920</v>
      </c>
      <c r="H17" s="68">
        <v>26653920</v>
      </c>
      <c r="I17" s="68">
        <v>26653920</v>
      </c>
      <c r="J17" s="68">
        <v>28987253</v>
      </c>
      <c r="K17" s="68">
        <v>26653920</v>
      </c>
      <c r="L17" s="68">
        <v>26653920</v>
      </c>
      <c r="M17" s="68">
        <v>26653920</v>
      </c>
      <c r="N17" s="68">
        <v>49499651</v>
      </c>
      <c r="O17" s="68">
        <v>17644521</v>
      </c>
      <c r="P17" s="68">
        <v>29320588</v>
      </c>
      <c r="Q17" s="68">
        <f t="shared" si="1"/>
        <v>338683373</v>
      </c>
      <c r="R17" s="15"/>
      <c r="S17" s="17"/>
      <c r="T17" s="17"/>
      <c r="U17" s="17"/>
      <c r="V17" s="17"/>
      <c r="W17" s="17"/>
      <c r="X17" s="17"/>
      <c r="Y17" s="17"/>
      <c r="Z17" s="17"/>
      <c r="AA17" s="17"/>
      <c r="AB17" s="17"/>
      <c r="AC17" s="17"/>
      <c r="AD17" s="17"/>
      <c r="AE17" s="17"/>
      <c r="AF17" s="17"/>
      <c r="AG17" s="41"/>
      <c r="AH17" s="41"/>
      <c r="AI17" s="41"/>
      <c r="AJ17" s="41"/>
      <c r="AK17" s="41"/>
    </row>
    <row r="18" spans="1:37" x14ac:dyDescent="0.25">
      <c r="A18" s="44"/>
      <c r="B18" s="11" t="s">
        <v>32</v>
      </c>
      <c r="C18" s="110">
        <v>120000000</v>
      </c>
      <c r="D18" s="110">
        <v>120000000</v>
      </c>
      <c r="E18" s="68">
        <v>10000000</v>
      </c>
      <c r="F18" s="68">
        <v>10000000</v>
      </c>
      <c r="G18" s="68">
        <v>10000000</v>
      </c>
      <c r="H18" s="68">
        <v>10000000</v>
      </c>
      <c r="I18" s="68">
        <v>10000000</v>
      </c>
      <c r="J18" s="68">
        <v>10000000</v>
      </c>
      <c r="K18" s="68">
        <v>10000000</v>
      </c>
      <c r="L18" s="68">
        <v>10000000</v>
      </c>
      <c r="M18" s="68">
        <v>10000000</v>
      </c>
      <c r="N18" s="68">
        <v>10000000</v>
      </c>
      <c r="O18" s="68">
        <v>10000000</v>
      </c>
      <c r="P18" s="68">
        <v>10000000</v>
      </c>
      <c r="Q18" s="68">
        <f t="shared" si="1"/>
        <v>120000000</v>
      </c>
      <c r="R18" s="15"/>
      <c r="S18" s="17"/>
      <c r="T18" s="17"/>
      <c r="U18" s="17"/>
      <c r="V18" s="17"/>
      <c r="W18" s="17"/>
      <c r="X18" s="17"/>
      <c r="Y18" s="17"/>
      <c r="Z18" s="17"/>
      <c r="AA18" s="17"/>
      <c r="AB18" s="17"/>
      <c r="AC18" s="17"/>
      <c r="AD18" s="17"/>
      <c r="AE18" s="17"/>
      <c r="AF18" s="17"/>
      <c r="AG18" s="41"/>
      <c r="AH18" s="41"/>
      <c r="AI18" s="41"/>
      <c r="AJ18" s="41"/>
      <c r="AK18" s="41"/>
    </row>
    <row r="19" spans="1:37" x14ac:dyDescent="0.25">
      <c r="A19" s="44"/>
      <c r="B19" s="11" t="s">
        <v>33</v>
      </c>
      <c r="C19" s="110">
        <v>162681005</v>
      </c>
      <c r="D19" s="110">
        <v>98800270.999999985</v>
      </c>
      <c r="E19" s="68">
        <v>626549.02</v>
      </c>
      <c r="F19" s="68">
        <v>3029724.2299999995</v>
      </c>
      <c r="G19" s="68">
        <v>7522356.2599999988</v>
      </c>
      <c r="H19" s="68">
        <v>2312227.64</v>
      </c>
      <c r="I19" s="68">
        <v>4619302.2200000007</v>
      </c>
      <c r="J19" s="68">
        <v>11328049.569999998</v>
      </c>
      <c r="K19" s="68">
        <v>11899474.369999997</v>
      </c>
      <c r="L19" s="68">
        <v>8053522.2400000021</v>
      </c>
      <c r="M19" s="68">
        <v>5806666.7000000002</v>
      </c>
      <c r="N19" s="68">
        <v>3403023.9199999995</v>
      </c>
      <c r="O19" s="68">
        <v>711838.25000000012</v>
      </c>
      <c r="P19" s="68">
        <v>33325845.610000003</v>
      </c>
      <c r="Q19" s="68">
        <f t="shared" si="1"/>
        <v>92638580.030000001</v>
      </c>
      <c r="R19" s="15"/>
      <c r="S19" s="17"/>
      <c r="T19" s="17"/>
      <c r="U19" s="17"/>
      <c r="V19" s="17"/>
      <c r="W19" s="17"/>
      <c r="X19" s="17"/>
      <c r="Y19" s="17"/>
      <c r="Z19" s="17"/>
      <c r="AA19" s="17"/>
      <c r="AB19" s="17"/>
      <c r="AC19" s="17"/>
      <c r="AD19" s="17"/>
      <c r="AE19" s="17"/>
      <c r="AF19" s="17"/>
      <c r="AG19" s="41"/>
      <c r="AH19" s="41"/>
      <c r="AI19" s="41"/>
      <c r="AJ19" s="41"/>
      <c r="AK19" s="41"/>
    </row>
    <row r="20" spans="1:37" x14ac:dyDescent="0.25">
      <c r="A20" s="44"/>
      <c r="B20" s="11" t="s">
        <v>34</v>
      </c>
      <c r="C20" s="110">
        <v>1328308604</v>
      </c>
      <c r="D20" s="110">
        <v>1328308604</v>
      </c>
      <c r="E20" s="68">
        <v>110692383.67</v>
      </c>
      <c r="F20" s="68">
        <v>110692383</v>
      </c>
      <c r="G20" s="68">
        <v>110692384</v>
      </c>
      <c r="H20" s="68">
        <v>110692384</v>
      </c>
      <c r="I20" s="68">
        <v>110692383</v>
      </c>
      <c r="J20" s="68">
        <v>110692383</v>
      </c>
      <c r="K20" s="68">
        <v>110692384</v>
      </c>
      <c r="L20" s="68">
        <v>110692384</v>
      </c>
      <c r="M20" s="68">
        <v>110692384</v>
      </c>
      <c r="N20" s="68">
        <v>110692384</v>
      </c>
      <c r="O20" s="68">
        <v>110692383</v>
      </c>
      <c r="P20" s="68">
        <v>110692384.33</v>
      </c>
      <c r="Q20" s="68">
        <f t="shared" si="1"/>
        <v>1328308604</v>
      </c>
      <c r="R20" s="15"/>
      <c r="S20" s="17"/>
      <c r="T20" s="17"/>
      <c r="U20" s="17"/>
      <c r="V20" s="17"/>
      <c r="W20" s="17"/>
      <c r="X20" s="17"/>
      <c r="Y20" s="17"/>
      <c r="Z20" s="17"/>
      <c r="AA20" s="17"/>
      <c r="AB20" s="17"/>
      <c r="AC20" s="17"/>
      <c r="AD20" s="17"/>
      <c r="AE20" s="17"/>
      <c r="AF20" s="17"/>
      <c r="AG20" s="41"/>
      <c r="AH20" s="41"/>
      <c r="AI20" s="41"/>
      <c r="AJ20" s="41"/>
      <c r="AK20" s="41"/>
    </row>
    <row r="21" spans="1:37" x14ac:dyDescent="0.25">
      <c r="A21" s="44"/>
      <c r="B21" s="11" t="s">
        <v>35</v>
      </c>
      <c r="C21" s="110">
        <v>72251028</v>
      </c>
      <c r="D21" s="110">
        <v>69461035</v>
      </c>
      <c r="E21" s="68">
        <v>0</v>
      </c>
      <c r="F21" s="68">
        <v>0</v>
      </c>
      <c r="G21" s="68">
        <v>0</v>
      </c>
      <c r="H21" s="68">
        <v>0</v>
      </c>
      <c r="I21" s="68">
        <v>0</v>
      </c>
      <c r="J21" s="68">
        <v>0</v>
      </c>
      <c r="K21" s="68">
        <v>0</v>
      </c>
      <c r="L21" s="68">
        <v>0</v>
      </c>
      <c r="M21" s="68">
        <v>0</v>
      </c>
      <c r="N21" s="68">
        <v>0</v>
      </c>
      <c r="O21" s="68">
        <v>0</v>
      </c>
      <c r="P21" s="68">
        <v>65148881.450000003</v>
      </c>
      <c r="Q21" s="68">
        <f t="shared" si="1"/>
        <v>65148881.450000003</v>
      </c>
      <c r="R21" s="15"/>
      <c r="S21" s="17"/>
      <c r="T21" s="17"/>
      <c r="U21" s="17"/>
      <c r="V21" s="17"/>
      <c r="W21" s="17"/>
      <c r="X21" s="17"/>
      <c r="Y21" s="17"/>
      <c r="Z21" s="17"/>
      <c r="AA21" s="17"/>
      <c r="AB21" s="17"/>
      <c r="AC21" s="17"/>
      <c r="AD21" s="17"/>
      <c r="AE21" s="17"/>
      <c r="AF21" s="17"/>
      <c r="AG21" s="41"/>
      <c r="AH21" s="41"/>
      <c r="AI21" s="41"/>
      <c r="AJ21" s="41"/>
      <c r="AK21" s="41"/>
    </row>
    <row r="22" spans="1:37" x14ac:dyDescent="0.25">
      <c r="A22" s="44"/>
      <c r="B22" s="11" t="s">
        <v>36</v>
      </c>
      <c r="C22" s="110">
        <v>17925048</v>
      </c>
      <c r="D22" s="110">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15"/>
      <c r="S22" s="17"/>
      <c r="T22" s="17"/>
      <c r="U22" s="17"/>
      <c r="V22" s="17"/>
      <c r="W22" s="17"/>
      <c r="X22" s="17"/>
      <c r="Y22" s="17"/>
      <c r="Z22" s="17"/>
      <c r="AA22" s="17"/>
      <c r="AB22" s="17"/>
      <c r="AC22" s="17"/>
      <c r="AD22" s="17"/>
      <c r="AE22" s="17"/>
      <c r="AF22" s="17"/>
      <c r="AG22" s="41"/>
      <c r="AH22" s="41"/>
      <c r="AI22" s="41"/>
      <c r="AJ22" s="41"/>
      <c r="AK22" s="41"/>
    </row>
    <row r="23" spans="1:37" x14ac:dyDescent="0.25">
      <c r="A23" s="44"/>
      <c r="B23" s="11" t="s">
        <v>37</v>
      </c>
      <c r="C23" s="110">
        <v>2087900</v>
      </c>
      <c r="D23" s="110">
        <v>2087900</v>
      </c>
      <c r="E23" s="68">
        <v>0</v>
      </c>
      <c r="F23" s="68">
        <v>0</v>
      </c>
      <c r="G23" s="68">
        <v>521975</v>
      </c>
      <c r="H23" s="68">
        <v>0</v>
      </c>
      <c r="I23" s="68">
        <v>0</v>
      </c>
      <c r="J23" s="68">
        <v>0</v>
      </c>
      <c r="K23" s="68">
        <v>521975</v>
      </c>
      <c r="L23" s="68">
        <v>0</v>
      </c>
      <c r="M23" s="68">
        <v>0</v>
      </c>
      <c r="N23" s="68">
        <v>0</v>
      </c>
      <c r="O23" s="68">
        <v>0</v>
      </c>
      <c r="P23" s="68">
        <v>1043950</v>
      </c>
      <c r="Q23" s="68">
        <f t="shared" si="1"/>
        <v>2087900</v>
      </c>
      <c r="R23" s="15"/>
      <c r="S23" s="17"/>
      <c r="T23" s="17"/>
      <c r="U23" s="17"/>
      <c r="V23" s="17"/>
      <c r="W23" s="17"/>
      <c r="X23" s="17"/>
      <c r="Y23" s="17"/>
      <c r="Z23" s="17"/>
      <c r="AA23" s="17"/>
      <c r="AB23" s="17"/>
      <c r="AC23" s="17"/>
      <c r="AD23" s="17"/>
      <c r="AE23" s="17"/>
      <c r="AF23" s="17"/>
      <c r="AG23" s="41"/>
      <c r="AH23" s="41"/>
      <c r="AI23" s="41"/>
      <c r="AJ23" s="41"/>
      <c r="AK23" s="41"/>
    </row>
    <row r="24" spans="1:37" x14ac:dyDescent="0.25">
      <c r="A24" s="44"/>
      <c r="B24" s="11" t="s">
        <v>38</v>
      </c>
      <c r="C24" s="110">
        <v>200000000</v>
      </c>
      <c r="D24" s="110">
        <v>0</v>
      </c>
      <c r="E24" s="68">
        <v>0</v>
      </c>
      <c r="F24" s="68">
        <v>0</v>
      </c>
      <c r="G24" s="68">
        <v>0</v>
      </c>
      <c r="H24" s="68">
        <v>0</v>
      </c>
      <c r="I24" s="68">
        <v>0</v>
      </c>
      <c r="J24" s="68">
        <v>0</v>
      </c>
      <c r="K24" s="68">
        <v>0</v>
      </c>
      <c r="L24" s="68">
        <v>0</v>
      </c>
      <c r="M24" s="68">
        <v>0</v>
      </c>
      <c r="N24" s="68">
        <v>0</v>
      </c>
      <c r="O24" s="68">
        <v>0</v>
      </c>
      <c r="P24" s="68">
        <v>0</v>
      </c>
      <c r="Q24" s="68">
        <f t="shared" si="1"/>
        <v>0</v>
      </c>
      <c r="R24" s="15"/>
      <c r="S24" s="17"/>
      <c r="T24" s="17"/>
      <c r="U24" s="17"/>
      <c r="V24" s="17"/>
      <c r="W24" s="17"/>
      <c r="X24" s="17"/>
      <c r="Y24" s="17"/>
      <c r="Z24" s="17"/>
      <c r="AA24" s="17"/>
      <c r="AB24" s="17"/>
      <c r="AC24" s="17"/>
      <c r="AD24" s="17"/>
      <c r="AE24" s="17"/>
      <c r="AF24" s="17"/>
      <c r="AG24" s="41"/>
      <c r="AH24" s="41"/>
      <c r="AI24" s="41"/>
      <c r="AJ24" s="41"/>
      <c r="AK24" s="41"/>
    </row>
    <row r="25" spans="1:37" x14ac:dyDescent="0.25">
      <c r="A25" s="44"/>
      <c r="B25" s="11" t="s">
        <v>39</v>
      </c>
      <c r="C25" s="110">
        <v>1500000000</v>
      </c>
      <c r="D25" s="110">
        <v>0</v>
      </c>
      <c r="E25" s="68">
        <v>0</v>
      </c>
      <c r="F25" s="68">
        <v>0</v>
      </c>
      <c r="G25" s="68">
        <v>0</v>
      </c>
      <c r="H25" s="68">
        <v>0</v>
      </c>
      <c r="I25" s="68">
        <v>0</v>
      </c>
      <c r="J25" s="68">
        <v>0</v>
      </c>
      <c r="K25" s="68">
        <v>0</v>
      </c>
      <c r="L25" s="68">
        <v>0</v>
      </c>
      <c r="M25" s="68">
        <v>0</v>
      </c>
      <c r="N25" s="68">
        <v>0</v>
      </c>
      <c r="O25" s="68">
        <v>0</v>
      </c>
      <c r="P25" s="68">
        <v>0</v>
      </c>
      <c r="Q25" s="68">
        <f t="shared" si="1"/>
        <v>0</v>
      </c>
      <c r="R25" s="15"/>
      <c r="S25" s="17"/>
      <c r="T25" s="17"/>
      <c r="U25" s="17"/>
      <c r="V25" s="17"/>
      <c r="W25" s="17"/>
      <c r="X25" s="17"/>
      <c r="Y25" s="17"/>
      <c r="Z25" s="17"/>
      <c r="AA25" s="17"/>
      <c r="AB25" s="17"/>
      <c r="AC25" s="17"/>
      <c r="AD25" s="17"/>
      <c r="AE25" s="17"/>
      <c r="AF25" s="17"/>
      <c r="AG25" s="41"/>
      <c r="AH25" s="41"/>
      <c r="AI25" s="41"/>
      <c r="AJ25" s="41"/>
      <c r="AK25" s="41"/>
    </row>
    <row r="26" spans="1:37" x14ac:dyDescent="0.25">
      <c r="A26" s="44"/>
      <c r="B26" s="11" t="s">
        <v>40</v>
      </c>
      <c r="C26" s="110">
        <v>668335267</v>
      </c>
      <c r="D26" s="110">
        <v>700580427.88999999</v>
      </c>
      <c r="E26" s="68">
        <v>2621998.9600000004</v>
      </c>
      <c r="F26" s="68">
        <v>3309328.8000000003</v>
      </c>
      <c r="G26" s="68">
        <v>52524733.289999999</v>
      </c>
      <c r="H26" s="68">
        <v>44866744.519999996</v>
      </c>
      <c r="I26" s="68">
        <v>51540273.280000016</v>
      </c>
      <c r="J26" s="68">
        <v>78361515.670000002</v>
      </c>
      <c r="K26" s="68">
        <v>82459441.710000053</v>
      </c>
      <c r="L26" s="68">
        <v>64867331.970000006</v>
      </c>
      <c r="M26" s="68">
        <v>41515079.650000006</v>
      </c>
      <c r="N26" s="68">
        <v>33204342.91</v>
      </c>
      <c r="O26" s="68">
        <v>56667025.630000003</v>
      </c>
      <c r="P26" s="68">
        <v>132969735.44999996</v>
      </c>
      <c r="Q26" s="68">
        <f t="shared" si="1"/>
        <v>644907551.84000015</v>
      </c>
      <c r="R26" s="15"/>
      <c r="S26" s="17"/>
      <c r="T26" s="17"/>
      <c r="U26" s="17"/>
      <c r="V26" s="17"/>
      <c r="W26" s="17"/>
      <c r="X26" s="17"/>
      <c r="Y26" s="17"/>
      <c r="Z26" s="17"/>
      <c r="AA26" s="17"/>
      <c r="AB26" s="17"/>
      <c r="AC26" s="17"/>
      <c r="AD26" s="17"/>
      <c r="AE26" s="17"/>
      <c r="AF26" s="17"/>
      <c r="AG26" s="41"/>
      <c r="AH26" s="41"/>
      <c r="AI26" s="41"/>
      <c r="AJ26" s="41"/>
      <c r="AK26" s="41"/>
    </row>
    <row r="27" spans="1:37" x14ac:dyDescent="0.25">
      <c r="A27" s="44"/>
      <c r="B27" s="11" t="s">
        <v>41</v>
      </c>
      <c r="C27" s="110">
        <v>28880596</v>
      </c>
      <c r="D27" s="110">
        <v>21153976.859999999</v>
      </c>
      <c r="E27" s="68">
        <v>0</v>
      </c>
      <c r="F27" s="68">
        <v>0</v>
      </c>
      <c r="G27" s="68">
        <v>0</v>
      </c>
      <c r="H27" s="68">
        <v>225679.55</v>
      </c>
      <c r="I27" s="68">
        <v>1006069.86</v>
      </c>
      <c r="J27" s="68">
        <v>71871.540000000008</v>
      </c>
      <c r="K27" s="68">
        <v>2073628.1900000002</v>
      </c>
      <c r="L27" s="68">
        <v>517464.58</v>
      </c>
      <c r="M27" s="68">
        <v>1803560.78</v>
      </c>
      <c r="N27" s="68">
        <v>458285.92</v>
      </c>
      <c r="O27" s="68">
        <v>1444000.0999999999</v>
      </c>
      <c r="P27" s="68">
        <v>1217989.3800000001</v>
      </c>
      <c r="Q27" s="68">
        <f t="shared" si="1"/>
        <v>8818549.9000000004</v>
      </c>
      <c r="R27" s="15"/>
      <c r="S27" s="17"/>
      <c r="T27" s="17"/>
      <c r="U27" s="17"/>
      <c r="V27" s="17"/>
      <c r="W27" s="17"/>
      <c r="X27" s="17"/>
      <c r="Y27" s="17"/>
      <c r="Z27" s="17"/>
      <c r="AA27" s="17"/>
      <c r="AB27" s="17"/>
      <c r="AC27" s="17"/>
      <c r="AD27" s="17"/>
      <c r="AE27" s="17"/>
      <c r="AF27" s="17"/>
      <c r="AG27" s="41"/>
      <c r="AH27" s="41"/>
      <c r="AI27" s="41"/>
      <c r="AJ27" s="41"/>
      <c r="AK27" s="41"/>
    </row>
    <row r="28" spans="1:37" x14ac:dyDescent="0.25">
      <c r="A28" s="44"/>
      <c r="B28" s="11" t="s">
        <v>42</v>
      </c>
      <c r="C28" s="110">
        <v>230862278</v>
      </c>
      <c r="D28" s="110">
        <v>79312585.73999998</v>
      </c>
      <c r="E28" s="68">
        <v>0</v>
      </c>
      <c r="F28" s="68">
        <v>0</v>
      </c>
      <c r="G28" s="68">
        <v>0</v>
      </c>
      <c r="H28" s="68">
        <v>9159809.5200000014</v>
      </c>
      <c r="I28" s="68">
        <v>6514425.8599999994</v>
      </c>
      <c r="J28" s="68">
        <v>4818892.6500000004</v>
      </c>
      <c r="K28" s="68">
        <v>3005367.1</v>
      </c>
      <c r="L28" s="68">
        <v>3173929.8199999994</v>
      </c>
      <c r="M28" s="68">
        <v>2867229.34</v>
      </c>
      <c r="N28" s="68">
        <v>3183964.96</v>
      </c>
      <c r="O28" s="68">
        <v>5515265.9200000009</v>
      </c>
      <c r="P28" s="68">
        <v>16034242.85</v>
      </c>
      <c r="Q28" s="68">
        <f t="shared" si="1"/>
        <v>54273128.020000003</v>
      </c>
      <c r="R28" s="15"/>
      <c r="S28" s="17"/>
      <c r="T28" s="17"/>
      <c r="U28" s="17"/>
      <c r="V28" s="17"/>
      <c r="W28" s="17"/>
      <c r="X28" s="17"/>
      <c r="Y28" s="17"/>
      <c r="Z28" s="17"/>
      <c r="AA28" s="17"/>
      <c r="AB28" s="17"/>
      <c r="AC28" s="17"/>
      <c r="AD28" s="17"/>
      <c r="AE28" s="17"/>
      <c r="AF28" s="17"/>
      <c r="AG28" s="41"/>
      <c r="AH28" s="41"/>
      <c r="AI28" s="41"/>
      <c r="AJ28" s="41"/>
      <c r="AK28" s="41"/>
    </row>
    <row r="29" spans="1:37" x14ac:dyDescent="0.25">
      <c r="A29" s="44"/>
      <c r="B29" s="11" t="s">
        <v>43</v>
      </c>
      <c r="C29" s="110">
        <v>89945578</v>
      </c>
      <c r="D29" s="110">
        <v>598786841.01999998</v>
      </c>
      <c r="E29" s="68">
        <v>0</v>
      </c>
      <c r="F29" s="68">
        <v>0</v>
      </c>
      <c r="G29" s="68">
        <v>0</v>
      </c>
      <c r="H29" s="68">
        <v>8650869.379999999</v>
      </c>
      <c r="I29" s="68">
        <v>637770.09000000008</v>
      </c>
      <c r="J29" s="68">
        <v>3169013.1599999992</v>
      </c>
      <c r="K29" s="68">
        <v>896693.79999999993</v>
      </c>
      <c r="L29" s="68">
        <v>1802912.3199999998</v>
      </c>
      <c r="M29" s="68">
        <v>442974.99</v>
      </c>
      <c r="N29" s="68">
        <v>6247460</v>
      </c>
      <c r="O29" s="68">
        <v>100255800.86</v>
      </c>
      <c r="P29" s="68">
        <v>308679056.18000007</v>
      </c>
      <c r="Q29" s="68">
        <f t="shared" si="1"/>
        <v>430782550.78000009</v>
      </c>
      <c r="R29" s="15"/>
      <c r="S29" s="17"/>
      <c r="T29" s="17"/>
      <c r="U29" s="17"/>
      <c r="V29" s="17"/>
      <c r="W29" s="17"/>
      <c r="X29" s="17"/>
      <c r="Y29" s="17"/>
      <c r="Z29" s="17"/>
      <c r="AA29" s="17"/>
      <c r="AB29" s="17"/>
      <c r="AC29" s="17"/>
      <c r="AD29" s="17"/>
      <c r="AE29" s="17"/>
      <c r="AF29" s="17"/>
      <c r="AG29" s="41"/>
      <c r="AH29" s="41"/>
      <c r="AI29" s="41"/>
      <c r="AJ29" s="41"/>
      <c r="AK29" s="41"/>
    </row>
    <row r="30" spans="1:37" x14ac:dyDescent="0.25">
      <c r="A30" s="44"/>
      <c r="B30" s="11" t="s">
        <v>44</v>
      </c>
      <c r="C30" s="110">
        <v>870202116</v>
      </c>
      <c r="D30" s="110">
        <v>1168129521.9599996</v>
      </c>
      <c r="E30" s="68">
        <v>0</v>
      </c>
      <c r="F30" s="68">
        <v>91431178.040000007</v>
      </c>
      <c r="G30" s="68">
        <v>75207111.990000024</v>
      </c>
      <c r="H30" s="68">
        <v>82726144.999999985</v>
      </c>
      <c r="I30" s="68">
        <v>65886858.830000013</v>
      </c>
      <c r="J30" s="68">
        <v>66970620.95000001</v>
      </c>
      <c r="K30" s="68">
        <v>61686268.760000013</v>
      </c>
      <c r="L30" s="68">
        <v>89890816.159999982</v>
      </c>
      <c r="M30" s="68">
        <v>85484340.280000016</v>
      </c>
      <c r="N30" s="68">
        <v>40430522.660000011</v>
      </c>
      <c r="O30" s="68">
        <v>126673056.53000005</v>
      </c>
      <c r="P30" s="68">
        <v>324284800.44999999</v>
      </c>
      <c r="Q30" s="68">
        <f t="shared" si="1"/>
        <v>1110671719.6500001</v>
      </c>
      <c r="R30" s="15"/>
      <c r="S30" s="17"/>
      <c r="T30" s="17"/>
      <c r="U30" s="17"/>
      <c r="V30" s="17"/>
      <c r="W30" s="17"/>
      <c r="X30" s="17"/>
      <c r="Y30" s="17"/>
      <c r="Z30" s="17"/>
      <c r="AA30" s="17"/>
      <c r="AB30" s="17"/>
      <c r="AC30" s="17"/>
      <c r="AD30" s="17"/>
      <c r="AE30" s="17"/>
      <c r="AF30" s="17"/>
      <c r="AG30" s="41"/>
      <c r="AH30" s="41"/>
      <c r="AI30" s="41"/>
      <c r="AJ30" s="41"/>
      <c r="AK30" s="41"/>
    </row>
    <row r="31" spans="1:37" x14ac:dyDescent="0.25">
      <c r="A31" s="44"/>
      <c r="B31" s="11" t="s">
        <v>45</v>
      </c>
      <c r="C31" s="110">
        <v>27866639</v>
      </c>
      <c r="D31" s="110">
        <v>5979787</v>
      </c>
      <c r="E31" s="68">
        <v>0</v>
      </c>
      <c r="F31" s="68">
        <v>0</v>
      </c>
      <c r="G31" s="68">
        <v>968000</v>
      </c>
      <c r="H31" s="68">
        <v>507200</v>
      </c>
      <c r="I31" s="68">
        <v>482600</v>
      </c>
      <c r="J31" s="68">
        <v>494500</v>
      </c>
      <c r="K31" s="68">
        <v>491700</v>
      </c>
      <c r="L31" s="68">
        <v>485800</v>
      </c>
      <c r="M31" s="68">
        <v>502900</v>
      </c>
      <c r="N31" s="68">
        <v>0</v>
      </c>
      <c r="O31" s="68">
        <v>1531100</v>
      </c>
      <c r="P31" s="68">
        <v>459786.95</v>
      </c>
      <c r="Q31" s="68">
        <f t="shared" si="1"/>
        <v>5923586.9500000002</v>
      </c>
      <c r="R31" s="15"/>
      <c r="S31" s="17"/>
      <c r="T31" s="17"/>
      <c r="U31" s="17"/>
      <c r="V31" s="17"/>
      <c r="W31" s="17"/>
      <c r="X31" s="17"/>
      <c r="Y31" s="17"/>
      <c r="Z31" s="17"/>
      <c r="AA31" s="17"/>
      <c r="AB31" s="17"/>
      <c r="AC31" s="17"/>
      <c r="AD31" s="17"/>
      <c r="AE31" s="17"/>
      <c r="AF31" s="17"/>
      <c r="AG31" s="41"/>
      <c r="AH31" s="41"/>
      <c r="AI31" s="41"/>
      <c r="AJ31" s="41"/>
      <c r="AK31" s="41"/>
    </row>
    <row r="32" spans="1:37" x14ac:dyDescent="0.25">
      <c r="A32" s="44"/>
      <c r="B32" s="11" t="s">
        <v>46</v>
      </c>
      <c r="C32" s="110">
        <v>1885264242</v>
      </c>
      <c r="D32" s="110">
        <v>1481990278.1400001</v>
      </c>
      <c r="E32" s="68">
        <v>74354729.149999976</v>
      </c>
      <c r="F32" s="68">
        <v>94601753.480000019</v>
      </c>
      <c r="G32" s="68">
        <v>92447796.509999976</v>
      </c>
      <c r="H32" s="68">
        <v>106580747.38000004</v>
      </c>
      <c r="I32" s="68">
        <v>87091115.179999992</v>
      </c>
      <c r="J32" s="68">
        <v>96200841.799999952</v>
      </c>
      <c r="K32" s="68">
        <v>97716846.280000046</v>
      </c>
      <c r="L32" s="68">
        <v>120053334.67999999</v>
      </c>
      <c r="M32" s="68">
        <v>132276850.52999996</v>
      </c>
      <c r="N32" s="68">
        <v>126375988.02999997</v>
      </c>
      <c r="O32" s="68">
        <v>111797157.84</v>
      </c>
      <c r="P32" s="68">
        <v>277344266.8300001</v>
      </c>
      <c r="Q32" s="68">
        <f>SUM(E32:P32)</f>
        <v>1416841427.6900001</v>
      </c>
      <c r="R32" s="15"/>
      <c r="S32" s="17"/>
      <c r="T32" s="17"/>
      <c r="U32" s="17"/>
      <c r="V32" s="17"/>
      <c r="W32" s="17"/>
      <c r="X32" s="17"/>
      <c r="Y32" s="17"/>
      <c r="Z32" s="17"/>
      <c r="AA32" s="17"/>
      <c r="AB32" s="17"/>
      <c r="AC32" s="17"/>
      <c r="AD32" s="17"/>
      <c r="AE32" s="17"/>
      <c r="AF32" s="17"/>
      <c r="AG32" s="41"/>
      <c r="AH32" s="41"/>
      <c r="AI32" s="41"/>
      <c r="AJ32" s="41"/>
      <c r="AK32" s="41"/>
    </row>
    <row r="33" spans="1:37" x14ac:dyDescent="0.25">
      <c r="A33" s="44"/>
      <c r="B33" s="11" t="s">
        <v>47</v>
      </c>
      <c r="C33" s="110">
        <v>18459099</v>
      </c>
      <c r="D33" s="110">
        <v>17653298</v>
      </c>
      <c r="E33" s="68">
        <v>0</v>
      </c>
      <c r="F33" s="68">
        <v>0</v>
      </c>
      <c r="G33" s="68">
        <v>642400</v>
      </c>
      <c r="H33" s="68">
        <v>52400</v>
      </c>
      <c r="I33" s="68">
        <v>0</v>
      </c>
      <c r="J33" s="68">
        <v>1023105.75</v>
      </c>
      <c r="K33" s="68">
        <v>108560</v>
      </c>
      <c r="L33" s="68">
        <v>21551.52</v>
      </c>
      <c r="M33" s="68">
        <v>0</v>
      </c>
      <c r="N33" s="68">
        <v>357750</v>
      </c>
      <c r="O33" s="68">
        <v>893191.88</v>
      </c>
      <c r="P33" s="68">
        <v>8673784.1999999993</v>
      </c>
      <c r="Q33" s="68">
        <f t="shared" si="1"/>
        <v>11772743.35</v>
      </c>
      <c r="R33" s="15"/>
      <c r="S33" s="17"/>
      <c r="T33" s="17"/>
      <c r="U33" s="17"/>
      <c r="V33" s="17"/>
      <c r="W33" s="17"/>
      <c r="X33" s="17"/>
      <c r="Y33" s="17"/>
      <c r="Z33" s="17"/>
      <c r="AA33" s="17"/>
      <c r="AB33" s="17"/>
      <c r="AC33" s="17"/>
      <c r="AD33" s="17"/>
      <c r="AE33" s="17"/>
      <c r="AF33" s="17"/>
      <c r="AG33" s="41"/>
      <c r="AH33" s="41"/>
      <c r="AI33" s="41"/>
      <c r="AJ33" s="41"/>
      <c r="AK33" s="41"/>
    </row>
    <row r="34" spans="1:37" x14ac:dyDescent="0.25">
      <c r="A34" s="44"/>
      <c r="B34" s="11" t="s">
        <v>48</v>
      </c>
      <c r="C34" s="110">
        <v>288551418</v>
      </c>
      <c r="D34" s="110">
        <v>154424735.51999998</v>
      </c>
      <c r="E34" s="68">
        <v>3247201.1999999997</v>
      </c>
      <c r="F34" s="68">
        <v>3605136.04</v>
      </c>
      <c r="G34" s="68">
        <v>10662748.190000001</v>
      </c>
      <c r="H34" s="68">
        <v>5236305.7000000011</v>
      </c>
      <c r="I34" s="68">
        <v>6233856.4000000004</v>
      </c>
      <c r="J34" s="68">
        <v>5032741.6999999993</v>
      </c>
      <c r="K34" s="68">
        <v>4891603.38</v>
      </c>
      <c r="L34" s="68">
        <v>5886883.2000000002</v>
      </c>
      <c r="M34" s="68">
        <v>7638862.4800000004</v>
      </c>
      <c r="N34" s="68">
        <v>16946705.189999998</v>
      </c>
      <c r="O34" s="68">
        <v>17844028.899999999</v>
      </c>
      <c r="P34" s="68">
        <v>31365599.009999994</v>
      </c>
      <c r="Q34" s="68">
        <f t="shared" si="1"/>
        <v>118591671.38999999</v>
      </c>
      <c r="R34" s="15"/>
      <c r="S34" s="17"/>
      <c r="T34" s="17"/>
      <c r="U34" s="17"/>
      <c r="V34" s="17"/>
      <c r="W34" s="17"/>
      <c r="X34" s="17"/>
      <c r="Y34" s="17"/>
      <c r="Z34" s="17"/>
      <c r="AA34" s="17"/>
      <c r="AB34" s="17"/>
      <c r="AC34" s="17"/>
      <c r="AD34" s="17"/>
      <c r="AE34" s="17"/>
      <c r="AF34" s="17"/>
      <c r="AG34" s="41"/>
      <c r="AH34" s="41"/>
      <c r="AI34" s="41"/>
      <c r="AJ34" s="41"/>
      <c r="AK34" s="41"/>
    </row>
    <row r="35" spans="1:37" x14ac:dyDescent="0.25">
      <c r="A35" s="44"/>
      <c r="B35" s="11" t="s">
        <v>49</v>
      </c>
      <c r="C35" s="110">
        <v>48409832</v>
      </c>
      <c r="D35" s="110">
        <v>45635653.5</v>
      </c>
      <c r="E35" s="68">
        <v>200000</v>
      </c>
      <c r="F35" s="68">
        <v>200000</v>
      </c>
      <c r="G35" s="68">
        <v>200000</v>
      </c>
      <c r="H35" s="68">
        <v>200000</v>
      </c>
      <c r="I35" s="68">
        <v>8033663.5699999994</v>
      </c>
      <c r="J35" s="68">
        <v>740248.91</v>
      </c>
      <c r="K35" s="68">
        <v>2586622.9299999997</v>
      </c>
      <c r="L35" s="68">
        <v>3258379.9499999997</v>
      </c>
      <c r="M35" s="68">
        <v>3484197.4099999992</v>
      </c>
      <c r="N35" s="68">
        <v>926348.12000000011</v>
      </c>
      <c r="O35" s="68">
        <v>2381006.6400000006</v>
      </c>
      <c r="P35" s="68">
        <v>18305019.010000005</v>
      </c>
      <c r="Q35" s="68">
        <f t="shared" si="1"/>
        <v>40515486.540000007</v>
      </c>
      <c r="R35" s="15"/>
      <c r="S35" s="17"/>
      <c r="T35" s="17"/>
      <c r="U35" s="17"/>
      <c r="V35" s="17"/>
      <c r="W35" s="17"/>
      <c r="X35" s="17"/>
      <c r="Y35" s="17"/>
      <c r="Z35" s="17"/>
      <c r="AA35" s="17"/>
      <c r="AB35" s="17"/>
      <c r="AC35" s="17"/>
      <c r="AD35" s="17"/>
      <c r="AE35" s="17"/>
      <c r="AF35" s="17"/>
      <c r="AG35" s="41"/>
      <c r="AH35" s="41"/>
      <c r="AI35" s="41"/>
      <c r="AJ35" s="41"/>
      <c r="AK35" s="41"/>
    </row>
    <row r="36" spans="1:37" x14ac:dyDescent="0.25">
      <c r="A36" s="44"/>
      <c r="B36" s="11" t="s">
        <v>50</v>
      </c>
      <c r="C36" s="110">
        <v>11598966</v>
      </c>
      <c r="D36" s="110">
        <v>9618751.0999999996</v>
      </c>
      <c r="E36" s="68">
        <v>0</v>
      </c>
      <c r="F36" s="68">
        <v>0</v>
      </c>
      <c r="G36" s="68">
        <v>0</v>
      </c>
      <c r="H36" s="68">
        <v>63402.11</v>
      </c>
      <c r="I36" s="68">
        <v>62193.67</v>
      </c>
      <c r="J36" s="68">
        <v>54558.47</v>
      </c>
      <c r="K36" s="68">
        <v>437592.88000000006</v>
      </c>
      <c r="L36" s="68">
        <v>264745.63</v>
      </c>
      <c r="M36" s="68">
        <v>88973.94</v>
      </c>
      <c r="N36" s="68">
        <v>623435.29</v>
      </c>
      <c r="O36" s="68">
        <v>701343</v>
      </c>
      <c r="P36" s="68">
        <v>7276666.5599999996</v>
      </c>
      <c r="Q36" s="68">
        <f t="shared" si="1"/>
        <v>9572911.5500000007</v>
      </c>
      <c r="R36" s="15"/>
      <c r="S36" s="17"/>
      <c r="T36" s="17"/>
      <c r="U36" s="17"/>
      <c r="V36" s="17"/>
      <c r="W36" s="17"/>
      <c r="X36" s="17"/>
      <c r="Y36" s="17"/>
      <c r="Z36" s="17"/>
      <c r="AA36" s="17"/>
      <c r="AB36" s="17"/>
      <c r="AC36" s="17"/>
      <c r="AD36" s="17"/>
      <c r="AE36" s="17"/>
      <c r="AF36" s="17"/>
      <c r="AG36" s="41"/>
      <c r="AH36" s="41"/>
      <c r="AI36" s="41"/>
      <c r="AJ36" s="41"/>
      <c r="AK36" s="41"/>
    </row>
    <row r="37" spans="1:37" x14ac:dyDescent="0.25">
      <c r="A37" s="44"/>
      <c r="B37" s="11" t="s">
        <v>51</v>
      </c>
      <c r="C37" s="110">
        <v>343866015</v>
      </c>
      <c r="D37" s="110">
        <v>244038193.76999998</v>
      </c>
      <c r="E37" s="68">
        <v>825854.15</v>
      </c>
      <c r="F37" s="68">
        <v>7357248.3099999996</v>
      </c>
      <c r="G37" s="68">
        <v>5751110.4900000002</v>
      </c>
      <c r="H37" s="68">
        <v>5828699.7500000009</v>
      </c>
      <c r="I37" s="68">
        <v>3615312.6000000006</v>
      </c>
      <c r="J37" s="68">
        <v>8035647.089999998</v>
      </c>
      <c r="K37" s="68">
        <v>4338351.8199999994</v>
      </c>
      <c r="L37" s="68">
        <v>3411519.61</v>
      </c>
      <c r="M37" s="68">
        <v>12647349.18</v>
      </c>
      <c r="N37" s="68">
        <v>12935774.459999999</v>
      </c>
      <c r="O37" s="68">
        <v>15278641.399999997</v>
      </c>
      <c r="P37" s="68">
        <v>61851203.920000024</v>
      </c>
      <c r="Q37" s="68">
        <f t="shared" si="1"/>
        <v>141876712.78000003</v>
      </c>
      <c r="R37" s="15"/>
      <c r="S37" s="17"/>
      <c r="T37" s="17"/>
      <c r="U37" s="17"/>
      <c r="V37" s="17"/>
      <c r="W37" s="17"/>
      <c r="X37" s="17"/>
      <c r="Y37" s="17"/>
      <c r="Z37" s="17"/>
      <c r="AA37" s="17"/>
      <c r="AB37" s="17"/>
      <c r="AC37" s="17"/>
      <c r="AD37" s="17"/>
      <c r="AE37" s="17"/>
      <c r="AF37" s="17"/>
      <c r="AG37" s="41"/>
      <c r="AH37" s="41"/>
      <c r="AI37" s="41"/>
      <c r="AJ37" s="41"/>
      <c r="AK37" s="41"/>
    </row>
    <row r="38" spans="1:37" x14ac:dyDescent="0.25">
      <c r="A38" s="44"/>
      <c r="B38" s="11" t="s">
        <v>52</v>
      </c>
      <c r="C38" s="110">
        <v>183609968</v>
      </c>
      <c r="D38" s="110">
        <v>31152583</v>
      </c>
      <c r="E38" s="68">
        <v>0</v>
      </c>
      <c r="F38" s="68">
        <v>0</v>
      </c>
      <c r="G38" s="68">
        <v>272782.02</v>
      </c>
      <c r="H38" s="68">
        <v>0</v>
      </c>
      <c r="I38" s="68">
        <v>0</v>
      </c>
      <c r="J38" s="68">
        <v>0</v>
      </c>
      <c r="K38" s="68">
        <v>0</v>
      </c>
      <c r="L38" s="68">
        <v>0</v>
      </c>
      <c r="M38" s="68">
        <v>0</v>
      </c>
      <c r="N38" s="68">
        <v>0</v>
      </c>
      <c r="O38" s="68">
        <v>278669.19</v>
      </c>
      <c r="P38" s="68">
        <v>30601130.039999999</v>
      </c>
      <c r="Q38" s="68">
        <f t="shared" si="1"/>
        <v>31152581.25</v>
      </c>
      <c r="R38" s="15"/>
      <c r="S38" s="17"/>
      <c r="T38" s="17"/>
      <c r="U38" s="17"/>
      <c r="V38" s="17"/>
      <c r="W38" s="17"/>
      <c r="X38" s="17"/>
      <c r="Y38" s="17"/>
      <c r="Z38" s="17"/>
      <c r="AA38" s="17"/>
      <c r="AB38" s="17"/>
      <c r="AC38" s="17"/>
      <c r="AD38" s="17"/>
      <c r="AE38" s="17"/>
      <c r="AF38" s="17"/>
      <c r="AG38" s="41"/>
      <c r="AH38" s="41"/>
      <c r="AI38" s="41"/>
      <c r="AJ38" s="41"/>
      <c r="AK38" s="41"/>
    </row>
    <row r="39" spans="1:37" x14ac:dyDescent="0.25">
      <c r="A39" s="44"/>
      <c r="B39" s="11" t="s">
        <v>53</v>
      </c>
      <c r="C39" s="110">
        <v>720016524</v>
      </c>
      <c r="D39" s="110">
        <v>832853.16999995708</v>
      </c>
      <c r="E39" s="68">
        <v>712450.25</v>
      </c>
      <c r="F39" s="68">
        <v>0</v>
      </c>
      <c r="G39" s="68">
        <v>0</v>
      </c>
      <c r="H39" s="68">
        <v>0</v>
      </c>
      <c r="I39" s="68">
        <v>0</v>
      </c>
      <c r="J39" s="68">
        <v>0</v>
      </c>
      <c r="K39" s="68">
        <v>0</v>
      </c>
      <c r="L39" s="68">
        <v>0</v>
      </c>
      <c r="M39" s="68">
        <v>0</v>
      </c>
      <c r="N39" s="68">
        <v>0</v>
      </c>
      <c r="O39" s="68">
        <v>0</v>
      </c>
      <c r="P39" s="68">
        <v>0</v>
      </c>
      <c r="Q39" s="68">
        <f t="shared" si="1"/>
        <v>712450.25</v>
      </c>
      <c r="R39" s="15"/>
      <c r="S39" s="17"/>
      <c r="T39" s="17"/>
      <c r="U39" s="17"/>
      <c r="V39" s="17"/>
      <c r="W39" s="17"/>
      <c r="X39" s="17"/>
      <c r="Y39" s="17"/>
      <c r="Z39" s="17"/>
      <c r="AA39" s="17"/>
      <c r="AB39" s="17"/>
      <c r="AC39" s="17"/>
      <c r="AD39" s="17"/>
      <c r="AE39" s="17"/>
      <c r="AF39" s="17"/>
      <c r="AG39" s="41"/>
      <c r="AH39" s="41"/>
      <c r="AI39" s="41"/>
      <c r="AJ39" s="41"/>
      <c r="AK39" s="41"/>
    </row>
    <row r="40" spans="1:37" x14ac:dyDescent="0.25">
      <c r="A40" s="44"/>
      <c r="B40" s="11" t="s">
        <v>54</v>
      </c>
      <c r="C40" s="110">
        <v>337338931</v>
      </c>
      <c r="D40" s="110">
        <v>92413753.629999995</v>
      </c>
      <c r="E40" s="68">
        <v>5462000</v>
      </c>
      <c r="F40" s="68">
        <v>9159162.5099999998</v>
      </c>
      <c r="G40" s="68">
        <v>21245271.490000002</v>
      </c>
      <c r="H40" s="68">
        <v>5783009.1200000001</v>
      </c>
      <c r="I40" s="68">
        <v>340966.09</v>
      </c>
      <c r="J40" s="68">
        <v>11035954.34</v>
      </c>
      <c r="K40" s="68">
        <v>5559427</v>
      </c>
      <c r="L40" s="68">
        <v>5461148</v>
      </c>
      <c r="M40" s="68">
        <v>6463865.2800000003</v>
      </c>
      <c r="N40" s="68">
        <v>7191836</v>
      </c>
      <c r="O40" s="68">
        <v>6864578.71</v>
      </c>
      <c r="P40" s="68">
        <v>6581718.8199999994</v>
      </c>
      <c r="Q40" s="68">
        <f t="shared" si="1"/>
        <v>91148937.359999985</v>
      </c>
      <c r="R40" s="15"/>
      <c r="S40" s="17"/>
      <c r="T40" s="17"/>
      <c r="U40" s="17"/>
      <c r="V40" s="17"/>
      <c r="W40" s="17"/>
      <c r="X40" s="17"/>
      <c r="Y40" s="17"/>
      <c r="Z40" s="17"/>
      <c r="AA40" s="17"/>
      <c r="AB40" s="17"/>
      <c r="AC40" s="17"/>
      <c r="AD40" s="17"/>
      <c r="AE40" s="17"/>
      <c r="AF40" s="17"/>
      <c r="AG40" s="41"/>
      <c r="AH40" s="41"/>
      <c r="AI40" s="41"/>
      <c r="AJ40" s="41"/>
      <c r="AK40" s="41"/>
    </row>
    <row r="41" spans="1:37" x14ac:dyDescent="0.25">
      <c r="A41" s="44"/>
      <c r="B41" s="11" t="s">
        <v>55</v>
      </c>
      <c r="C41" s="110">
        <v>1913188336</v>
      </c>
      <c r="D41" s="110">
        <v>1118656755.6500003</v>
      </c>
      <c r="E41" s="68">
        <v>9748037.0200000014</v>
      </c>
      <c r="F41" s="68">
        <v>15231229.849999998</v>
      </c>
      <c r="G41" s="68">
        <v>17000042.800000001</v>
      </c>
      <c r="H41" s="68">
        <v>79144674.199999988</v>
      </c>
      <c r="I41" s="68">
        <v>37613110.170000002</v>
      </c>
      <c r="J41" s="68">
        <v>54102744.520000018</v>
      </c>
      <c r="K41" s="68">
        <v>13630923.199999997</v>
      </c>
      <c r="L41" s="68">
        <v>5248776.6800000016</v>
      </c>
      <c r="M41" s="68">
        <v>111458894.71000001</v>
      </c>
      <c r="N41" s="68">
        <v>89381296.079999983</v>
      </c>
      <c r="O41" s="68">
        <v>85075854.559999987</v>
      </c>
      <c r="P41" s="68">
        <v>591071387.47999966</v>
      </c>
      <c r="Q41" s="68">
        <f t="shared" si="1"/>
        <v>1108706971.2699995</v>
      </c>
      <c r="R41" s="15"/>
      <c r="S41" s="17"/>
      <c r="T41" s="17"/>
      <c r="U41" s="17"/>
      <c r="V41" s="17"/>
      <c r="W41" s="17"/>
      <c r="X41" s="17"/>
      <c r="Y41" s="17"/>
      <c r="Z41" s="17"/>
      <c r="AA41" s="17"/>
      <c r="AB41" s="17"/>
      <c r="AC41" s="17"/>
      <c r="AD41" s="17"/>
      <c r="AE41" s="17"/>
      <c r="AF41" s="17"/>
      <c r="AG41" s="41"/>
      <c r="AH41" s="41"/>
      <c r="AI41" s="41"/>
      <c r="AJ41" s="41"/>
      <c r="AK41" s="41"/>
    </row>
    <row r="42" spans="1:37" x14ac:dyDescent="0.25">
      <c r="A42" s="44"/>
      <c r="B42" s="11" t="s">
        <v>56</v>
      </c>
      <c r="C42" s="110">
        <v>222031969</v>
      </c>
      <c r="D42" s="110">
        <v>222575680.38999999</v>
      </c>
      <c r="E42" s="68">
        <v>0</v>
      </c>
      <c r="F42" s="68">
        <v>0</v>
      </c>
      <c r="G42" s="68">
        <v>38206055.980000004</v>
      </c>
      <c r="H42" s="68">
        <v>2032721.63</v>
      </c>
      <c r="I42" s="68">
        <v>5035025</v>
      </c>
      <c r="J42" s="68">
        <v>15521387</v>
      </c>
      <c r="K42" s="68">
        <v>24106068.239999998</v>
      </c>
      <c r="L42" s="68">
        <v>26060514</v>
      </c>
      <c r="M42" s="68">
        <v>38957362</v>
      </c>
      <c r="N42" s="68">
        <v>41842528.700000003</v>
      </c>
      <c r="O42" s="68">
        <v>5787206.7199999997</v>
      </c>
      <c r="P42" s="68">
        <v>25026807.370000001</v>
      </c>
      <c r="Q42" s="68">
        <f t="shared" si="1"/>
        <v>222575676.64000002</v>
      </c>
      <c r="R42" s="15"/>
      <c r="S42" s="17"/>
      <c r="T42" s="17"/>
      <c r="U42" s="17"/>
      <c r="V42" s="17"/>
      <c r="W42" s="17"/>
      <c r="X42" s="17"/>
      <c r="Y42" s="17"/>
      <c r="Z42" s="17"/>
      <c r="AA42" s="17"/>
      <c r="AB42" s="17"/>
      <c r="AC42" s="17"/>
      <c r="AD42" s="17"/>
      <c r="AE42" s="17"/>
      <c r="AF42" s="17"/>
      <c r="AG42" s="41"/>
      <c r="AH42" s="41"/>
      <c r="AI42" s="41"/>
      <c r="AJ42" s="41"/>
      <c r="AK42" s="41"/>
    </row>
    <row r="43" spans="1:37" x14ac:dyDescent="0.25">
      <c r="A43" s="44"/>
      <c r="B43" s="11" t="s">
        <v>57</v>
      </c>
      <c r="C43" s="110">
        <v>1472537381</v>
      </c>
      <c r="D43" s="110">
        <v>0</v>
      </c>
      <c r="E43" s="68">
        <v>0</v>
      </c>
      <c r="F43" s="68">
        <v>0</v>
      </c>
      <c r="G43" s="68">
        <v>0</v>
      </c>
      <c r="H43" s="68">
        <v>0</v>
      </c>
      <c r="I43" s="68">
        <v>0</v>
      </c>
      <c r="J43" s="68">
        <v>0</v>
      </c>
      <c r="K43" s="68">
        <v>0</v>
      </c>
      <c r="L43" s="68">
        <v>0</v>
      </c>
      <c r="M43" s="68">
        <v>0</v>
      </c>
      <c r="N43" s="68">
        <v>0</v>
      </c>
      <c r="O43" s="68">
        <v>0</v>
      </c>
      <c r="P43" s="68">
        <v>0</v>
      </c>
      <c r="Q43" s="68">
        <f t="shared" si="1"/>
        <v>0</v>
      </c>
      <c r="R43" s="15"/>
      <c r="S43" s="17"/>
      <c r="T43" s="17"/>
      <c r="U43" s="17"/>
      <c r="V43" s="17"/>
      <c r="W43" s="17"/>
      <c r="X43" s="17"/>
      <c r="Y43" s="17"/>
      <c r="Z43" s="17"/>
      <c r="AA43" s="17"/>
      <c r="AB43" s="17"/>
      <c r="AC43" s="17"/>
      <c r="AD43" s="17"/>
      <c r="AE43" s="17"/>
      <c r="AF43" s="17"/>
      <c r="AG43" s="41"/>
      <c r="AH43" s="41"/>
      <c r="AI43" s="41"/>
      <c r="AJ43" s="41"/>
      <c r="AK43" s="41"/>
    </row>
    <row r="44" spans="1:37" x14ac:dyDescent="0.25">
      <c r="A44" s="44"/>
      <c r="B44" s="11" t="s">
        <v>60</v>
      </c>
      <c r="C44" s="110">
        <v>12465857</v>
      </c>
      <c r="D44" s="110">
        <v>14959028.609999999</v>
      </c>
      <c r="E44" s="68">
        <v>0</v>
      </c>
      <c r="F44" s="68">
        <v>0</v>
      </c>
      <c r="G44" s="68">
        <v>0</v>
      </c>
      <c r="H44" s="68">
        <v>0</v>
      </c>
      <c r="I44" s="68">
        <v>0</v>
      </c>
      <c r="J44" s="68">
        <v>0</v>
      </c>
      <c r="K44" s="68">
        <v>0</v>
      </c>
      <c r="L44" s="68">
        <v>0</v>
      </c>
      <c r="M44" s="68">
        <v>0</v>
      </c>
      <c r="N44" s="68">
        <v>0</v>
      </c>
      <c r="O44" s="68">
        <v>0</v>
      </c>
      <c r="P44" s="68">
        <v>14856430.989999998</v>
      </c>
      <c r="Q44" s="68">
        <f t="shared" si="1"/>
        <v>14856430.989999998</v>
      </c>
      <c r="R44" s="15"/>
      <c r="S44" s="17"/>
      <c r="T44" s="17"/>
      <c r="U44" s="17"/>
      <c r="V44" s="17"/>
      <c r="W44" s="17"/>
      <c r="X44" s="17"/>
      <c r="Y44" s="17"/>
      <c r="Z44" s="17"/>
      <c r="AA44" s="17"/>
      <c r="AB44" s="17"/>
      <c r="AC44" s="17"/>
      <c r="AD44" s="17"/>
      <c r="AE44" s="17"/>
      <c r="AF44" s="17"/>
      <c r="AG44" s="41"/>
      <c r="AH44" s="41"/>
      <c r="AI44" s="41"/>
      <c r="AJ44" s="41"/>
      <c r="AK44" s="41"/>
    </row>
    <row r="45" spans="1:37" x14ac:dyDescent="0.25">
      <c r="A45" s="44"/>
      <c r="B45" s="11" t="s">
        <v>61</v>
      </c>
      <c r="C45" s="110">
        <v>89679911</v>
      </c>
      <c r="D45" s="110">
        <v>68828425.399999991</v>
      </c>
      <c r="E45" s="68">
        <v>0</v>
      </c>
      <c r="F45" s="68">
        <v>1010659.5</v>
      </c>
      <c r="G45" s="68">
        <v>1067523.98</v>
      </c>
      <c r="H45" s="68">
        <v>9165011.0199999996</v>
      </c>
      <c r="I45" s="68">
        <v>11389784.709999999</v>
      </c>
      <c r="J45" s="68">
        <v>6195128.5900000008</v>
      </c>
      <c r="K45" s="68">
        <v>7323727.8300000001</v>
      </c>
      <c r="L45" s="68">
        <v>1851964.3</v>
      </c>
      <c r="M45" s="68">
        <v>2922681.24</v>
      </c>
      <c r="N45" s="68">
        <v>471522.1</v>
      </c>
      <c r="O45" s="68">
        <v>1055972.73</v>
      </c>
      <c r="P45" s="68">
        <v>15919790.129999999</v>
      </c>
      <c r="Q45" s="68">
        <f t="shared" si="1"/>
        <v>58373766.129999995</v>
      </c>
      <c r="R45" s="15"/>
      <c r="S45" s="17"/>
      <c r="T45" s="17"/>
      <c r="U45" s="17"/>
      <c r="V45" s="17"/>
      <c r="W45" s="17"/>
      <c r="X45" s="17"/>
      <c r="Y45" s="17"/>
      <c r="Z45" s="17"/>
      <c r="AA45" s="17"/>
      <c r="AB45" s="17"/>
      <c r="AC45" s="17"/>
      <c r="AD45" s="17"/>
      <c r="AE45" s="17"/>
      <c r="AF45" s="17"/>
      <c r="AG45" s="41"/>
      <c r="AH45" s="41"/>
      <c r="AI45" s="41"/>
      <c r="AJ45" s="41"/>
      <c r="AK45" s="41"/>
    </row>
    <row r="46" spans="1:37" x14ac:dyDescent="0.25">
      <c r="A46" s="44"/>
      <c r="B46" s="11" t="s">
        <v>62</v>
      </c>
      <c r="C46" s="110">
        <v>164513124</v>
      </c>
      <c r="D46" s="110">
        <v>288914064</v>
      </c>
      <c r="E46" s="68">
        <v>0</v>
      </c>
      <c r="F46" s="68">
        <v>3355174.83</v>
      </c>
      <c r="G46" s="68">
        <v>2635493.79</v>
      </c>
      <c r="H46" s="68">
        <v>1454273.12</v>
      </c>
      <c r="I46" s="68">
        <v>2379643.83</v>
      </c>
      <c r="J46" s="68">
        <v>1014000</v>
      </c>
      <c r="K46" s="68">
        <v>3827268.01</v>
      </c>
      <c r="L46" s="68">
        <v>83613132.409999996</v>
      </c>
      <c r="M46" s="68">
        <v>1655074.51</v>
      </c>
      <c r="N46" s="68">
        <v>92679348.120000005</v>
      </c>
      <c r="O46" s="68">
        <v>19675860.07</v>
      </c>
      <c r="P46" s="68">
        <v>76624670.859999999</v>
      </c>
      <c r="Q46" s="68">
        <f t="shared" si="1"/>
        <v>288913939.55000001</v>
      </c>
      <c r="R46" s="15"/>
      <c r="S46" s="17"/>
      <c r="T46" s="17"/>
      <c r="U46" s="17"/>
      <c r="V46" s="17"/>
      <c r="W46" s="17"/>
      <c r="X46" s="17"/>
      <c r="Y46" s="17"/>
      <c r="Z46" s="17"/>
      <c r="AA46" s="17"/>
      <c r="AB46" s="17"/>
      <c r="AC46" s="17"/>
      <c r="AD46" s="17"/>
      <c r="AE46" s="17"/>
      <c r="AF46" s="17"/>
      <c r="AG46" s="41"/>
      <c r="AH46" s="41"/>
      <c r="AI46" s="41"/>
      <c r="AJ46" s="41"/>
      <c r="AK46" s="41"/>
    </row>
    <row r="47" spans="1:37" x14ac:dyDescent="0.25">
      <c r="A47" s="44"/>
      <c r="B47" s="11" t="s">
        <v>63</v>
      </c>
      <c r="C47" s="110">
        <v>605942311</v>
      </c>
      <c r="D47" s="110">
        <v>1975966624.9100006</v>
      </c>
      <c r="E47" s="68">
        <v>0</v>
      </c>
      <c r="F47" s="68">
        <v>236000000</v>
      </c>
      <c r="G47" s="68">
        <v>186203805.53999999</v>
      </c>
      <c r="H47" s="68">
        <v>150514808.10999998</v>
      </c>
      <c r="I47" s="68">
        <v>119190290.67999999</v>
      </c>
      <c r="J47" s="68">
        <v>220435851.11999995</v>
      </c>
      <c r="K47" s="68">
        <v>210997916.92999998</v>
      </c>
      <c r="L47" s="68">
        <v>149288170.78999999</v>
      </c>
      <c r="M47" s="68">
        <v>145792486.74000001</v>
      </c>
      <c r="N47" s="68">
        <v>168529394.88</v>
      </c>
      <c r="O47" s="68">
        <v>210141207.79000002</v>
      </c>
      <c r="P47" s="68">
        <v>177360690.15999997</v>
      </c>
      <c r="Q47" s="68">
        <f t="shared" si="1"/>
        <v>1974454622.7399998</v>
      </c>
      <c r="R47" s="15"/>
      <c r="S47" s="17"/>
      <c r="T47" s="17"/>
      <c r="U47" s="17"/>
      <c r="V47" s="17"/>
      <c r="W47" s="17"/>
      <c r="X47" s="17"/>
      <c r="Y47" s="17"/>
      <c r="Z47" s="17"/>
      <c r="AA47" s="17"/>
      <c r="AB47" s="17"/>
      <c r="AC47" s="17"/>
      <c r="AD47" s="17"/>
      <c r="AE47" s="17"/>
      <c r="AF47" s="17"/>
      <c r="AG47" s="41"/>
      <c r="AH47" s="41"/>
      <c r="AI47" s="41"/>
      <c r="AJ47" s="41"/>
      <c r="AK47" s="41"/>
    </row>
    <row r="48" spans="1:37" x14ac:dyDescent="0.25">
      <c r="A48" s="44"/>
      <c r="B48" s="11" t="s">
        <v>64</v>
      </c>
      <c r="C48" s="110">
        <v>10561511</v>
      </c>
      <c r="D48" s="110">
        <v>8447761.7199999988</v>
      </c>
      <c r="E48" s="68">
        <v>0</v>
      </c>
      <c r="F48" s="68">
        <v>0</v>
      </c>
      <c r="G48" s="68">
        <v>0</v>
      </c>
      <c r="H48" s="68">
        <v>0</v>
      </c>
      <c r="I48" s="68">
        <v>33630</v>
      </c>
      <c r="J48" s="68">
        <v>1211869.47</v>
      </c>
      <c r="K48" s="68">
        <v>1925947.3599999999</v>
      </c>
      <c r="L48" s="68">
        <v>0</v>
      </c>
      <c r="M48" s="68">
        <v>60326.81</v>
      </c>
      <c r="N48" s="68">
        <v>131131.86000000002</v>
      </c>
      <c r="O48" s="68">
        <v>30470.22</v>
      </c>
      <c r="P48" s="68">
        <v>487792.63</v>
      </c>
      <c r="Q48" s="68">
        <f t="shared" si="1"/>
        <v>3881168.35</v>
      </c>
      <c r="R48" s="15"/>
      <c r="S48" s="17"/>
      <c r="T48" s="17"/>
      <c r="U48" s="17"/>
      <c r="V48" s="17"/>
      <c r="W48" s="17"/>
      <c r="X48" s="17"/>
      <c r="Y48" s="17"/>
      <c r="Z48" s="17"/>
      <c r="AA48" s="17"/>
      <c r="AB48" s="17"/>
      <c r="AC48" s="17"/>
      <c r="AD48" s="17"/>
      <c r="AE48" s="17"/>
      <c r="AF48" s="17"/>
      <c r="AG48" s="41"/>
      <c r="AH48" s="41"/>
      <c r="AI48" s="41"/>
      <c r="AJ48" s="41"/>
      <c r="AK48" s="41"/>
    </row>
    <row r="49" spans="1:37" x14ac:dyDescent="0.25">
      <c r="A49" s="44"/>
      <c r="B49" s="11" t="s">
        <v>66</v>
      </c>
      <c r="C49" s="110">
        <v>1191968855</v>
      </c>
      <c r="D49" s="110">
        <v>1426176164.3699999</v>
      </c>
      <c r="E49" s="68">
        <v>0</v>
      </c>
      <c r="F49" s="68">
        <v>0</v>
      </c>
      <c r="G49" s="68">
        <v>167710917.52000001</v>
      </c>
      <c r="H49" s="68">
        <v>147256974.77000001</v>
      </c>
      <c r="I49" s="68">
        <v>134700571.98000002</v>
      </c>
      <c r="J49" s="68">
        <v>156292918.5</v>
      </c>
      <c r="K49" s="68">
        <v>76229921.219999999</v>
      </c>
      <c r="L49" s="68">
        <v>174870921.91</v>
      </c>
      <c r="M49" s="68">
        <v>143623605.79000002</v>
      </c>
      <c r="N49" s="68">
        <v>54580963.25</v>
      </c>
      <c r="O49" s="68">
        <v>34836181.780000001</v>
      </c>
      <c r="P49" s="68">
        <v>335067321.44999993</v>
      </c>
      <c r="Q49" s="68">
        <f>SUM(E49:P49)</f>
        <v>1425170298.1700001</v>
      </c>
      <c r="R49" s="15"/>
      <c r="S49" s="17"/>
      <c r="T49" s="17"/>
      <c r="U49" s="17"/>
      <c r="V49" s="17"/>
      <c r="W49" s="17"/>
      <c r="X49" s="17"/>
      <c r="Y49" s="17"/>
      <c r="Z49" s="17"/>
      <c r="AA49" s="17"/>
      <c r="AB49" s="17"/>
      <c r="AC49" s="17"/>
      <c r="AD49" s="17"/>
      <c r="AE49" s="17"/>
      <c r="AF49" s="17"/>
      <c r="AG49" s="41"/>
      <c r="AH49" s="41"/>
      <c r="AI49" s="41"/>
      <c r="AJ49" s="41"/>
      <c r="AK49" s="41"/>
    </row>
    <row r="50" spans="1:37" x14ac:dyDescent="0.25">
      <c r="A50" s="44"/>
      <c r="B50" s="11" t="s">
        <v>67</v>
      </c>
      <c r="C50" s="110">
        <v>1127887933</v>
      </c>
      <c r="D50" s="110">
        <v>279068126</v>
      </c>
      <c r="E50" s="68">
        <v>23021817.84</v>
      </c>
      <c r="F50" s="68">
        <v>8609135.4000000004</v>
      </c>
      <c r="G50" s="68">
        <v>23893675.969999991</v>
      </c>
      <c r="H50" s="68">
        <v>27742585.119999997</v>
      </c>
      <c r="I50" s="68">
        <v>2149991.4600000009</v>
      </c>
      <c r="J50" s="68">
        <v>9786892.209999999</v>
      </c>
      <c r="K50" s="68">
        <v>2893874.62</v>
      </c>
      <c r="L50" s="68">
        <v>24668443.169999994</v>
      </c>
      <c r="M50" s="68">
        <v>21838035.530000001</v>
      </c>
      <c r="N50" s="68">
        <v>17925049.359999999</v>
      </c>
      <c r="O50" s="68">
        <v>18278083.390000001</v>
      </c>
      <c r="P50" s="68">
        <v>46447463.960000008</v>
      </c>
      <c r="Q50" s="68">
        <f t="shared" si="1"/>
        <v>227255048.03</v>
      </c>
      <c r="R50" s="15"/>
      <c r="S50" s="17"/>
      <c r="T50" s="17"/>
      <c r="U50" s="17"/>
      <c r="V50" s="17"/>
      <c r="W50" s="17"/>
      <c r="X50" s="17"/>
      <c r="Y50" s="17"/>
      <c r="Z50" s="17"/>
      <c r="AA50" s="17"/>
      <c r="AB50" s="17"/>
      <c r="AC50" s="17"/>
      <c r="AD50" s="17"/>
      <c r="AE50" s="17"/>
      <c r="AF50" s="17"/>
      <c r="AG50" s="41"/>
      <c r="AH50" s="41"/>
      <c r="AI50" s="41"/>
      <c r="AJ50" s="41"/>
      <c r="AK50" s="41"/>
    </row>
    <row r="51" spans="1:37" x14ac:dyDescent="0.25">
      <c r="A51" s="44"/>
      <c r="B51" s="11" t="s">
        <v>68</v>
      </c>
      <c r="C51" s="110">
        <v>1050000000</v>
      </c>
      <c r="D51" s="110">
        <v>489825356</v>
      </c>
      <c r="E51" s="68">
        <v>0</v>
      </c>
      <c r="F51" s="68">
        <v>-3.7252902984619141E-9</v>
      </c>
      <c r="G51" s="68">
        <v>0</v>
      </c>
      <c r="H51" s="68">
        <v>0</v>
      </c>
      <c r="I51" s="68">
        <v>0</v>
      </c>
      <c r="J51" s="68">
        <v>0</v>
      </c>
      <c r="K51" s="68">
        <v>67240062.409999996</v>
      </c>
      <c r="L51" s="68">
        <v>69510173.469999999</v>
      </c>
      <c r="M51" s="68">
        <v>71544653.349999994</v>
      </c>
      <c r="N51" s="68">
        <v>74757956.769999996</v>
      </c>
      <c r="O51" s="68">
        <v>128791414.95</v>
      </c>
      <c r="P51" s="68">
        <v>73279276.310000002</v>
      </c>
      <c r="Q51" s="68">
        <f>SUM(F51:P51)</f>
        <v>485123537.25999999</v>
      </c>
      <c r="R51" s="15"/>
      <c r="S51" s="17"/>
      <c r="T51" s="17"/>
      <c r="U51" s="17"/>
      <c r="V51" s="17"/>
      <c r="W51" s="17"/>
      <c r="X51" s="17"/>
      <c r="Y51" s="17"/>
      <c r="Z51" s="17"/>
      <c r="AA51" s="17"/>
      <c r="AB51" s="17"/>
      <c r="AC51" s="17"/>
      <c r="AD51" s="17"/>
      <c r="AE51" s="17"/>
      <c r="AF51" s="17"/>
      <c r="AG51" s="41"/>
      <c r="AH51" s="41"/>
      <c r="AI51" s="41"/>
      <c r="AJ51" s="41"/>
      <c r="AK51" s="41"/>
    </row>
    <row r="52" spans="1:37" x14ac:dyDescent="0.25">
      <c r="A52" s="44"/>
      <c r="B52" s="11" t="s">
        <v>70</v>
      </c>
      <c r="C52" s="110">
        <v>3412341</v>
      </c>
      <c r="D52" s="110">
        <v>2195125</v>
      </c>
      <c r="E52" s="68">
        <v>0</v>
      </c>
      <c r="F52" s="68">
        <v>0</v>
      </c>
      <c r="G52" s="68">
        <v>0</v>
      </c>
      <c r="H52" s="68">
        <v>0</v>
      </c>
      <c r="I52" s="68">
        <v>0</v>
      </c>
      <c r="J52" s="68">
        <v>0</v>
      </c>
      <c r="K52" s="68">
        <v>0</v>
      </c>
      <c r="L52" s="68">
        <v>0</v>
      </c>
      <c r="M52" s="68">
        <v>0</v>
      </c>
      <c r="N52" s="68">
        <v>0</v>
      </c>
      <c r="O52" s="68">
        <v>0</v>
      </c>
      <c r="P52" s="68">
        <v>195124.8</v>
      </c>
      <c r="Q52" s="68">
        <f t="shared" si="1"/>
        <v>195124.8</v>
      </c>
      <c r="R52" s="15"/>
      <c r="S52" s="17"/>
      <c r="T52" s="17"/>
      <c r="U52" s="17"/>
      <c r="V52" s="17"/>
      <c r="W52" s="17"/>
      <c r="X52" s="17"/>
      <c r="Y52" s="17"/>
      <c r="Z52" s="17"/>
      <c r="AA52" s="17"/>
      <c r="AB52" s="17"/>
      <c r="AC52" s="17"/>
      <c r="AD52" s="17"/>
      <c r="AE52" s="17"/>
      <c r="AF52" s="17"/>
      <c r="AG52" s="41"/>
      <c r="AH52" s="41"/>
      <c r="AI52" s="41"/>
      <c r="AJ52" s="41"/>
      <c r="AK52" s="41"/>
    </row>
    <row r="53" spans="1:37" x14ac:dyDescent="0.25">
      <c r="A53" s="44"/>
      <c r="B53" s="11" t="s">
        <v>71</v>
      </c>
      <c r="C53" s="110">
        <v>229945871</v>
      </c>
      <c r="D53" s="110">
        <v>204883566.24000001</v>
      </c>
      <c r="E53" s="68">
        <v>705477.88</v>
      </c>
      <c r="F53" s="68">
        <v>2509555.1799999997</v>
      </c>
      <c r="G53" s="68">
        <v>10944665.41</v>
      </c>
      <c r="H53" s="68">
        <v>25137222.800000012</v>
      </c>
      <c r="I53" s="68">
        <v>19073404.699999999</v>
      </c>
      <c r="J53" s="68">
        <v>13661759.610000001</v>
      </c>
      <c r="K53" s="68">
        <v>16582930.969999999</v>
      </c>
      <c r="L53" s="68">
        <v>27438108.479999997</v>
      </c>
      <c r="M53" s="68">
        <v>12901857.489999998</v>
      </c>
      <c r="N53" s="68">
        <v>15311336.489999998</v>
      </c>
      <c r="O53" s="68">
        <v>31210129.309999999</v>
      </c>
      <c r="P53" s="68">
        <v>14205124.270000001</v>
      </c>
      <c r="Q53" s="68">
        <f t="shared" si="1"/>
        <v>189681572.59</v>
      </c>
      <c r="R53" s="15"/>
      <c r="S53" s="17"/>
      <c r="T53" s="17"/>
      <c r="U53" s="17"/>
      <c r="V53" s="17"/>
      <c r="W53" s="17"/>
      <c r="X53" s="17"/>
      <c r="Y53" s="17"/>
      <c r="Z53" s="17"/>
      <c r="AA53" s="17"/>
      <c r="AB53" s="17"/>
      <c r="AC53" s="17"/>
      <c r="AD53" s="17"/>
      <c r="AE53" s="17"/>
      <c r="AF53" s="17"/>
      <c r="AG53" s="41"/>
      <c r="AH53" s="41"/>
      <c r="AI53" s="41"/>
      <c r="AJ53" s="41"/>
      <c r="AK53" s="41"/>
    </row>
    <row r="54" spans="1:37" x14ac:dyDescent="0.25">
      <c r="A54" s="44"/>
      <c r="B54" s="11" t="s">
        <v>72</v>
      </c>
      <c r="C54" s="110">
        <v>2059175970</v>
      </c>
      <c r="D54" s="110">
        <v>959987521.6099999</v>
      </c>
      <c r="E54" s="68">
        <v>19353158.920000002</v>
      </c>
      <c r="F54" s="68">
        <v>48248002.20000001</v>
      </c>
      <c r="G54" s="68">
        <v>76599684.840000018</v>
      </c>
      <c r="H54" s="68">
        <v>62976153.610000007</v>
      </c>
      <c r="I54" s="68">
        <v>48633054.579999998</v>
      </c>
      <c r="J54" s="68">
        <v>54013432.609999999</v>
      </c>
      <c r="K54" s="68">
        <v>99731398.840000004</v>
      </c>
      <c r="L54" s="68">
        <v>86090387.019999996</v>
      </c>
      <c r="M54" s="68">
        <v>103283990.24000001</v>
      </c>
      <c r="N54" s="68">
        <v>84612919.310000002</v>
      </c>
      <c r="O54" s="68">
        <v>93144670.759999976</v>
      </c>
      <c r="P54" s="68">
        <v>154663862.46000001</v>
      </c>
      <c r="Q54" s="68">
        <f t="shared" si="1"/>
        <v>931350715.3900001</v>
      </c>
      <c r="R54" s="15"/>
      <c r="S54" s="17"/>
      <c r="T54" s="17"/>
      <c r="U54" s="17"/>
      <c r="V54" s="17"/>
      <c r="W54" s="17"/>
      <c r="X54" s="17"/>
      <c r="Y54" s="17"/>
      <c r="Z54" s="17"/>
      <c r="AA54" s="17"/>
      <c r="AB54" s="17"/>
      <c r="AC54" s="17"/>
      <c r="AD54" s="17"/>
      <c r="AE54" s="17"/>
      <c r="AF54" s="17"/>
      <c r="AG54" s="41"/>
      <c r="AH54" s="41"/>
      <c r="AI54" s="41"/>
      <c r="AJ54" s="41"/>
      <c r="AK54" s="41"/>
    </row>
    <row r="55" spans="1:37" x14ac:dyDescent="0.25">
      <c r="A55" s="44"/>
      <c r="B55" s="11" t="s">
        <v>192</v>
      </c>
      <c r="C55" s="110">
        <v>1745888182</v>
      </c>
      <c r="D55" s="110">
        <v>0</v>
      </c>
      <c r="E55" s="68">
        <v>0</v>
      </c>
      <c r="F55" s="68">
        <v>0</v>
      </c>
      <c r="G55" s="68">
        <v>0</v>
      </c>
      <c r="H55" s="68">
        <v>0</v>
      </c>
      <c r="I55" s="68">
        <v>0</v>
      </c>
      <c r="J55" s="68">
        <v>0</v>
      </c>
      <c r="K55" s="68">
        <v>0</v>
      </c>
      <c r="L55" s="68">
        <v>0</v>
      </c>
      <c r="M55" s="68">
        <v>0</v>
      </c>
      <c r="N55" s="68">
        <v>0</v>
      </c>
      <c r="O55" s="68">
        <v>0</v>
      </c>
      <c r="P55" s="68">
        <v>0</v>
      </c>
      <c r="Q55" s="68">
        <f t="shared" si="1"/>
        <v>0</v>
      </c>
      <c r="R55" s="15"/>
      <c r="S55" s="17"/>
      <c r="T55" s="17"/>
      <c r="U55" s="17"/>
      <c r="V55" s="17"/>
      <c r="W55" s="17"/>
      <c r="X55" s="17"/>
      <c r="Y55" s="17"/>
      <c r="Z55" s="17"/>
      <c r="AA55" s="17"/>
      <c r="AB55" s="17"/>
      <c r="AC55" s="17"/>
      <c r="AD55" s="17"/>
      <c r="AE55" s="17"/>
      <c r="AF55" s="17"/>
      <c r="AG55" s="41"/>
      <c r="AH55" s="41"/>
      <c r="AI55" s="41"/>
      <c r="AJ55" s="41"/>
      <c r="AK55" s="41"/>
    </row>
    <row r="56" spans="1:37" x14ac:dyDescent="0.25">
      <c r="A56" s="44"/>
      <c r="B56" s="11" t="s">
        <v>193</v>
      </c>
      <c r="C56" s="110">
        <v>1080181578</v>
      </c>
      <c r="D56" s="110">
        <v>761946817</v>
      </c>
      <c r="E56" s="68">
        <v>0</v>
      </c>
      <c r="F56" s="68">
        <v>0</v>
      </c>
      <c r="G56" s="68">
        <v>20369833.960000001</v>
      </c>
      <c r="H56" s="68">
        <v>5618669.7100000009</v>
      </c>
      <c r="I56" s="68">
        <v>984024.11</v>
      </c>
      <c r="J56" s="68">
        <v>21859585.73</v>
      </c>
      <c r="K56" s="68">
        <v>17257402.57</v>
      </c>
      <c r="L56" s="68">
        <v>23518257.810000002</v>
      </c>
      <c r="M56" s="68">
        <v>7780949.4800000004</v>
      </c>
      <c r="N56" s="68">
        <v>82790616.200000033</v>
      </c>
      <c r="O56" s="68">
        <v>63669335.219999999</v>
      </c>
      <c r="P56" s="68">
        <v>448514638.57999992</v>
      </c>
      <c r="Q56" s="68">
        <f t="shared" si="1"/>
        <v>692363313.37</v>
      </c>
      <c r="R56" s="15"/>
      <c r="S56" s="17"/>
      <c r="T56" s="17"/>
      <c r="U56" s="17"/>
      <c r="V56" s="17"/>
      <c r="W56" s="17"/>
      <c r="X56" s="17"/>
      <c r="Y56" s="17"/>
      <c r="Z56" s="17"/>
      <c r="AA56" s="17"/>
      <c r="AB56" s="17"/>
      <c r="AC56" s="17"/>
      <c r="AD56" s="17"/>
      <c r="AE56" s="17"/>
      <c r="AF56" s="17"/>
      <c r="AG56" s="41"/>
      <c r="AH56" s="41"/>
      <c r="AI56" s="41"/>
      <c r="AJ56" s="41"/>
      <c r="AK56" s="41"/>
    </row>
    <row r="57" spans="1:37" x14ac:dyDescent="0.25">
      <c r="A57" s="44"/>
      <c r="B57" s="11" t="s">
        <v>194</v>
      </c>
      <c r="C57" s="110">
        <v>4863029</v>
      </c>
      <c r="D57" s="110">
        <v>45741837.100000001</v>
      </c>
      <c r="E57" s="68">
        <v>0</v>
      </c>
      <c r="F57" s="68">
        <v>0</v>
      </c>
      <c r="G57" s="68">
        <v>0</v>
      </c>
      <c r="H57" s="68">
        <v>0</v>
      </c>
      <c r="I57" s="68">
        <v>4669533.0599999996</v>
      </c>
      <c r="J57" s="68">
        <v>341378.72</v>
      </c>
      <c r="K57" s="68">
        <v>2138000</v>
      </c>
      <c r="L57" s="68">
        <v>6924083.0199999996</v>
      </c>
      <c r="M57" s="68">
        <v>2009666.65</v>
      </c>
      <c r="N57" s="68">
        <v>1070000</v>
      </c>
      <c r="O57" s="68">
        <v>5324600</v>
      </c>
      <c r="P57" s="68">
        <v>14147384.43</v>
      </c>
      <c r="Q57" s="68">
        <f t="shared" si="1"/>
        <v>36624645.879999995</v>
      </c>
      <c r="R57" s="15"/>
      <c r="S57" s="17"/>
      <c r="T57" s="17"/>
      <c r="U57" s="17"/>
      <c r="V57" s="17"/>
      <c r="W57" s="17"/>
      <c r="X57" s="17"/>
      <c r="Y57" s="17"/>
      <c r="Z57" s="17"/>
      <c r="AA57" s="17"/>
      <c r="AB57" s="17"/>
      <c r="AC57" s="17"/>
      <c r="AD57" s="17"/>
      <c r="AE57" s="17"/>
      <c r="AF57" s="17"/>
      <c r="AG57" s="41"/>
      <c r="AH57" s="41"/>
      <c r="AI57" s="41"/>
      <c r="AJ57" s="41"/>
      <c r="AK57" s="41"/>
    </row>
    <row r="58" spans="1:37" x14ac:dyDescent="0.25">
      <c r="A58" s="90"/>
      <c r="B58" s="11" t="s">
        <v>330</v>
      </c>
      <c r="C58" s="110">
        <v>0</v>
      </c>
      <c r="D58" s="110">
        <v>2192304.86</v>
      </c>
      <c r="E58" s="68">
        <v>0</v>
      </c>
      <c r="F58" s="68">
        <v>0</v>
      </c>
      <c r="G58" s="68">
        <v>0</v>
      </c>
      <c r="H58" s="68">
        <v>0</v>
      </c>
      <c r="I58" s="68">
        <v>0</v>
      </c>
      <c r="J58" s="68">
        <v>0</v>
      </c>
      <c r="K58" s="68">
        <v>0</v>
      </c>
      <c r="L58" s="68">
        <v>0</v>
      </c>
      <c r="M58" s="68">
        <v>507928.99</v>
      </c>
      <c r="N58" s="68">
        <v>427937.62</v>
      </c>
      <c r="O58" s="68">
        <v>45240</v>
      </c>
      <c r="P58" s="68">
        <v>1211163.8999999999</v>
      </c>
      <c r="Q58" s="68">
        <f t="shared" si="1"/>
        <v>2192270.5099999998</v>
      </c>
      <c r="R58" s="15"/>
      <c r="S58" s="17"/>
      <c r="T58" s="17"/>
      <c r="U58" s="17"/>
      <c r="V58" s="17"/>
      <c r="W58" s="17"/>
      <c r="X58" s="17"/>
      <c r="Y58" s="17"/>
      <c r="Z58" s="17"/>
      <c r="AA58" s="17"/>
      <c r="AB58" s="17"/>
      <c r="AC58" s="17"/>
      <c r="AD58" s="17"/>
      <c r="AE58" s="17"/>
      <c r="AF58" s="17"/>
      <c r="AG58" s="41"/>
      <c r="AH58" s="41"/>
      <c r="AI58" s="41"/>
      <c r="AJ58" s="41"/>
      <c r="AK58" s="41"/>
    </row>
    <row r="59" spans="1:37" x14ac:dyDescent="0.25">
      <c r="A59" s="90"/>
      <c r="B59" s="11" t="s">
        <v>278</v>
      </c>
      <c r="C59" s="110">
        <v>247924743</v>
      </c>
      <c r="D59" s="110">
        <v>0</v>
      </c>
      <c r="E59" s="68">
        <v>0</v>
      </c>
      <c r="F59" s="68">
        <v>0</v>
      </c>
      <c r="G59" s="68">
        <v>0</v>
      </c>
      <c r="H59" s="68">
        <v>0</v>
      </c>
      <c r="I59" s="68">
        <v>0</v>
      </c>
      <c r="J59" s="68">
        <v>0</v>
      </c>
      <c r="K59" s="68">
        <v>0</v>
      </c>
      <c r="L59" s="68">
        <v>0</v>
      </c>
      <c r="M59" s="68">
        <v>0</v>
      </c>
      <c r="N59" s="68">
        <v>0</v>
      </c>
      <c r="O59" s="68">
        <v>0</v>
      </c>
      <c r="P59" s="68">
        <v>0</v>
      </c>
      <c r="Q59" s="68">
        <f t="shared" si="1"/>
        <v>0</v>
      </c>
      <c r="R59" s="15"/>
      <c r="S59" s="17"/>
      <c r="T59" s="17"/>
      <c r="U59" s="17"/>
      <c r="V59" s="17"/>
      <c r="W59" s="17"/>
      <c r="X59" s="17"/>
      <c r="Y59" s="17"/>
      <c r="Z59" s="17"/>
      <c r="AA59" s="17"/>
      <c r="AB59" s="17"/>
      <c r="AC59" s="17"/>
      <c r="AD59" s="17"/>
      <c r="AE59" s="17"/>
      <c r="AF59" s="17"/>
      <c r="AG59" s="41"/>
      <c r="AH59" s="41"/>
      <c r="AI59" s="41"/>
      <c r="AJ59" s="41"/>
      <c r="AK59" s="41"/>
    </row>
    <row r="60" spans="1:37" x14ac:dyDescent="0.25">
      <c r="A60" s="90"/>
      <c r="B60" s="9" t="s">
        <v>280</v>
      </c>
      <c r="C60" s="109">
        <v>0</v>
      </c>
      <c r="D60" s="109">
        <f>+D61</f>
        <v>128800000</v>
      </c>
      <c r="E60" s="71">
        <v>0</v>
      </c>
      <c r="F60" s="71">
        <v>0</v>
      </c>
      <c r="G60" s="71">
        <v>0</v>
      </c>
      <c r="H60" s="71">
        <v>0</v>
      </c>
      <c r="I60" s="71">
        <v>0</v>
      </c>
      <c r="J60" s="71">
        <v>0</v>
      </c>
      <c r="K60" s="71">
        <v>0</v>
      </c>
      <c r="L60" s="71">
        <v>128800000</v>
      </c>
      <c r="M60" s="71">
        <v>0</v>
      </c>
      <c r="N60" s="68">
        <v>0</v>
      </c>
      <c r="O60" s="68">
        <v>0</v>
      </c>
      <c r="P60" s="68">
        <v>0</v>
      </c>
      <c r="Q60" s="71">
        <f>SUM(E60:P60)</f>
        <v>128800000</v>
      </c>
      <c r="R60" s="15"/>
      <c r="S60" s="17"/>
      <c r="T60" s="17"/>
      <c r="U60" s="17"/>
      <c r="V60" s="17"/>
      <c r="W60" s="17"/>
      <c r="X60" s="17"/>
      <c r="Y60" s="17"/>
      <c r="Z60" s="17"/>
      <c r="AA60" s="17"/>
      <c r="AB60" s="17"/>
      <c r="AC60" s="17"/>
      <c r="AD60" s="17"/>
      <c r="AE60" s="17"/>
      <c r="AF60" s="17"/>
      <c r="AG60" s="41"/>
      <c r="AH60" s="41"/>
      <c r="AI60" s="41"/>
      <c r="AJ60" s="41"/>
      <c r="AK60" s="41"/>
    </row>
    <row r="61" spans="1:37" x14ac:dyDescent="0.25">
      <c r="A61" s="90"/>
      <c r="B61" s="11" t="s">
        <v>281</v>
      </c>
      <c r="C61" s="110">
        <v>0</v>
      </c>
      <c r="D61" s="110">
        <v>128800000</v>
      </c>
      <c r="E61" s="68">
        <v>0</v>
      </c>
      <c r="F61" s="68">
        <v>0</v>
      </c>
      <c r="G61" s="68">
        <v>0</v>
      </c>
      <c r="H61" s="68">
        <v>0</v>
      </c>
      <c r="I61" s="68">
        <v>0</v>
      </c>
      <c r="J61" s="68">
        <v>0</v>
      </c>
      <c r="K61" s="68">
        <v>0</v>
      </c>
      <c r="L61" s="68">
        <v>128800000</v>
      </c>
      <c r="M61" s="68">
        <v>0</v>
      </c>
      <c r="N61" s="68">
        <v>0</v>
      </c>
      <c r="O61" s="68">
        <v>0</v>
      </c>
      <c r="P61" s="68">
        <v>0</v>
      </c>
      <c r="Q61" s="68">
        <f t="shared" si="1"/>
        <v>128800000</v>
      </c>
      <c r="R61" s="15"/>
      <c r="S61" s="17"/>
      <c r="T61" s="17"/>
      <c r="U61" s="17"/>
      <c r="V61" s="17"/>
      <c r="W61" s="17"/>
      <c r="X61" s="17"/>
      <c r="Y61" s="17"/>
      <c r="Z61" s="17"/>
      <c r="AA61" s="17"/>
      <c r="AB61" s="17"/>
      <c r="AC61" s="17"/>
      <c r="AD61" s="17"/>
      <c r="AE61" s="17"/>
      <c r="AF61" s="17"/>
      <c r="AG61" s="41"/>
      <c r="AH61" s="41"/>
      <c r="AI61" s="41"/>
      <c r="AJ61" s="41"/>
      <c r="AK61" s="41"/>
    </row>
    <row r="62" spans="1:37" x14ac:dyDescent="0.25">
      <c r="B62" s="9" t="s">
        <v>74</v>
      </c>
      <c r="C62" s="109">
        <f>+C63</f>
        <v>63082224869</v>
      </c>
      <c r="D62" s="109">
        <f>+D63</f>
        <v>19494614313.279999</v>
      </c>
      <c r="E62" s="71">
        <f t="shared" ref="E62:P62" si="5">SUM(E63:E63)</f>
        <v>75000000</v>
      </c>
      <c r="F62" s="71">
        <f t="shared" si="5"/>
        <v>1836474682.6599998</v>
      </c>
      <c r="G62" s="71">
        <f t="shared" si="5"/>
        <v>1998112701.9100003</v>
      </c>
      <c r="H62" s="71">
        <f t="shared" si="5"/>
        <v>928750879.13000011</v>
      </c>
      <c r="I62" s="71">
        <f t="shared" si="5"/>
        <v>3932362804.2199998</v>
      </c>
      <c r="J62" s="71">
        <f t="shared" si="5"/>
        <v>1205977936.4000001</v>
      </c>
      <c r="K62" s="71">
        <f t="shared" si="5"/>
        <v>6922537444.5400019</v>
      </c>
      <c r="L62" s="71">
        <f t="shared" si="5"/>
        <v>8388652301.3500013</v>
      </c>
      <c r="M62" s="71">
        <f t="shared" si="5"/>
        <v>7656014091.1000013</v>
      </c>
      <c r="N62" s="71">
        <f t="shared" si="5"/>
        <v>1278087258.1100001</v>
      </c>
      <c r="O62" s="71">
        <f t="shared" si="5"/>
        <v>6041672294.1100035</v>
      </c>
      <c r="P62" s="71">
        <f t="shared" si="5"/>
        <v>-20842481761.410004</v>
      </c>
      <c r="Q62" s="71">
        <f>SUM(E62:P62)</f>
        <v>19421160632.120003</v>
      </c>
      <c r="R62" s="15"/>
      <c r="S62" s="17"/>
      <c r="T62" s="17"/>
      <c r="U62" s="17"/>
      <c r="V62" s="17"/>
      <c r="W62" s="17"/>
      <c r="X62" s="17"/>
      <c r="Y62" s="17"/>
      <c r="Z62" s="17"/>
      <c r="AA62" s="17"/>
      <c r="AB62" s="17"/>
      <c r="AC62" s="17"/>
      <c r="AD62" s="17"/>
      <c r="AE62" s="17"/>
      <c r="AF62" s="17"/>
      <c r="AG62" s="41"/>
      <c r="AH62" s="41"/>
      <c r="AI62" s="41"/>
      <c r="AJ62" s="41"/>
    </row>
    <row r="63" spans="1:37" x14ac:dyDescent="0.25">
      <c r="B63" s="11" t="s">
        <v>75</v>
      </c>
      <c r="C63" s="110">
        <v>63082224869</v>
      </c>
      <c r="D63" s="110">
        <v>19494614313.279999</v>
      </c>
      <c r="E63" s="68">
        <v>75000000</v>
      </c>
      <c r="F63" s="68">
        <v>1836474682.6599998</v>
      </c>
      <c r="G63" s="68">
        <v>1998112701.9100003</v>
      </c>
      <c r="H63" s="68">
        <v>928750879.13000011</v>
      </c>
      <c r="I63" s="68">
        <v>3932362804.2199998</v>
      </c>
      <c r="J63" s="68">
        <v>1205977936.4000001</v>
      </c>
      <c r="K63" s="68">
        <v>6922537444.5400019</v>
      </c>
      <c r="L63" s="68">
        <v>8388652301.3500013</v>
      </c>
      <c r="M63" s="68">
        <v>7656014091.1000013</v>
      </c>
      <c r="N63" s="68">
        <v>1278087258.1100001</v>
      </c>
      <c r="O63" s="68">
        <v>6041672294.1100035</v>
      </c>
      <c r="P63" s="68">
        <v>-20842481761.410004</v>
      </c>
      <c r="Q63" s="68">
        <f t="shared" si="1"/>
        <v>19421160632.120003</v>
      </c>
      <c r="R63" s="15"/>
      <c r="S63" s="17"/>
      <c r="T63" s="17"/>
      <c r="U63" s="17"/>
      <c r="V63" s="17"/>
      <c r="W63" s="17"/>
      <c r="X63" s="17"/>
      <c r="Y63" s="17"/>
      <c r="Z63" s="17"/>
      <c r="AA63" s="17"/>
      <c r="AB63" s="17"/>
      <c r="AC63" s="17"/>
      <c r="AD63" s="17"/>
      <c r="AE63" s="17"/>
      <c r="AF63" s="17"/>
      <c r="AG63" s="41"/>
      <c r="AH63" s="41"/>
      <c r="AI63" s="41"/>
      <c r="AJ63" s="41"/>
    </row>
    <row r="64" spans="1:37" x14ac:dyDescent="0.25">
      <c r="B64" s="9" t="s">
        <v>77</v>
      </c>
      <c r="C64" s="109">
        <f>+SUM(C65:C90)</f>
        <v>106030700561</v>
      </c>
      <c r="D64" s="109">
        <f>+SUM(D65:D90)</f>
        <v>179276203884.89008</v>
      </c>
      <c r="E64" s="71">
        <f>+SUM(E65:E90)</f>
        <v>712381041.21000004</v>
      </c>
      <c r="F64" s="71">
        <f t="shared" ref="F64:P64" si="6">+SUM(F65:F90)</f>
        <v>5457317225.46</v>
      </c>
      <c r="G64" s="71">
        <f t="shared" si="6"/>
        <v>3511993269.6999998</v>
      </c>
      <c r="H64" s="71">
        <f t="shared" si="6"/>
        <v>2534707111.7400002</v>
      </c>
      <c r="I64" s="71">
        <f t="shared" si="6"/>
        <v>1656626241.3800004</v>
      </c>
      <c r="J64" s="71">
        <f t="shared" si="6"/>
        <v>20138407920.440006</v>
      </c>
      <c r="K64" s="71">
        <f t="shared" si="6"/>
        <v>3421213917.2499986</v>
      </c>
      <c r="L64" s="71">
        <f t="shared" si="6"/>
        <v>7884233282.7100019</v>
      </c>
      <c r="M64" s="71">
        <f t="shared" si="6"/>
        <v>12908027882.729996</v>
      </c>
      <c r="N64" s="71">
        <f t="shared" si="6"/>
        <v>15958539984.240007</v>
      </c>
      <c r="O64" s="71">
        <f t="shared" si="6"/>
        <v>31472068132.130009</v>
      </c>
      <c r="P64" s="71">
        <f t="shared" si="6"/>
        <v>72964615061.76001</v>
      </c>
      <c r="Q64" s="71">
        <f t="shared" si="1"/>
        <v>178620131070.75003</v>
      </c>
      <c r="R64" s="15"/>
      <c r="S64" s="17"/>
      <c r="T64" s="17"/>
      <c r="U64" s="17"/>
      <c r="V64" s="17"/>
      <c r="W64" s="17"/>
      <c r="X64" s="17"/>
      <c r="Y64" s="17"/>
      <c r="Z64" s="17"/>
      <c r="AA64" s="17"/>
      <c r="AB64" s="17"/>
      <c r="AC64" s="17"/>
      <c r="AD64" s="17"/>
      <c r="AE64" s="17"/>
      <c r="AF64" s="17"/>
      <c r="AG64" s="41"/>
      <c r="AH64" s="41"/>
      <c r="AI64" s="41"/>
      <c r="AJ64" s="41"/>
    </row>
    <row r="65" spans="2:38" x14ac:dyDescent="0.25">
      <c r="B65" s="11" t="s">
        <v>81</v>
      </c>
      <c r="C65" s="110">
        <v>17368515200</v>
      </c>
      <c r="D65" s="110">
        <v>464803.2999997139</v>
      </c>
      <c r="E65" s="68">
        <v>0</v>
      </c>
      <c r="F65" s="68">
        <v>0</v>
      </c>
      <c r="G65" s="68">
        <v>0</v>
      </c>
      <c r="H65" s="68">
        <v>0</v>
      </c>
      <c r="I65" s="68">
        <v>0</v>
      </c>
      <c r="J65" s="68">
        <v>0</v>
      </c>
      <c r="K65" s="68">
        <v>0</v>
      </c>
      <c r="L65" s="68">
        <v>0</v>
      </c>
      <c r="M65" s="68">
        <v>0</v>
      </c>
      <c r="N65" s="68">
        <v>0</v>
      </c>
      <c r="O65" s="68">
        <v>0</v>
      </c>
      <c r="P65" s="68">
        <v>0</v>
      </c>
      <c r="Q65" s="68">
        <f t="shared" si="1"/>
        <v>0</v>
      </c>
      <c r="R65" s="15"/>
      <c r="S65" s="17"/>
      <c r="T65" s="17"/>
      <c r="U65" s="17"/>
      <c r="V65" s="17"/>
      <c r="W65" s="17"/>
      <c r="X65" s="17"/>
      <c r="Y65" s="17"/>
      <c r="Z65" s="17"/>
      <c r="AA65" s="17"/>
      <c r="AB65" s="17"/>
      <c r="AC65" s="17"/>
      <c r="AD65" s="17"/>
      <c r="AE65" s="17"/>
      <c r="AF65" s="17"/>
      <c r="AG65" s="41"/>
      <c r="AH65" s="41"/>
      <c r="AI65" s="41"/>
      <c r="AJ65" s="41"/>
      <c r="AK65" s="41"/>
    </row>
    <row r="66" spans="2:38" x14ac:dyDescent="0.25">
      <c r="B66" s="11" t="s">
        <v>245</v>
      </c>
      <c r="C66" s="110">
        <v>10316078490</v>
      </c>
      <c r="D66" s="110">
        <v>67166698568.660042</v>
      </c>
      <c r="E66" s="68">
        <v>163941344.59999999</v>
      </c>
      <c r="F66" s="68">
        <v>128193104.70000009</v>
      </c>
      <c r="G66" s="68">
        <v>599598958.56000006</v>
      </c>
      <c r="H66" s="68">
        <v>555346351.15000021</v>
      </c>
      <c r="I66" s="68">
        <v>411287399.63999999</v>
      </c>
      <c r="J66" s="68">
        <v>1211924388.8600004</v>
      </c>
      <c r="K66" s="68">
        <v>475229627.75999904</v>
      </c>
      <c r="L66" s="68">
        <v>4862910714.3300009</v>
      </c>
      <c r="M66" s="68">
        <v>8930228913.3399963</v>
      </c>
      <c r="N66" s="68">
        <v>10899956597.810007</v>
      </c>
      <c r="O66" s="68">
        <v>23077827539.660011</v>
      </c>
      <c r="P66" s="68">
        <v>15603326058.730001</v>
      </c>
      <c r="Q66" s="68">
        <f t="shared" si="1"/>
        <v>66919770999.140015</v>
      </c>
      <c r="R66" s="15"/>
      <c r="S66" s="17"/>
      <c r="T66" s="17"/>
      <c r="U66" s="17"/>
      <c r="V66" s="17"/>
      <c r="W66" s="17"/>
      <c r="X66" s="17"/>
      <c r="Y66" s="17"/>
      <c r="Z66" s="17"/>
      <c r="AA66" s="17"/>
      <c r="AB66" s="17"/>
      <c r="AC66" s="17"/>
      <c r="AD66" s="17"/>
      <c r="AE66" s="17"/>
      <c r="AF66" s="17"/>
      <c r="AG66" s="41"/>
      <c r="AH66" s="41"/>
      <c r="AI66" s="41"/>
      <c r="AJ66" s="41"/>
      <c r="AK66" s="41"/>
    </row>
    <row r="67" spans="2:38" x14ac:dyDescent="0.25">
      <c r="B67" s="11" t="s">
        <v>84</v>
      </c>
      <c r="C67" s="110">
        <v>363846481</v>
      </c>
      <c r="D67" s="110">
        <v>850.53000000119209</v>
      </c>
      <c r="E67" s="68">
        <v>0</v>
      </c>
      <c r="F67" s="68">
        <v>0</v>
      </c>
      <c r="G67" s="68">
        <v>0</v>
      </c>
      <c r="H67" s="68">
        <v>0</v>
      </c>
      <c r="I67" s="68">
        <v>0</v>
      </c>
      <c r="J67" s="68">
        <v>0</v>
      </c>
      <c r="K67" s="68">
        <v>0</v>
      </c>
      <c r="L67" s="68">
        <v>0</v>
      </c>
      <c r="M67" s="68">
        <v>0</v>
      </c>
      <c r="N67" s="68">
        <v>0</v>
      </c>
      <c r="O67" s="68">
        <v>0</v>
      </c>
      <c r="P67" s="68">
        <v>0</v>
      </c>
      <c r="Q67" s="68">
        <f t="shared" si="1"/>
        <v>0</v>
      </c>
      <c r="R67" s="15"/>
      <c r="S67" s="17"/>
      <c r="T67" s="17"/>
      <c r="U67" s="17"/>
      <c r="V67" s="17"/>
      <c r="W67" s="17"/>
      <c r="X67" s="17"/>
      <c r="Y67" s="17"/>
      <c r="Z67" s="17"/>
      <c r="AA67" s="17"/>
      <c r="AB67" s="17"/>
      <c r="AC67" s="17"/>
      <c r="AD67" s="17"/>
      <c r="AE67" s="17"/>
      <c r="AF67" s="17"/>
      <c r="AG67" s="41"/>
      <c r="AH67" s="41"/>
      <c r="AI67" s="41"/>
      <c r="AJ67" s="41"/>
      <c r="AK67" s="41"/>
    </row>
    <row r="68" spans="2:38" x14ac:dyDescent="0.25">
      <c r="B68" s="11" t="s">
        <v>86</v>
      </c>
      <c r="C68" s="110">
        <v>69449161660</v>
      </c>
      <c r="D68" s="110">
        <v>103799256754.22002</v>
      </c>
      <c r="E68" s="68">
        <v>548439696.61000001</v>
      </c>
      <c r="F68" s="68">
        <v>5329124120.7600002</v>
      </c>
      <c r="G68" s="68">
        <v>1287990305.9499998</v>
      </c>
      <c r="H68" s="68">
        <v>1535256500.79</v>
      </c>
      <c r="I68" s="68">
        <v>890619320.10000014</v>
      </c>
      <c r="J68" s="68">
        <v>18423797926.120003</v>
      </c>
      <c r="K68" s="68">
        <v>2772780721.2800002</v>
      </c>
      <c r="L68" s="68">
        <v>2953590717.8900003</v>
      </c>
      <c r="M68" s="68">
        <v>3921245861.0900002</v>
      </c>
      <c r="N68" s="68">
        <v>4474112205.5800009</v>
      </c>
      <c r="O68" s="68">
        <v>7599048495.500001</v>
      </c>
      <c r="P68" s="68">
        <v>53911205996.619995</v>
      </c>
      <c r="Q68" s="68">
        <f>SUM(E68:P68)</f>
        <v>103647211868.28999</v>
      </c>
      <c r="R68" s="15"/>
      <c r="S68" s="17"/>
      <c r="T68" s="17"/>
      <c r="U68" s="17"/>
      <c r="V68" s="17"/>
      <c r="W68" s="17"/>
      <c r="X68" s="17"/>
      <c r="Y68" s="17"/>
      <c r="Z68" s="17"/>
      <c r="AA68" s="17"/>
      <c r="AB68" s="17"/>
      <c r="AC68" s="17"/>
      <c r="AD68" s="17"/>
      <c r="AE68" s="17"/>
      <c r="AF68" s="17"/>
      <c r="AG68" s="41"/>
      <c r="AH68" s="41"/>
      <c r="AI68" s="41"/>
      <c r="AJ68" s="41"/>
      <c r="AK68" s="41"/>
    </row>
    <row r="69" spans="2:38" x14ac:dyDescent="0.25">
      <c r="B69" s="11" t="s">
        <v>87</v>
      </c>
      <c r="C69" s="110">
        <v>243972040</v>
      </c>
      <c r="D69" s="110">
        <v>0</v>
      </c>
      <c r="E69" s="68">
        <v>0</v>
      </c>
      <c r="F69" s="68">
        <v>0</v>
      </c>
      <c r="G69" s="68">
        <v>0</v>
      </c>
      <c r="H69" s="68">
        <v>0</v>
      </c>
      <c r="I69" s="68">
        <v>0</v>
      </c>
      <c r="J69" s="68">
        <v>0</v>
      </c>
      <c r="K69" s="68">
        <v>0</v>
      </c>
      <c r="L69" s="68">
        <v>0</v>
      </c>
      <c r="M69" s="68">
        <v>0</v>
      </c>
      <c r="N69" s="68">
        <v>0</v>
      </c>
      <c r="O69" s="68">
        <v>0</v>
      </c>
      <c r="P69" s="68">
        <v>0</v>
      </c>
      <c r="Q69" s="68">
        <f t="shared" ref="Q69:Q80" si="7">SUM(E69:P69)</f>
        <v>0</v>
      </c>
      <c r="R69" s="15"/>
      <c r="S69" s="17"/>
      <c r="T69" s="17"/>
      <c r="U69" s="17"/>
      <c r="V69" s="17"/>
      <c r="W69" s="17"/>
      <c r="X69" s="17"/>
      <c r="Y69" s="17"/>
      <c r="Z69" s="17"/>
      <c r="AA69" s="17"/>
      <c r="AB69" s="17"/>
      <c r="AC69" s="17"/>
      <c r="AD69" s="17"/>
      <c r="AE69" s="17"/>
      <c r="AF69" s="17"/>
      <c r="AG69" s="41"/>
      <c r="AH69" s="41"/>
      <c r="AI69" s="41"/>
      <c r="AJ69" s="41"/>
      <c r="AK69" s="41"/>
    </row>
    <row r="70" spans="2:38" x14ac:dyDescent="0.25">
      <c r="B70" s="11" t="s">
        <v>95</v>
      </c>
      <c r="C70" s="110">
        <v>0</v>
      </c>
      <c r="D70" s="110">
        <v>101592767.59</v>
      </c>
      <c r="E70" s="68">
        <v>0</v>
      </c>
      <c r="F70" s="68">
        <v>0</v>
      </c>
      <c r="G70" s="68">
        <v>60864.82</v>
      </c>
      <c r="H70" s="68">
        <v>0</v>
      </c>
      <c r="I70" s="68">
        <v>31256330</v>
      </c>
      <c r="J70" s="68">
        <v>547567.31000000006</v>
      </c>
      <c r="K70" s="68">
        <v>0</v>
      </c>
      <c r="L70" s="68">
        <v>0</v>
      </c>
      <c r="M70" s="68">
        <v>0</v>
      </c>
      <c r="N70" s="68">
        <v>0</v>
      </c>
      <c r="O70" s="68">
        <v>0</v>
      </c>
      <c r="P70" s="68">
        <v>68204284.379999995</v>
      </c>
      <c r="Q70" s="68">
        <f t="shared" si="7"/>
        <v>100069046.50999999</v>
      </c>
      <c r="R70" s="15"/>
      <c r="S70" s="17"/>
      <c r="T70" s="17"/>
      <c r="U70" s="17"/>
      <c r="V70" s="17"/>
      <c r="W70" s="17"/>
      <c r="X70" s="17"/>
      <c r="Y70" s="17"/>
      <c r="Z70" s="17"/>
      <c r="AA70" s="17"/>
      <c r="AB70" s="17"/>
      <c r="AC70" s="17"/>
      <c r="AD70" s="17"/>
      <c r="AE70" s="17"/>
      <c r="AF70" s="17"/>
      <c r="AG70" s="41"/>
      <c r="AH70" s="41"/>
      <c r="AI70" s="41"/>
      <c r="AJ70" s="41"/>
      <c r="AK70" s="41"/>
    </row>
    <row r="71" spans="2:38" x14ac:dyDescent="0.25">
      <c r="B71" s="11" t="s">
        <v>99</v>
      </c>
      <c r="C71" s="110">
        <v>311500000</v>
      </c>
      <c r="D71" s="110">
        <v>0</v>
      </c>
      <c r="E71" s="68">
        <v>0</v>
      </c>
      <c r="F71" s="68">
        <v>0</v>
      </c>
      <c r="G71" s="68">
        <v>0</v>
      </c>
      <c r="H71" s="68">
        <v>0</v>
      </c>
      <c r="I71" s="68">
        <v>0</v>
      </c>
      <c r="J71" s="68">
        <v>0</v>
      </c>
      <c r="K71" s="68">
        <v>0</v>
      </c>
      <c r="L71" s="68">
        <v>0</v>
      </c>
      <c r="M71" s="68">
        <v>0</v>
      </c>
      <c r="N71" s="68">
        <v>0</v>
      </c>
      <c r="O71" s="68">
        <v>0</v>
      </c>
      <c r="P71" s="68">
        <v>0</v>
      </c>
      <c r="Q71" s="68">
        <f t="shared" si="7"/>
        <v>0</v>
      </c>
      <c r="R71" s="15"/>
      <c r="S71" s="17"/>
      <c r="T71" s="17"/>
      <c r="U71" s="17"/>
      <c r="V71" s="17"/>
      <c r="W71" s="17"/>
      <c r="X71" s="17"/>
      <c r="Y71" s="17"/>
      <c r="Z71" s="17"/>
      <c r="AA71" s="17"/>
      <c r="AB71" s="17"/>
      <c r="AC71" s="17"/>
      <c r="AD71" s="17"/>
      <c r="AE71" s="17"/>
      <c r="AF71" s="17"/>
      <c r="AG71" s="41"/>
      <c r="AH71" s="41"/>
      <c r="AI71" s="41"/>
      <c r="AJ71" s="41"/>
      <c r="AK71" s="41"/>
    </row>
    <row r="72" spans="2:38" x14ac:dyDescent="0.25">
      <c r="B72" s="11" t="s">
        <v>103</v>
      </c>
      <c r="C72" s="110">
        <v>1170000</v>
      </c>
      <c r="D72" s="110">
        <v>146983038.26000002</v>
      </c>
      <c r="E72" s="68">
        <v>0</v>
      </c>
      <c r="F72" s="68">
        <v>0</v>
      </c>
      <c r="G72" s="68">
        <v>0</v>
      </c>
      <c r="H72" s="68">
        <v>0</v>
      </c>
      <c r="I72" s="68">
        <v>4514372.4000000004</v>
      </c>
      <c r="J72" s="68">
        <v>16012099.59</v>
      </c>
      <c r="K72" s="68">
        <v>0</v>
      </c>
      <c r="L72" s="68">
        <v>0</v>
      </c>
      <c r="M72" s="68">
        <v>0</v>
      </c>
      <c r="N72" s="68">
        <v>0</v>
      </c>
      <c r="O72" s="68">
        <v>0</v>
      </c>
      <c r="P72" s="68">
        <v>125886552.27000001</v>
      </c>
      <c r="Q72" s="68">
        <f t="shared" si="7"/>
        <v>146413024.26000002</v>
      </c>
      <c r="R72" s="15"/>
      <c r="S72" s="17"/>
      <c r="T72" s="17"/>
      <c r="U72" s="17"/>
      <c r="V72" s="17"/>
      <c r="W72" s="17"/>
      <c r="X72" s="17"/>
      <c r="Y72" s="17"/>
      <c r="Z72" s="17"/>
      <c r="AA72" s="17"/>
      <c r="AB72" s="17"/>
      <c r="AC72" s="17"/>
      <c r="AD72" s="17"/>
      <c r="AE72" s="17"/>
      <c r="AF72" s="17"/>
      <c r="AG72" s="41"/>
      <c r="AH72" s="41"/>
      <c r="AI72" s="41"/>
      <c r="AJ72" s="41"/>
      <c r="AK72" s="41"/>
    </row>
    <row r="73" spans="2:38" x14ac:dyDescent="0.25">
      <c r="B73" s="11" t="s">
        <v>107</v>
      </c>
      <c r="C73" s="110">
        <v>0</v>
      </c>
      <c r="D73" s="110">
        <v>1986104.5699999998</v>
      </c>
      <c r="E73" s="68">
        <v>0</v>
      </c>
      <c r="F73" s="68">
        <v>0</v>
      </c>
      <c r="G73" s="68">
        <v>0</v>
      </c>
      <c r="H73" s="68">
        <v>0</v>
      </c>
      <c r="I73" s="68">
        <v>0</v>
      </c>
      <c r="J73" s="68">
        <v>0</v>
      </c>
      <c r="K73" s="68">
        <v>0</v>
      </c>
      <c r="L73" s="68">
        <v>0</v>
      </c>
      <c r="M73" s="68">
        <v>0</v>
      </c>
      <c r="N73" s="68">
        <v>0</v>
      </c>
      <c r="O73" s="68">
        <v>0</v>
      </c>
      <c r="P73" s="68">
        <v>1870653.45</v>
      </c>
      <c r="Q73" s="68">
        <f t="shared" si="7"/>
        <v>1870653.45</v>
      </c>
      <c r="R73" s="15"/>
      <c r="S73" s="17"/>
      <c r="T73" s="17"/>
      <c r="U73" s="17"/>
      <c r="V73" s="17"/>
      <c r="W73" s="17"/>
      <c r="X73" s="17"/>
      <c r="Y73" s="17"/>
      <c r="Z73" s="17"/>
      <c r="AA73" s="17"/>
      <c r="AB73" s="17"/>
      <c r="AC73" s="17"/>
      <c r="AD73" s="17"/>
      <c r="AE73" s="17"/>
      <c r="AF73" s="17"/>
      <c r="AG73" s="41"/>
      <c r="AH73" s="41"/>
      <c r="AI73" s="41"/>
      <c r="AJ73" s="41"/>
      <c r="AK73" s="41"/>
    </row>
    <row r="74" spans="2:38" x14ac:dyDescent="0.25">
      <c r="B74" s="11" t="s">
        <v>108</v>
      </c>
      <c r="C74" s="110">
        <v>27363072</v>
      </c>
      <c r="D74" s="110">
        <v>198931163.78999999</v>
      </c>
      <c r="E74" s="68">
        <v>0</v>
      </c>
      <c r="F74" s="68">
        <v>0</v>
      </c>
      <c r="G74" s="68">
        <v>0</v>
      </c>
      <c r="H74" s="68">
        <v>0</v>
      </c>
      <c r="I74" s="68">
        <v>0</v>
      </c>
      <c r="J74" s="68">
        <v>0</v>
      </c>
      <c r="K74" s="68">
        <v>0</v>
      </c>
      <c r="L74" s="68">
        <v>0</v>
      </c>
      <c r="M74" s="68">
        <v>0</v>
      </c>
      <c r="N74" s="68">
        <v>0</v>
      </c>
      <c r="O74" s="68">
        <v>0</v>
      </c>
      <c r="P74" s="68">
        <v>13256475.460000001</v>
      </c>
      <c r="Q74" s="68">
        <f t="shared" si="7"/>
        <v>13256475.460000001</v>
      </c>
      <c r="R74" s="15"/>
      <c r="S74" s="17"/>
      <c r="T74" s="17"/>
      <c r="U74" s="17"/>
      <c r="V74" s="17"/>
      <c r="W74" s="17"/>
      <c r="X74" s="17"/>
      <c r="Y74" s="17"/>
      <c r="Z74" s="17"/>
      <c r="AA74" s="17"/>
      <c r="AB74" s="17"/>
      <c r="AC74" s="17"/>
      <c r="AD74" s="17"/>
      <c r="AE74" s="17"/>
      <c r="AF74" s="17"/>
      <c r="AG74" s="41"/>
      <c r="AH74" s="41"/>
      <c r="AI74" s="41"/>
      <c r="AJ74" s="41"/>
      <c r="AK74" s="41"/>
    </row>
    <row r="75" spans="2:38" x14ac:dyDescent="0.25">
      <c r="B75" s="11" t="s">
        <v>177</v>
      </c>
      <c r="C75" s="110">
        <v>0</v>
      </c>
      <c r="D75" s="110">
        <v>116878583.01000001</v>
      </c>
      <c r="E75" s="12">
        <v>0</v>
      </c>
      <c r="F75" s="12">
        <v>0</v>
      </c>
      <c r="G75" s="12">
        <v>0</v>
      </c>
      <c r="H75" s="12">
        <v>0</v>
      </c>
      <c r="I75" s="12">
        <v>0</v>
      </c>
      <c r="J75" s="12">
        <v>0</v>
      </c>
      <c r="K75" s="12">
        <v>0</v>
      </c>
      <c r="L75" s="12">
        <v>0</v>
      </c>
      <c r="M75" s="12">
        <v>0</v>
      </c>
      <c r="N75" s="68">
        <v>12498100.399999999</v>
      </c>
      <c r="O75" s="68">
        <v>0</v>
      </c>
      <c r="P75" s="68">
        <v>93955419.730000004</v>
      </c>
      <c r="Q75" s="68">
        <f>SUM(E75:P75)</f>
        <v>106453520.13</v>
      </c>
      <c r="R75" s="68"/>
      <c r="S75" s="17"/>
      <c r="T75" s="17"/>
      <c r="U75" s="17"/>
      <c r="V75" s="17"/>
      <c r="W75" s="17"/>
      <c r="X75" s="17"/>
      <c r="Y75" s="17"/>
      <c r="Z75" s="17"/>
      <c r="AA75" s="17"/>
      <c r="AB75" s="17"/>
      <c r="AC75" s="17"/>
      <c r="AD75" s="17"/>
      <c r="AE75" s="17"/>
      <c r="AF75" s="17"/>
      <c r="AG75" s="41"/>
      <c r="AH75" s="41"/>
      <c r="AI75" s="41"/>
      <c r="AJ75" s="41"/>
      <c r="AK75" s="41"/>
      <c r="AL75" s="41"/>
    </row>
    <row r="76" spans="2:38" x14ac:dyDescent="0.25">
      <c r="B76" s="11" t="s">
        <v>202</v>
      </c>
      <c r="C76" s="110">
        <v>0</v>
      </c>
      <c r="D76" s="110">
        <v>65169709.519999996</v>
      </c>
      <c r="E76" s="12">
        <v>0</v>
      </c>
      <c r="F76" s="12">
        <v>0</v>
      </c>
      <c r="G76" s="68">
        <v>0</v>
      </c>
      <c r="H76" s="68">
        <v>0</v>
      </c>
      <c r="I76" s="68">
        <v>0</v>
      </c>
      <c r="J76" s="68">
        <v>3888198.4099999997</v>
      </c>
      <c r="K76" s="68">
        <v>0</v>
      </c>
      <c r="L76" s="68">
        <v>0</v>
      </c>
      <c r="M76" s="68">
        <v>0</v>
      </c>
      <c r="N76" s="68">
        <v>0</v>
      </c>
      <c r="O76" s="68">
        <v>0</v>
      </c>
      <c r="P76" s="68">
        <v>47495377.32</v>
      </c>
      <c r="Q76" s="68">
        <f t="shared" si="7"/>
        <v>51383575.729999997</v>
      </c>
      <c r="R76" s="15"/>
      <c r="S76" s="17"/>
      <c r="T76" s="17"/>
      <c r="U76" s="17"/>
      <c r="V76" s="17"/>
      <c r="W76" s="17"/>
      <c r="X76" s="17"/>
      <c r="Y76" s="17"/>
      <c r="Z76" s="17"/>
      <c r="AA76" s="17"/>
      <c r="AB76" s="17"/>
      <c r="AC76" s="17"/>
      <c r="AD76" s="17"/>
      <c r="AE76" s="17"/>
      <c r="AF76" s="17"/>
      <c r="AG76" s="41"/>
      <c r="AH76" s="41"/>
      <c r="AI76" s="41"/>
      <c r="AJ76" s="41"/>
      <c r="AK76" s="41"/>
    </row>
    <row r="77" spans="2:38" x14ac:dyDescent="0.25">
      <c r="B77" s="11" t="s">
        <v>116</v>
      </c>
      <c r="C77" s="110">
        <v>612286443</v>
      </c>
      <c r="D77" s="110">
        <v>492761380.81000012</v>
      </c>
      <c r="E77" s="12">
        <v>0</v>
      </c>
      <c r="F77" s="12">
        <v>0</v>
      </c>
      <c r="G77" s="68">
        <v>0</v>
      </c>
      <c r="H77" s="68">
        <v>0</v>
      </c>
      <c r="I77" s="68">
        <v>9118785.6799999997</v>
      </c>
      <c r="J77" s="68">
        <v>0</v>
      </c>
      <c r="K77" s="68">
        <v>0</v>
      </c>
      <c r="L77" s="68">
        <v>0</v>
      </c>
      <c r="M77" s="68">
        <v>0</v>
      </c>
      <c r="N77" s="68">
        <v>0</v>
      </c>
      <c r="O77" s="68">
        <v>0</v>
      </c>
      <c r="P77" s="68">
        <v>481783539.81999999</v>
      </c>
      <c r="Q77" s="68">
        <f t="shared" si="7"/>
        <v>490902325.5</v>
      </c>
      <c r="R77" s="15"/>
      <c r="S77" s="17"/>
      <c r="T77" s="17"/>
      <c r="U77" s="17"/>
      <c r="V77" s="17"/>
      <c r="W77" s="17"/>
      <c r="X77" s="17"/>
      <c r="Y77" s="17"/>
      <c r="Z77" s="17"/>
      <c r="AA77" s="17"/>
      <c r="AB77" s="17"/>
      <c r="AC77" s="17"/>
      <c r="AD77" s="17"/>
      <c r="AE77" s="17"/>
      <c r="AF77" s="17"/>
      <c r="AG77" s="41"/>
      <c r="AH77" s="41"/>
      <c r="AI77" s="41"/>
      <c r="AJ77" s="41"/>
      <c r="AK77" s="41"/>
    </row>
    <row r="78" spans="2:38" x14ac:dyDescent="0.25">
      <c r="B78" s="11" t="s">
        <v>117</v>
      </c>
      <c r="C78" s="110">
        <v>0</v>
      </c>
      <c r="D78" s="110">
        <v>908993616.97000003</v>
      </c>
      <c r="E78" s="12">
        <v>0</v>
      </c>
      <c r="F78" s="12">
        <v>0</v>
      </c>
      <c r="G78" s="68">
        <v>0</v>
      </c>
      <c r="H78" s="68">
        <v>0</v>
      </c>
      <c r="I78" s="68">
        <v>84503942.629999995</v>
      </c>
      <c r="J78" s="68">
        <v>43964651.649999999</v>
      </c>
      <c r="K78" s="68">
        <v>142934434.69999999</v>
      </c>
      <c r="L78" s="68">
        <v>0</v>
      </c>
      <c r="M78" s="68">
        <v>0</v>
      </c>
      <c r="N78" s="68">
        <v>522949103.62</v>
      </c>
      <c r="O78" s="68">
        <v>0</v>
      </c>
      <c r="P78" s="68">
        <v>114641482.37</v>
      </c>
      <c r="Q78" s="68">
        <f t="shared" si="7"/>
        <v>908993614.97000003</v>
      </c>
      <c r="R78" s="15"/>
      <c r="S78" s="17"/>
      <c r="T78" s="17"/>
      <c r="U78" s="17"/>
      <c r="V78" s="17"/>
      <c r="W78" s="17"/>
      <c r="X78" s="17"/>
      <c r="Y78" s="17"/>
      <c r="Z78" s="17"/>
      <c r="AA78" s="17"/>
      <c r="AB78" s="17"/>
      <c r="AC78" s="17"/>
      <c r="AD78" s="17"/>
      <c r="AE78" s="17"/>
      <c r="AF78" s="17"/>
      <c r="AG78" s="41"/>
      <c r="AH78" s="41"/>
      <c r="AI78" s="41"/>
      <c r="AJ78" s="41"/>
      <c r="AK78" s="41"/>
    </row>
    <row r="79" spans="2:38" x14ac:dyDescent="0.25">
      <c r="B79" s="16" t="s">
        <v>331</v>
      </c>
      <c r="C79" s="110">
        <v>0</v>
      </c>
      <c r="D79" s="110">
        <v>1615602289</v>
      </c>
      <c r="E79" s="12">
        <v>0</v>
      </c>
      <c r="F79" s="12">
        <v>0</v>
      </c>
      <c r="G79" s="68">
        <v>1615601256.79</v>
      </c>
      <c r="H79" s="68">
        <v>0</v>
      </c>
      <c r="I79" s="68">
        <v>0</v>
      </c>
      <c r="J79" s="68">
        <v>0</v>
      </c>
      <c r="K79" s="68">
        <v>0</v>
      </c>
      <c r="L79" s="68">
        <v>0</v>
      </c>
      <c r="M79" s="68">
        <v>0</v>
      </c>
      <c r="N79" s="68">
        <v>0</v>
      </c>
      <c r="O79" s="68">
        <v>0</v>
      </c>
      <c r="P79" s="68">
        <v>0</v>
      </c>
      <c r="Q79" s="68">
        <f t="shared" si="7"/>
        <v>1615601256.79</v>
      </c>
      <c r="R79" s="15"/>
      <c r="S79" s="17"/>
      <c r="T79" s="17"/>
      <c r="U79" s="17"/>
      <c r="V79" s="17"/>
      <c r="W79" s="17"/>
      <c r="X79" s="17"/>
      <c r="Y79" s="17"/>
      <c r="Z79" s="17"/>
      <c r="AA79" s="17"/>
      <c r="AB79" s="17"/>
      <c r="AC79" s="17"/>
      <c r="AD79" s="17"/>
      <c r="AE79" s="17"/>
      <c r="AF79" s="17"/>
      <c r="AG79" s="41"/>
      <c r="AH79" s="41"/>
      <c r="AI79" s="41"/>
      <c r="AJ79" s="41"/>
      <c r="AK79" s="41"/>
    </row>
    <row r="80" spans="2:38" x14ac:dyDescent="0.25">
      <c r="B80" s="16" t="s">
        <v>255</v>
      </c>
      <c r="C80" s="110">
        <v>0</v>
      </c>
      <c r="D80" s="110">
        <v>56775321.07</v>
      </c>
      <c r="E80" s="12">
        <v>0</v>
      </c>
      <c r="F80" s="12">
        <v>0</v>
      </c>
      <c r="G80" s="68">
        <v>0</v>
      </c>
      <c r="H80" s="68">
        <v>0</v>
      </c>
      <c r="I80" s="68">
        <v>2923448.93</v>
      </c>
      <c r="J80" s="68">
        <v>0</v>
      </c>
      <c r="K80" s="68">
        <v>0</v>
      </c>
      <c r="L80" s="68">
        <v>2923164.09</v>
      </c>
      <c r="M80" s="68">
        <v>0</v>
      </c>
      <c r="N80" s="68">
        <v>48852886.75</v>
      </c>
      <c r="O80" s="68">
        <v>0</v>
      </c>
      <c r="P80" s="68">
        <v>508928.2</v>
      </c>
      <c r="Q80" s="68">
        <f t="shared" si="7"/>
        <v>55208427.969999999</v>
      </c>
      <c r="R80" s="15"/>
      <c r="S80" s="17"/>
      <c r="T80" s="17"/>
      <c r="U80" s="17"/>
      <c r="V80" s="17"/>
      <c r="W80" s="17"/>
      <c r="X80" s="17"/>
      <c r="Y80" s="17"/>
      <c r="Z80" s="17"/>
      <c r="AA80" s="17"/>
      <c r="AB80" s="17"/>
      <c r="AC80" s="17"/>
      <c r="AD80" s="17"/>
      <c r="AE80" s="17"/>
      <c r="AF80" s="17"/>
      <c r="AG80" s="41"/>
      <c r="AH80" s="41"/>
      <c r="AI80" s="41"/>
      <c r="AJ80" s="41"/>
      <c r="AK80" s="41"/>
    </row>
    <row r="81" spans="2:37" x14ac:dyDescent="0.25">
      <c r="B81" s="16" t="s">
        <v>282</v>
      </c>
      <c r="C81" s="110">
        <v>4293273259</v>
      </c>
      <c r="D81" s="110">
        <v>992095571.0999999</v>
      </c>
      <c r="E81" s="12">
        <v>0</v>
      </c>
      <c r="F81" s="12">
        <v>0</v>
      </c>
      <c r="G81" s="12">
        <v>0</v>
      </c>
      <c r="H81" s="68">
        <v>444104259.80000001</v>
      </c>
      <c r="I81" s="68">
        <v>0</v>
      </c>
      <c r="J81" s="68">
        <v>438145567.14000005</v>
      </c>
      <c r="K81" s="68">
        <v>29776551.059999999</v>
      </c>
      <c r="L81" s="68">
        <v>1347805.68</v>
      </c>
      <c r="M81" s="68">
        <v>56553108.299999997</v>
      </c>
      <c r="N81" s="68">
        <v>0</v>
      </c>
      <c r="O81" s="68">
        <v>21938297.84</v>
      </c>
      <c r="P81" s="68">
        <v>0</v>
      </c>
      <c r="Q81" s="68">
        <f>SUM(E81:P81)</f>
        <v>991865589.81999993</v>
      </c>
      <c r="R81" s="15"/>
      <c r="S81" s="17"/>
      <c r="T81" s="17"/>
      <c r="U81" s="17"/>
      <c r="V81" s="17"/>
      <c r="W81" s="17"/>
      <c r="X81" s="17"/>
      <c r="Y81" s="17"/>
      <c r="Z81" s="17"/>
      <c r="AA81" s="17"/>
      <c r="AB81" s="17"/>
      <c r="AC81" s="17"/>
      <c r="AD81" s="17"/>
      <c r="AE81" s="17"/>
      <c r="AF81" s="17"/>
      <c r="AG81" s="41"/>
      <c r="AH81" s="41"/>
      <c r="AI81" s="41"/>
      <c r="AJ81" s="41"/>
      <c r="AK81" s="41"/>
    </row>
    <row r="82" spans="2:37" x14ac:dyDescent="0.25">
      <c r="B82" s="16" t="s">
        <v>283</v>
      </c>
      <c r="C82" s="110">
        <v>678212379</v>
      </c>
      <c r="D82" s="110">
        <v>143982722.96000001</v>
      </c>
      <c r="E82" s="12">
        <v>0</v>
      </c>
      <c r="F82" s="12">
        <v>0</v>
      </c>
      <c r="G82" s="68">
        <v>8526883.5800000001</v>
      </c>
      <c r="H82" s="68">
        <v>0</v>
      </c>
      <c r="I82" s="68">
        <v>0</v>
      </c>
      <c r="J82" s="68">
        <v>0</v>
      </c>
      <c r="K82" s="68">
        <v>415882.08</v>
      </c>
      <c r="L82" s="68">
        <v>540000</v>
      </c>
      <c r="M82" s="68">
        <v>0</v>
      </c>
      <c r="N82" s="68">
        <v>0</v>
      </c>
      <c r="O82" s="68">
        <v>0</v>
      </c>
      <c r="P82" s="68">
        <v>134317293.04999998</v>
      </c>
      <c r="Q82" s="68">
        <f>SUM(E82:P82)</f>
        <v>143800058.70999998</v>
      </c>
      <c r="R82" s="15"/>
      <c r="S82" s="17"/>
      <c r="T82" s="17"/>
      <c r="U82" s="17"/>
      <c r="V82" s="17"/>
      <c r="W82" s="17"/>
      <c r="X82" s="17"/>
      <c r="Y82" s="17"/>
      <c r="Z82" s="17"/>
      <c r="AA82" s="17"/>
      <c r="AB82" s="17"/>
      <c r="AC82" s="17"/>
      <c r="AD82" s="17"/>
      <c r="AE82" s="17"/>
      <c r="AF82" s="17"/>
      <c r="AG82" s="41"/>
      <c r="AH82" s="41"/>
      <c r="AI82" s="41"/>
      <c r="AJ82" s="41"/>
      <c r="AK82" s="41"/>
    </row>
    <row r="83" spans="2:37" x14ac:dyDescent="0.25">
      <c r="B83" s="16" t="s">
        <v>284</v>
      </c>
      <c r="C83" s="110">
        <v>0</v>
      </c>
      <c r="D83" s="110">
        <v>515869706.88</v>
      </c>
      <c r="E83" s="12">
        <v>0</v>
      </c>
      <c r="F83" s="12">
        <v>0</v>
      </c>
      <c r="G83" s="68">
        <v>0</v>
      </c>
      <c r="H83" s="68">
        <v>0</v>
      </c>
      <c r="I83" s="68">
        <v>0</v>
      </c>
      <c r="J83" s="68">
        <v>0</v>
      </c>
      <c r="K83" s="68">
        <v>0</v>
      </c>
      <c r="L83" s="68">
        <v>62920880.719999999</v>
      </c>
      <c r="M83" s="68">
        <v>0</v>
      </c>
      <c r="N83" s="68">
        <v>0</v>
      </c>
      <c r="O83" s="68">
        <v>0</v>
      </c>
      <c r="P83" s="68">
        <v>452948818.44</v>
      </c>
      <c r="Q83" s="68">
        <f>SUM(E83:P83)</f>
        <v>515869699.15999997</v>
      </c>
      <c r="R83" s="15"/>
      <c r="S83" s="17"/>
      <c r="T83" s="17"/>
      <c r="U83" s="17"/>
      <c r="V83" s="17"/>
      <c r="W83" s="17"/>
      <c r="X83" s="17"/>
      <c r="Y83" s="17"/>
      <c r="Z83" s="17"/>
      <c r="AA83" s="17"/>
      <c r="AB83" s="17"/>
      <c r="AC83" s="17"/>
      <c r="AD83" s="17"/>
      <c r="AE83" s="17"/>
      <c r="AF83" s="17"/>
      <c r="AG83" s="41"/>
      <c r="AH83" s="41"/>
      <c r="AI83" s="41"/>
      <c r="AJ83" s="41"/>
      <c r="AK83" s="41"/>
    </row>
    <row r="84" spans="2:37" x14ac:dyDescent="0.25">
      <c r="B84" s="16" t="s">
        <v>285</v>
      </c>
      <c r="C84" s="110">
        <v>0</v>
      </c>
      <c r="D84" s="110">
        <v>11494357.18</v>
      </c>
      <c r="E84" s="12">
        <v>0</v>
      </c>
      <c r="F84" s="12">
        <v>0</v>
      </c>
      <c r="G84" s="68">
        <v>215000</v>
      </c>
      <c r="H84" s="68">
        <v>0</v>
      </c>
      <c r="I84" s="68">
        <v>0</v>
      </c>
      <c r="J84" s="68">
        <v>127521.36</v>
      </c>
      <c r="K84" s="68">
        <v>76700.37</v>
      </c>
      <c r="L84" s="68">
        <v>0</v>
      </c>
      <c r="M84" s="68">
        <v>0</v>
      </c>
      <c r="N84" s="68">
        <v>171090.08</v>
      </c>
      <c r="O84" s="68">
        <v>0</v>
      </c>
      <c r="P84" s="68">
        <v>6265201.2300000014</v>
      </c>
      <c r="Q84" s="68">
        <f>SUM(E84:P84)</f>
        <v>6855513.040000001</v>
      </c>
      <c r="R84" s="15"/>
      <c r="S84" s="17"/>
      <c r="T84" s="17"/>
      <c r="U84" s="17"/>
      <c r="V84" s="17"/>
      <c r="W84" s="17"/>
      <c r="X84" s="17"/>
      <c r="Y84" s="17"/>
      <c r="Z84" s="17"/>
      <c r="AA84" s="17"/>
      <c r="AB84" s="17"/>
      <c r="AC84" s="17"/>
      <c r="AD84" s="17"/>
      <c r="AE84" s="17"/>
      <c r="AF84" s="17"/>
      <c r="AG84" s="41"/>
      <c r="AH84" s="41"/>
      <c r="AI84" s="41"/>
      <c r="AJ84" s="41"/>
      <c r="AK84" s="41"/>
    </row>
    <row r="85" spans="2:37" x14ac:dyDescent="0.25">
      <c r="B85" s="16" t="s">
        <v>332</v>
      </c>
      <c r="C85" s="110">
        <v>0</v>
      </c>
      <c r="D85" s="110">
        <v>11478858</v>
      </c>
      <c r="E85" s="12">
        <v>0</v>
      </c>
      <c r="F85" s="12">
        <v>0</v>
      </c>
      <c r="G85" s="68">
        <v>0</v>
      </c>
      <c r="H85" s="68">
        <v>0</v>
      </c>
      <c r="I85" s="68">
        <v>0</v>
      </c>
      <c r="J85" s="68">
        <v>0</v>
      </c>
      <c r="K85" s="68">
        <v>0</v>
      </c>
      <c r="L85" s="68">
        <v>0</v>
      </c>
      <c r="M85" s="68">
        <v>0</v>
      </c>
      <c r="N85" s="68">
        <v>0</v>
      </c>
      <c r="O85" s="68">
        <v>0</v>
      </c>
      <c r="P85" s="68">
        <v>11478856.18</v>
      </c>
      <c r="Q85" s="68">
        <f>SUM(E85:P85)</f>
        <v>11478856.18</v>
      </c>
      <c r="R85" s="15"/>
      <c r="S85" s="17"/>
      <c r="T85" s="17"/>
      <c r="U85" s="17"/>
      <c r="V85" s="17"/>
      <c r="W85" s="17"/>
      <c r="X85" s="17"/>
      <c r="Y85" s="17"/>
      <c r="Z85" s="17"/>
      <c r="AA85" s="17"/>
      <c r="AB85" s="17"/>
      <c r="AC85" s="17"/>
      <c r="AD85" s="17"/>
      <c r="AE85" s="17"/>
      <c r="AF85" s="17"/>
      <c r="AG85" s="41"/>
      <c r="AH85" s="41"/>
      <c r="AI85" s="41"/>
      <c r="AJ85" s="41"/>
      <c r="AK85" s="41"/>
    </row>
    <row r="86" spans="2:37" x14ac:dyDescent="0.25">
      <c r="B86" s="16" t="s">
        <v>286</v>
      </c>
      <c r="C86" s="110">
        <v>353172412</v>
      </c>
      <c r="D86" s="110">
        <v>52092923.900000006</v>
      </c>
      <c r="E86" s="12">
        <v>0</v>
      </c>
      <c r="F86" s="12">
        <v>0</v>
      </c>
      <c r="G86" s="68">
        <v>0</v>
      </c>
      <c r="H86" s="68">
        <v>0</v>
      </c>
      <c r="I86" s="68">
        <v>0</v>
      </c>
      <c r="J86" s="68">
        <v>0</v>
      </c>
      <c r="K86" s="68">
        <v>0</v>
      </c>
      <c r="L86" s="68">
        <v>0</v>
      </c>
      <c r="M86" s="68">
        <v>0</v>
      </c>
      <c r="N86" s="68">
        <v>0</v>
      </c>
      <c r="O86" s="68">
        <v>30156860.25</v>
      </c>
      <c r="P86" s="68">
        <v>21456662.940000001</v>
      </c>
      <c r="Q86" s="68">
        <f t="shared" ref="Q86:Q156" si="8">SUM(E86:P86)</f>
        <v>51613523.189999998</v>
      </c>
      <c r="R86" s="15"/>
      <c r="S86" s="17"/>
      <c r="T86" s="17"/>
      <c r="U86" s="17"/>
      <c r="V86" s="17"/>
      <c r="W86" s="17"/>
      <c r="X86" s="17"/>
      <c r="Y86" s="17"/>
      <c r="Z86" s="17"/>
      <c r="AA86" s="17"/>
      <c r="AB86" s="17"/>
      <c r="AC86" s="17"/>
      <c r="AD86" s="17"/>
      <c r="AE86" s="17"/>
      <c r="AF86" s="17"/>
      <c r="AG86" s="41"/>
      <c r="AH86" s="41"/>
      <c r="AI86" s="41"/>
      <c r="AJ86" s="41"/>
      <c r="AK86" s="41"/>
    </row>
    <row r="87" spans="2:37" x14ac:dyDescent="0.25">
      <c r="B87" s="16" t="s">
        <v>287</v>
      </c>
      <c r="C87" s="110">
        <v>2012149125</v>
      </c>
      <c r="D87" s="110">
        <v>1367471927.5699999</v>
      </c>
      <c r="E87" s="12">
        <v>0</v>
      </c>
      <c r="F87" s="12">
        <v>0</v>
      </c>
      <c r="G87" s="12">
        <v>0</v>
      </c>
      <c r="H87" s="12">
        <v>0</v>
      </c>
      <c r="I87" s="12">
        <v>0</v>
      </c>
      <c r="J87" s="12">
        <v>0</v>
      </c>
      <c r="K87" s="12">
        <v>0</v>
      </c>
      <c r="L87" s="12">
        <v>0</v>
      </c>
      <c r="M87" s="12">
        <v>0</v>
      </c>
      <c r="N87" s="12">
        <v>0</v>
      </c>
      <c r="O87" s="68">
        <v>743093270.50999999</v>
      </c>
      <c r="P87" s="68">
        <v>624360283.40999997</v>
      </c>
      <c r="Q87" s="68">
        <f t="shared" si="8"/>
        <v>1367453553.9200001</v>
      </c>
      <c r="R87" s="15"/>
      <c r="S87" s="17"/>
      <c r="T87" s="17"/>
      <c r="U87" s="17"/>
      <c r="V87" s="17"/>
      <c r="W87" s="17"/>
      <c r="X87" s="17"/>
      <c r="Y87" s="17"/>
      <c r="Z87" s="17"/>
      <c r="AA87" s="17"/>
      <c r="AB87" s="17"/>
      <c r="AC87" s="17"/>
      <c r="AD87" s="17"/>
      <c r="AE87" s="17"/>
      <c r="AF87" s="17"/>
      <c r="AG87" s="41"/>
      <c r="AH87" s="41"/>
      <c r="AI87" s="41"/>
      <c r="AJ87" s="41"/>
      <c r="AK87" s="41"/>
    </row>
    <row r="88" spans="2:37" x14ac:dyDescent="0.25">
      <c r="B88" s="16" t="s">
        <v>333</v>
      </c>
      <c r="C88" s="110">
        <v>0</v>
      </c>
      <c r="D88" s="110">
        <v>1282213968.3</v>
      </c>
      <c r="E88" s="12">
        <v>0</v>
      </c>
      <c r="F88" s="12">
        <v>0</v>
      </c>
      <c r="G88" s="12">
        <v>0</v>
      </c>
      <c r="H88" s="12">
        <v>0</v>
      </c>
      <c r="I88" s="12">
        <v>0</v>
      </c>
      <c r="J88" s="12">
        <v>0</v>
      </c>
      <c r="K88" s="12">
        <v>0</v>
      </c>
      <c r="L88" s="12">
        <v>0</v>
      </c>
      <c r="M88" s="12">
        <v>0</v>
      </c>
      <c r="N88" s="12">
        <v>0</v>
      </c>
      <c r="O88" s="12">
        <v>3668.37</v>
      </c>
      <c r="P88" s="68">
        <v>1247501830.0600002</v>
      </c>
      <c r="Q88" s="68">
        <f t="shared" si="8"/>
        <v>1247505498.4300001</v>
      </c>
      <c r="R88" s="15"/>
      <c r="S88" s="17"/>
      <c r="T88" s="17"/>
      <c r="U88" s="17"/>
      <c r="V88" s="17"/>
      <c r="W88" s="17"/>
      <c r="X88" s="17"/>
      <c r="Y88" s="17"/>
      <c r="Z88" s="17"/>
      <c r="AA88" s="17"/>
      <c r="AB88" s="17"/>
      <c r="AC88" s="17"/>
      <c r="AD88" s="17"/>
      <c r="AE88" s="17"/>
      <c r="AF88" s="17"/>
      <c r="AG88" s="41"/>
      <c r="AH88" s="41"/>
      <c r="AI88" s="41"/>
      <c r="AJ88" s="41"/>
      <c r="AK88" s="41"/>
    </row>
    <row r="89" spans="2:37" x14ac:dyDescent="0.25">
      <c r="B89" s="16" t="s">
        <v>334</v>
      </c>
      <c r="C89" s="110">
        <v>0</v>
      </c>
      <c r="D89" s="110">
        <v>222402642</v>
      </c>
      <c r="E89" s="12">
        <v>0</v>
      </c>
      <c r="F89" s="12">
        <v>0</v>
      </c>
      <c r="G89" s="12">
        <v>0</v>
      </c>
      <c r="H89" s="12">
        <v>0</v>
      </c>
      <c r="I89" s="68">
        <v>222402642</v>
      </c>
      <c r="J89" s="12">
        <v>0</v>
      </c>
      <c r="K89" s="12">
        <v>0</v>
      </c>
      <c r="L89" s="12">
        <v>0</v>
      </c>
      <c r="M89" s="12">
        <v>0</v>
      </c>
      <c r="N89" s="12">
        <v>0</v>
      </c>
      <c r="O89" s="12">
        <v>0</v>
      </c>
      <c r="P89" s="71">
        <v>0</v>
      </c>
      <c r="Q89" s="68">
        <f>SUM(E89:P89)</f>
        <v>222402642</v>
      </c>
      <c r="R89" s="15"/>
      <c r="S89" s="17"/>
      <c r="T89" s="17"/>
      <c r="U89" s="17"/>
      <c r="V89" s="17"/>
      <c r="W89" s="17"/>
      <c r="X89" s="17"/>
      <c r="Y89" s="17"/>
      <c r="Z89" s="17"/>
      <c r="AA89" s="17"/>
      <c r="AB89" s="17"/>
      <c r="AC89" s="17"/>
      <c r="AD89" s="17"/>
      <c r="AE89" s="17"/>
      <c r="AF89" s="17"/>
      <c r="AG89" s="41"/>
      <c r="AH89" s="41"/>
      <c r="AI89" s="41"/>
      <c r="AJ89" s="41"/>
      <c r="AK89" s="41"/>
    </row>
    <row r="90" spans="2:37" x14ac:dyDescent="0.25">
      <c r="B90" s="16" t="s">
        <v>335</v>
      </c>
      <c r="C90" s="110">
        <v>0</v>
      </c>
      <c r="D90" s="110">
        <v>5006255.7</v>
      </c>
      <c r="E90" s="12">
        <v>0</v>
      </c>
      <c r="F90" s="12">
        <v>0</v>
      </c>
      <c r="G90" s="12">
        <v>0</v>
      </c>
      <c r="H90" s="12">
        <v>0</v>
      </c>
      <c r="I90" s="68">
        <v>0</v>
      </c>
      <c r="J90" s="12">
        <v>0</v>
      </c>
      <c r="K90" s="12">
        <v>0</v>
      </c>
      <c r="L90" s="12">
        <v>0</v>
      </c>
      <c r="M90" s="12">
        <v>0</v>
      </c>
      <c r="N90" s="12">
        <v>0</v>
      </c>
      <c r="O90" s="12">
        <v>0</v>
      </c>
      <c r="P90" s="68">
        <v>4151348.0999999996</v>
      </c>
      <c r="Q90" s="68">
        <f>SUM(E90:P90)</f>
        <v>4151348.0999999996</v>
      </c>
      <c r="R90" s="15"/>
      <c r="S90" s="17"/>
      <c r="T90" s="17"/>
      <c r="U90" s="17"/>
      <c r="V90" s="17"/>
      <c r="W90" s="17"/>
      <c r="X90" s="17"/>
      <c r="Y90" s="17"/>
      <c r="Z90" s="17"/>
      <c r="AA90" s="17"/>
      <c r="AB90" s="17"/>
      <c r="AC90" s="17"/>
      <c r="AD90" s="17"/>
      <c r="AE90" s="17"/>
      <c r="AF90" s="17"/>
      <c r="AG90" s="41"/>
      <c r="AH90" s="41"/>
      <c r="AI90" s="41"/>
      <c r="AJ90" s="41"/>
      <c r="AK90" s="41"/>
    </row>
    <row r="91" spans="2:37" x14ac:dyDescent="0.25">
      <c r="B91" s="9" t="s">
        <v>121</v>
      </c>
      <c r="C91" s="111">
        <f>+SUM(C92:C138)</f>
        <v>2381511760</v>
      </c>
      <c r="D91" s="111">
        <f>+SUM(D92:D138)</f>
        <v>1218583106.7800002</v>
      </c>
      <c r="E91" s="71">
        <f t="shared" ref="E91:P91" si="9">+SUM(E92:E138)</f>
        <v>2001262.47</v>
      </c>
      <c r="F91" s="71">
        <f t="shared" si="9"/>
        <v>13148443.780000001</v>
      </c>
      <c r="G91" s="71">
        <f t="shared" si="9"/>
        <v>20798546.140000001</v>
      </c>
      <c r="H91" s="71">
        <f t="shared" si="9"/>
        <v>23944314.189999998</v>
      </c>
      <c r="I91" s="71">
        <f t="shared" si="9"/>
        <v>45597782.390000001</v>
      </c>
      <c r="J91" s="71">
        <f t="shared" si="9"/>
        <v>24702871.570000004</v>
      </c>
      <c r="K91" s="71">
        <f t="shared" si="9"/>
        <v>84461188.950000003</v>
      </c>
      <c r="L91" s="71">
        <f t="shared" si="9"/>
        <v>19111624.949999996</v>
      </c>
      <c r="M91" s="71">
        <f t="shared" si="9"/>
        <v>19295229.520000003</v>
      </c>
      <c r="N91" s="71">
        <f t="shared" si="9"/>
        <v>55065691.470000014</v>
      </c>
      <c r="O91" s="71">
        <f t="shared" si="9"/>
        <v>59313471.239999995</v>
      </c>
      <c r="P91" s="71">
        <f t="shared" si="9"/>
        <v>591898884.91999996</v>
      </c>
      <c r="Q91" s="71">
        <f>SUM(E91:P91)</f>
        <v>959339311.58999991</v>
      </c>
      <c r="R91" s="15"/>
      <c r="S91" s="17"/>
      <c r="T91" s="17"/>
      <c r="U91" s="17"/>
      <c r="V91" s="17"/>
      <c r="W91" s="17"/>
      <c r="X91" s="17"/>
      <c r="Y91" s="17"/>
      <c r="Z91" s="17"/>
      <c r="AA91" s="17"/>
      <c r="AB91" s="17"/>
      <c r="AC91" s="17"/>
      <c r="AD91" s="17"/>
      <c r="AE91" s="17"/>
      <c r="AF91" s="17"/>
      <c r="AG91" s="41"/>
      <c r="AH91" s="41"/>
      <c r="AI91" s="41"/>
      <c r="AJ91" s="41"/>
      <c r="AK91" s="41"/>
    </row>
    <row r="92" spans="2:37" x14ac:dyDescent="0.25">
      <c r="B92" s="16" t="s">
        <v>122</v>
      </c>
      <c r="C92" s="110">
        <v>186029586</v>
      </c>
      <c r="D92" s="110">
        <v>150395957.0500001</v>
      </c>
      <c r="E92" s="68">
        <v>0</v>
      </c>
      <c r="F92" s="68">
        <v>0</v>
      </c>
      <c r="G92" s="68">
        <v>5718554.580000001</v>
      </c>
      <c r="H92" s="68">
        <v>0</v>
      </c>
      <c r="I92" s="68">
        <v>17196319.240000002</v>
      </c>
      <c r="J92" s="68">
        <v>0</v>
      </c>
      <c r="K92" s="68">
        <v>0</v>
      </c>
      <c r="L92" s="68">
        <v>0</v>
      </c>
      <c r="M92" s="68">
        <v>0</v>
      </c>
      <c r="N92" s="68">
        <v>0</v>
      </c>
      <c r="O92" s="68">
        <v>0</v>
      </c>
      <c r="P92" s="68">
        <v>122978674.09</v>
      </c>
      <c r="Q92" s="68">
        <f t="shared" si="8"/>
        <v>145893547.91</v>
      </c>
      <c r="R92" s="15"/>
      <c r="S92" s="17"/>
      <c r="T92" s="17"/>
      <c r="U92" s="17"/>
      <c r="V92" s="17"/>
      <c r="W92" s="17"/>
      <c r="X92" s="17"/>
      <c r="Y92" s="17"/>
      <c r="Z92" s="17"/>
      <c r="AA92" s="17"/>
      <c r="AB92" s="17"/>
      <c r="AC92" s="17"/>
      <c r="AD92" s="17"/>
      <c r="AE92" s="17"/>
      <c r="AF92" s="17"/>
      <c r="AG92" s="41"/>
      <c r="AH92" s="41"/>
      <c r="AI92" s="41"/>
      <c r="AJ92" s="41"/>
      <c r="AK92" s="41"/>
    </row>
    <row r="93" spans="2:37" x14ac:dyDescent="0.25">
      <c r="B93" s="16" t="s">
        <v>290</v>
      </c>
      <c r="C93" s="110">
        <v>0</v>
      </c>
      <c r="D93" s="110">
        <v>7266353.0599999996</v>
      </c>
      <c r="E93" s="68">
        <v>0</v>
      </c>
      <c r="F93" s="68">
        <v>0</v>
      </c>
      <c r="G93" s="68">
        <v>0</v>
      </c>
      <c r="H93" s="68">
        <v>0</v>
      </c>
      <c r="I93" s="68">
        <v>0</v>
      </c>
      <c r="J93" s="68">
        <v>0</v>
      </c>
      <c r="K93" s="68">
        <v>0</v>
      </c>
      <c r="L93" s="68">
        <v>0</v>
      </c>
      <c r="M93" s="68">
        <v>0</v>
      </c>
      <c r="N93" s="68">
        <v>0</v>
      </c>
      <c r="O93" s="68">
        <v>0</v>
      </c>
      <c r="P93" s="68">
        <v>7266353.0599999996</v>
      </c>
      <c r="Q93" s="68">
        <f t="shared" si="8"/>
        <v>7266353.0599999996</v>
      </c>
      <c r="R93" s="15"/>
      <c r="S93" s="17"/>
      <c r="T93" s="17"/>
      <c r="U93" s="17"/>
      <c r="V93" s="17"/>
      <c r="W93" s="17"/>
      <c r="X93" s="17"/>
      <c r="Y93" s="17"/>
      <c r="Z93" s="17"/>
      <c r="AA93" s="17"/>
      <c r="AB93" s="17"/>
      <c r="AC93" s="17"/>
      <c r="AD93" s="17"/>
      <c r="AE93" s="17"/>
      <c r="AF93" s="17"/>
      <c r="AG93" s="41"/>
      <c r="AH93" s="41"/>
      <c r="AI93" s="41"/>
      <c r="AJ93" s="41"/>
      <c r="AK93" s="41"/>
    </row>
    <row r="94" spans="2:37" x14ac:dyDescent="0.25">
      <c r="B94" s="16" t="s">
        <v>123</v>
      </c>
      <c r="C94" s="110">
        <v>51709506</v>
      </c>
      <c r="D94" s="110">
        <v>2900000</v>
      </c>
      <c r="E94" s="68">
        <v>0</v>
      </c>
      <c r="F94" s="68">
        <v>0</v>
      </c>
      <c r="G94" s="68">
        <v>0</v>
      </c>
      <c r="H94" s="68">
        <v>0</v>
      </c>
      <c r="I94" s="68">
        <v>0</v>
      </c>
      <c r="J94" s="68">
        <v>0</v>
      </c>
      <c r="K94" s="68">
        <v>0</v>
      </c>
      <c r="L94" s="68">
        <v>0</v>
      </c>
      <c r="M94" s="68">
        <v>0</v>
      </c>
      <c r="N94" s="68">
        <v>0</v>
      </c>
      <c r="O94" s="68">
        <v>0</v>
      </c>
      <c r="P94" s="68">
        <v>0</v>
      </c>
      <c r="Q94" s="68">
        <f t="shared" si="8"/>
        <v>0</v>
      </c>
      <c r="R94" s="15"/>
      <c r="S94" s="17"/>
      <c r="T94" s="17"/>
      <c r="U94" s="17"/>
      <c r="V94" s="17"/>
      <c r="W94" s="17"/>
      <c r="X94" s="17"/>
      <c r="Y94" s="17"/>
      <c r="Z94" s="17"/>
      <c r="AA94" s="17"/>
      <c r="AB94" s="17"/>
      <c r="AC94" s="17"/>
      <c r="AD94" s="17"/>
      <c r="AE94" s="17"/>
      <c r="AF94" s="17"/>
      <c r="AG94" s="41"/>
      <c r="AH94" s="41"/>
      <c r="AI94" s="41"/>
      <c r="AJ94" s="41"/>
      <c r="AK94" s="41"/>
    </row>
    <row r="95" spans="2:37" x14ac:dyDescent="0.25">
      <c r="B95" s="16" t="s">
        <v>291</v>
      </c>
      <c r="C95" s="110">
        <v>0</v>
      </c>
      <c r="D95" s="110">
        <v>1164584</v>
      </c>
      <c r="E95" s="68">
        <v>0</v>
      </c>
      <c r="F95" s="68">
        <v>0</v>
      </c>
      <c r="G95" s="68">
        <v>0</v>
      </c>
      <c r="H95" s="68">
        <v>0</v>
      </c>
      <c r="I95" s="68">
        <v>0</v>
      </c>
      <c r="J95" s="68">
        <v>0</v>
      </c>
      <c r="K95" s="68">
        <v>0</v>
      </c>
      <c r="L95" s="68">
        <v>0</v>
      </c>
      <c r="M95" s="68">
        <v>0</v>
      </c>
      <c r="N95" s="68">
        <v>0</v>
      </c>
      <c r="O95" s="68">
        <v>0</v>
      </c>
      <c r="P95" s="68">
        <v>1164582.6399999999</v>
      </c>
      <c r="Q95" s="68">
        <f t="shared" si="8"/>
        <v>1164582.6399999999</v>
      </c>
      <c r="R95" s="15"/>
      <c r="S95" s="17"/>
      <c r="T95" s="17"/>
      <c r="U95" s="17"/>
      <c r="V95" s="17"/>
      <c r="W95" s="17"/>
      <c r="X95" s="17"/>
      <c r="Y95" s="17"/>
      <c r="Z95" s="17"/>
      <c r="AA95" s="17"/>
      <c r="AB95" s="17"/>
      <c r="AC95" s="17"/>
      <c r="AD95" s="17"/>
      <c r="AE95" s="17"/>
      <c r="AF95" s="17"/>
      <c r="AG95" s="41"/>
      <c r="AH95" s="41"/>
      <c r="AI95" s="41"/>
      <c r="AJ95" s="41"/>
      <c r="AK95" s="41"/>
    </row>
    <row r="96" spans="2:37" x14ac:dyDescent="0.25">
      <c r="B96" s="16" t="s">
        <v>125</v>
      </c>
      <c r="C96" s="110">
        <v>1973057136</v>
      </c>
      <c r="D96" s="110">
        <v>17830665.230000101</v>
      </c>
      <c r="E96" s="68">
        <v>0</v>
      </c>
      <c r="F96" s="68">
        <v>0</v>
      </c>
      <c r="G96" s="68">
        <v>0</v>
      </c>
      <c r="H96" s="68">
        <v>0</v>
      </c>
      <c r="I96" s="68">
        <v>0</v>
      </c>
      <c r="J96" s="68">
        <v>0</v>
      </c>
      <c r="K96" s="68">
        <v>0</v>
      </c>
      <c r="L96" s="68">
        <v>0</v>
      </c>
      <c r="M96" s="68">
        <v>0</v>
      </c>
      <c r="N96" s="68">
        <v>0</v>
      </c>
      <c r="O96" s="68">
        <v>0</v>
      </c>
      <c r="P96" s="68">
        <v>0</v>
      </c>
      <c r="Q96" s="68">
        <f t="shared" si="8"/>
        <v>0</v>
      </c>
      <c r="R96" s="15"/>
      <c r="S96" s="17"/>
      <c r="T96" s="17"/>
      <c r="U96" s="17"/>
      <c r="V96" s="17"/>
      <c r="W96" s="17"/>
      <c r="X96" s="17"/>
      <c r="Y96" s="17"/>
      <c r="Z96" s="17"/>
      <c r="AA96" s="17"/>
      <c r="AB96" s="17"/>
      <c r="AC96" s="17"/>
      <c r="AD96" s="17"/>
      <c r="AE96" s="17"/>
      <c r="AF96" s="17"/>
      <c r="AG96" s="41"/>
      <c r="AH96" s="41"/>
      <c r="AI96" s="41"/>
      <c r="AJ96" s="41"/>
      <c r="AK96" s="41"/>
    </row>
    <row r="97" spans="2:37" x14ac:dyDescent="0.25">
      <c r="B97" s="16" t="s">
        <v>293</v>
      </c>
      <c r="C97" s="110">
        <v>0</v>
      </c>
      <c r="D97" s="110">
        <v>8807441.4100000001</v>
      </c>
      <c r="E97" s="68">
        <v>0</v>
      </c>
      <c r="F97" s="68">
        <v>0</v>
      </c>
      <c r="G97" s="68">
        <v>739612.37</v>
      </c>
      <c r="H97" s="68">
        <v>0</v>
      </c>
      <c r="I97" s="68">
        <v>551142.84000000008</v>
      </c>
      <c r="J97" s="68">
        <v>0</v>
      </c>
      <c r="K97" s="68">
        <v>0</v>
      </c>
      <c r="L97" s="68">
        <v>0</v>
      </c>
      <c r="M97" s="68">
        <v>0</v>
      </c>
      <c r="N97" s="68">
        <v>0</v>
      </c>
      <c r="O97" s="68">
        <v>0</v>
      </c>
      <c r="P97" s="68">
        <v>7506163.1900000004</v>
      </c>
      <c r="Q97" s="68">
        <f t="shared" si="8"/>
        <v>8796918.4000000004</v>
      </c>
      <c r="R97" s="15"/>
      <c r="S97" s="17"/>
      <c r="T97" s="17"/>
      <c r="U97" s="17"/>
      <c r="V97" s="17"/>
      <c r="W97" s="17"/>
      <c r="X97" s="17"/>
      <c r="Y97" s="17"/>
      <c r="Z97" s="17"/>
      <c r="AA97" s="17"/>
      <c r="AB97" s="17"/>
      <c r="AC97" s="17"/>
      <c r="AD97" s="17"/>
      <c r="AE97" s="17"/>
      <c r="AF97" s="17"/>
      <c r="AG97" s="41"/>
      <c r="AH97" s="41"/>
      <c r="AI97" s="41"/>
      <c r="AJ97" s="41"/>
      <c r="AK97" s="41"/>
    </row>
    <row r="98" spans="2:37" x14ac:dyDescent="0.25">
      <c r="B98" s="16" t="s">
        <v>128</v>
      </c>
      <c r="C98" s="110">
        <v>0</v>
      </c>
      <c r="D98" s="110">
        <v>88319221.579999998</v>
      </c>
      <c r="E98" s="68">
        <v>0</v>
      </c>
      <c r="F98" s="68">
        <v>0</v>
      </c>
      <c r="G98" s="68">
        <v>3324071.9000000004</v>
      </c>
      <c r="H98" s="68">
        <v>0</v>
      </c>
      <c r="I98" s="68">
        <v>12685812.539999999</v>
      </c>
      <c r="J98" s="68">
        <v>0</v>
      </c>
      <c r="K98" s="68">
        <v>0</v>
      </c>
      <c r="L98" s="68">
        <v>0</v>
      </c>
      <c r="M98" s="68">
        <v>0</v>
      </c>
      <c r="N98" s="68">
        <v>0</v>
      </c>
      <c r="O98" s="68">
        <v>0</v>
      </c>
      <c r="P98" s="68">
        <v>62357828.299999997</v>
      </c>
      <c r="Q98" s="68">
        <f t="shared" si="8"/>
        <v>78367712.739999995</v>
      </c>
      <c r="R98" s="15"/>
      <c r="S98" s="17"/>
      <c r="T98" s="17"/>
      <c r="U98" s="17"/>
      <c r="V98" s="17"/>
      <c r="W98" s="17"/>
      <c r="X98" s="17"/>
      <c r="Y98" s="17"/>
      <c r="Z98" s="17"/>
      <c r="AA98" s="17"/>
      <c r="AB98" s="17"/>
      <c r="AC98" s="17"/>
      <c r="AD98" s="17"/>
      <c r="AE98" s="17"/>
      <c r="AF98" s="17"/>
      <c r="AG98" s="41"/>
      <c r="AH98" s="41"/>
      <c r="AI98" s="41"/>
      <c r="AJ98" s="41"/>
      <c r="AK98" s="41"/>
    </row>
    <row r="99" spans="2:37" x14ac:dyDescent="0.25">
      <c r="B99" s="16" t="s">
        <v>129</v>
      </c>
      <c r="C99" s="110">
        <v>0</v>
      </c>
      <c r="D99" s="110">
        <v>1750</v>
      </c>
      <c r="E99" s="68">
        <v>0</v>
      </c>
      <c r="F99" s="68">
        <v>0</v>
      </c>
      <c r="G99" s="68">
        <v>0</v>
      </c>
      <c r="H99" s="68">
        <v>0</v>
      </c>
      <c r="I99" s="68">
        <v>0</v>
      </c>
      <c r="J99" s="68">
        <v>0</v>
      </c>
      <c r="K99" s="68">
        <v>0</v>
      </c>
      <c r="L99" s="68">
        <v>0</v>
      </c>
      <c r="M99" s="68">
        <v>0</v>
      </c>
      <c r="N99" s="68">
        <v>0</v>
      </c>
      <c r="O99" s="68">
        <v>0</v>
      </c>
      <c r="P99" s="68">
        <v>1750</v>
      </c>
      <c r="Q99" s="68">
        <f t="shared" si="8"/>
        <v>1750</v>
      </c>
      <c r="R99" s="15"/>
      <c r="S99" s="17"/>
      <c r="T99" s="17"/>
      <c r="U99" s="17"/>
      <c r="V99" s="17"/>
      <c r="W99" s="17"/>
      <c r="X99" s="17"/>
      <c r="Y99" s="17"/>
      <c r="Z99" s="17"/>
      <c r="AA99" s="17"/>
      <c r="AB99" s="17"/>
      <c r="AC99" s="17"/>
      <c r="AD99" s="17"/>
      <c r="AE99" s="17"/>
      <c r="AF99" s="17"/>
      <c r="AG99" s="41"/>
      <c r="AH99" s="41"/>
      <c r="AI99" s="41"/>
      <c r="AJ99" s="41"/>
      <c r="AK99" s="41"/>
    </row>
    <row r="100" spans="2:37" x14ac:dyDescent="0.25">
      <c r="B100" s="16" t="s">
        <v>131</v>
      </c>
      <c r="C100" s="110">
        <v>0</v>
      </c>
      <c r="D100" s="110">
        <v>26863736.870000005</v>
      </c>
      <c r="E100" s="68">
        <v>0</v>
      </c>
      <c r="F100" s="68">
        <v>0</v>
      </c>
      <c r="G100" s="68">
        <v>33053.56</v>
      </c>
      <c r="H100" s="68">
        <v>0</v>
      </c>
      <c r="I100" s="68">
        <v>5299703.1100000003</v>
      </c>
      <c r="J100" s="68">
        <v>0</v>
      </c>
      <c r="K100" s="68">
        <v>0</v>
      </c>
      <c r="L100" s="68">
        <v>0</v>
      </c>
      <c r="M100" s="68">
        <v>0</v>
      </c>
      <c r="N100" s="68">
        <v>0</v>
      </c>
      <c r="O100" s="68">
        <v>0</v>
      </c>
      <c r="P100" s="68">
        <v>20981683.719999999</v>
      </c>
      <c r="Q100" s="68">
        <f t="shared" si="8"/>
        <v>26314440.390000001</v>
      </c>
      <c r="R100" s="15"/>
      <c r="S100" s="17"/>
      <c r="T100" s="17"/>
      <c r="U100" s="17"/>
      <c r="V100" s="17"/>
      <c r="W100" s="17"/>
      <c r="X100" s="17"/>
      <c r="Y100" s="17"/>
      <c r="Z100" s="17"/>
      <c r="AA100" s="17"/>
      <c r="AB100" s="17"/>
      <c r="AC100" s="17"/>
      <c r="AD100" s="17"/>
      <c r="AE100" s="17"/>
      <c r="AF100" s="17"/>
      <c r="AG100" s="41"/>
      <c r="AH100" s="41"/>
      <c r="AI100" s="41"/>
      <c r="AJ100" s="41"/>
      <c r="AK100" s="41"/>
    </row>
    <row r="101" spans="2:37" x14ac:dyDescent="0.25">
      <c r="B101" s="16" t="s">
        <v>137</v>
      </c>
      <c r="C101" s="110">
        <v>0</v>
      </c>
      <c r="D101" s="110">
        <v>73055554.540000007</v>
      </c>
      <c r="E101" s="68">
        <v>0</v>
      </c>
      <c r="F101" s="68">
        <v>0</v>
      </c>
      <c r="G101" s="68">
        <v>0</v>
      </c>
      <c r="H101" s="68">
        <v>0</v>
      </c>
      <c r="I101" s="68">
        <v>0</v>
      </c>
      <c r="J101" s="68">
        <v>0</v>
      </c>
      <c r="K101" s="68">
        <v>0</v>
      </c>
      <c r="L101" s="68">
        <v>0</v>
      </c>
      <c r="M101" s="68">
        <v>0</v>
      </c>
      <c r="N101" s="68">
        <v>0</v>
      </c>
      <c r="O101" s="68">
        <v>0</v>
      </c>
      <c r="P101" s="68">
        <v>73055554.459999993</v>
      </c>
      <c r="Q101" s="68">
        <f t="shared" si="8"/>
        <v>73055554.459999993</v>
      </c>
      <c r="R101" s="15"/>
      <c r="S101" s="17"/>
      <c r="T101" s="17"/>
      <c r="U101" s="17"/>
      <c r="V101" s="17"/>
      <c r="W101" s="17"/>
      <c r="X101" s="17"/>
      <c r="Y101" s="17"/>
      <c r="Z101" s="17"/>
      <c r="AA101" s="17"/>
      <c r="AB101" s="17"/>
      <c r="AC101" s="17"/>
      <c r="AD101" s="17"/>
      <c r="AE101" s="17"/>
      <c r="AF101" s="17"/>
      <c r="AG101" s="41"/>
      <c r="AH101" s="41"/>
      <c r="AI101" s="41"/>
      <c r="AJ101" s="41"/>
      <c r="AK101" s="41"/>
    </row>
    <row r="102" spans="2:37" x14ac:dyDescent="0.25">
      <c r="B102" s="16" t="s">
        <v>139</v>
      </c>
      <c r="C102" s="110">
        <v>0</v>
      </c>
      <c r="D102" s="110">
        <v>8469703.0899999999</v>
      </c>
      <c r="E102" s="68">
        <v>0</v>
      </c>
      <c r="F102" s="68">
        <v>0</v>
      </c>
      <c r="G102" s="68">
        <v>0</v>
      </c>
      <c r="H102" s="68">
        <v>0</v>
      </c>
      <c r="I102" s="68">
        <v>0</v>
      </c>
      <c r="J102" s="68">
        <v>0</v>
      </c>
      <c r="K102" s="68">
        <v>0</v>
      </c>
      <c r="L102" s="68">
        <v>0</v>
      </c>
      <c r="M102" s="68">
        <v>0</v>
      </c>
      <c r="N102" s="68">
        <v>0</v>
      </c>
      <c r="O102" s="68">
        <v>0</v>
      </c>
      <c r="P102" s="68">
        <v>8469702.2899999991</v>
      </c>
      <c r="Q102" s="68">
        <f t="shared" si="8"/>
        <v>8469702.2899999991</v>
      </c>
      <c r="R102" s="15"/>
      <c r="S102" s="17"/>
      <c r="T102" s="17"/>
      <c r="U102" s="17"/>
      <c r="V102" s="17"/>
      <c r="W102" s="17"/>
      <c r="X102" s="17"/>
      <c r="Y102" s="17"/>
      <c r="Z102" s="17"/>
      <c r="AA102" s="17"/>
      <c r="AB102" s="17"/>
      <c r="AC102" s="17"/>
      <c r="AD102" s="17"/>
      <c r="AE102" s="17"/>
      <c r="AF102" s="17"/>
      <c r="AG102" s="41"/>
      <c r="AH102" s="41"/>
      <c r="AI102" s="41"/>
      <c r="AJ102" s="41"/>
      <c r="AK102" s="41"/>
    </row>
    <row r="103" spans="2:37" x14ac:dyDescent="0.25">
      <c r="B103" s="16" t="s">
        <v>140</v>
      </c>
      <c r="C103" s="110">
        <v>0</v>
      </c>
      <c r="D103" s="110">
        <v>3383335</v>
      </c>
      <c r="E103" s="68">
        <v>0</v>
      </c>
      <c r="F103" s="68">
        <v>0</v>
      </c>
      <c r="G103" s="68">
        <v>0</v>
      </c>
      <c r="H103" s="68">
        <v>0</v>
      </c>
      <c r="I103" s="68">
        <v>0</v>
      </c>
      <c r="J103" s="68">
        <v>0</v>
      </c>
      <c r="K103" s="68">
        <v>0</v>
      </c>
      <c r="L103" s="68">
        <v>0</v>
      </c>
      <c r="M103" s="68">
        <v>0</v>
      </c>
      <c r="N103" s="68">
        <v>0</v>
      </c>
      <c r="O103" s="68">
        <v>0</v>
      </c>
      <c r="P103" s="68">
        <v>1452150.54</v>
      </c>
      <c r="Q103" s="68">
        <f t="shared" si="8"/>
        <v>1452150.54</v>
      </c>
      <c r="R103" s="15"/>
      <c r="S103" s="17"/>
      <c r="T103" s="17"/>
      <c r="U103" s="17"/>
      <c r="V103" s="17"/>
      <c r="W103" s="17"/>
      <c r="X103" s="17"/>
      <c r="Y103" s="17"/>
      <c r="Z103" s="17"/>
      <c r="AA103" s="17"/>
      <c r="AB103" s="17"/>
      <c r="AC103" s="17"/>
      <c r="AD103" s="17"/>
      <c r="AE103" s="17"/>
      <c r="AF103" s="17"/>
      <c r="AG103" s="41"/>
      <c r="AH103" s="41"/>
      <c r="AI103" s="41"/>
      <c r="AJ103" s="41"/>
      <c r="AK103" s="41"/>
    </row>
    <row r="104" spans="2:37" x14ac:dyDescent="0.25">
      <c r="B104" s="16" t="s">
        <v>144</v>
      </c>
      <c r="C104" s="110">
        <v>0</v>
      </c>
      <c r="D104" s="110">
        <v>505251</v>
      </c>
      <c r="E104" s="68">
        <v>0</v>
      </c>
      <c r="F104" s="68">
        <v>0</v>
      </c>
      <c r="G104" s="68">
        <v>0</v>
      </c>
      <c r="H104" s="68">
        <v>0</v>
      </c>
      <c r="I104" s="68">
        <v>0</v>
      </c>
      <c r="J104" s="68">
        <v>0</v>
      </c>
      <c r="K104" s="68">
        <v>0</v>
      </c>
      <c r="L104" s="68">
        <v>0</v>
      </c>
      <c r="M104" s="68">
        <v>0</v>
      </c>
      <c r="N104" s="68">
        <v>0</v>
      </c>
      <c r="O104" s="68">
        <v>0</v>
      </c>
      <c r="P104" s="68">
        <v>1421.18</v>
      </c>
      <c r="Q104" s="68">
        <f t="shared" si="8"/>
        <v>1421.18</v>
      </c>
      <c r="R104" s="15"/>
      <c r="S104" s="17"/>
      <c r="T104" s="17"/>
      <c r="U104" s="17"/>
      <c r="V104" s="17"/>
      <c r="W104" s="17"/>
      <c r="X104" s="17"/>
      <c r="Y104" s="17"/>
      <c r="Z104" s="17"/>
      <c r="AA104" s="17"/>
      <c r="AB104" s="17"/>
      <c r="AC104" s="17"/>
      <c r="AD104" s="17"/>
      <c r="AE104" s="17"/>
      <c r="AF104" s="17"/>
      <c r="AG104" s="41"/>
      <c r="AH104" s="41"/>
      <c r="AI104" s="41"/>
      <c r="AJ104" s="41"/>
      <c r="AK104" s="41"/>
    </row>
    <row r="105" spans="2:37" x14ac:dyDescent="0.25">
      <c r="B105" s="16" t="s">
        <v>336</v>
      </c>
      <c r="C105" s="110">
        <v>0</v>
      </c>
      <c r="D105" s="110">
        <v>41021233.219999991</v>
      </c>
      <c r="E105" s="68">
        <v>0</v>
      </c>
      <c r="F105" s="68">
        <v>0</v>
      </c>
      <c r="G105" s="68">
        <v>0</v>
      </c>
      <c r="H105" s="68">
        <v>0</v>
      </c>
      <c r="I105" s="68">
        <v>0</v>
      </c>
      <c r="J105" s="68">
        <v>0</v>
      </c>
      <c r="K105" s="68">
        <v>0</v>
      </c>
      <c r="L105" s="68">
        <v>0</v>
      </c>
      <c r="M105" s="68">
        <v>0</v>
      </c>
      <c r="N105" s="68">
        <v>0</v>
      </c>
      <c r="O105" s="68">
        <v>18971580.139999997</v>
      </c>
      <c r="P105" s="68">
        <v>19814635.82</v>
      </c>
      <c r="Q105" s="68">
        <f t="shared" si="8"/>
        <v>38786215.959999993</v>
      </c>
      <c r="R105" s="15"/>
      <c r="S105" s="17"/>
      <c r="T105" s="17"/>
      <c r="U105" s="17"/>
      <c r="V105" s="17"/>
      <c r="W105" s="17"/>
      <c r="X105" s="17"/>
      <c r="Y105" s="17"/>
      <c r="Z105" s="17"/>
      <c r="AA105" s="17"/>
      <c r="AB105" s="17"/>
      <c r="AC105" s="17"/>
      <c r="AD105" s="17"/>
      <c r="AE105" s="17"/>
      <c r="AF105" s="17"/>
      <c r="AG105" s="41"/>
      <c r="AH105" s="41"/>
      <c r="AI105" s="41"/>
      <c r="AJ105" s="41"/>
      <c r="AK105" s="41"/>
    </row>
    <row r="106" spans="2:37" x14ac:dyDescent="0.25">
      <c r="B106" s="16" t="s">
        <v>300</v>
      </c>
      <c r="C106" s="110">
        <v>148262713</v>
      </c>
      <c r="D106" s="110">
        <v>92988589</v>
      </c>
      <c r="E106" s="68">
        <v>2001262.47</v>
      </c>
      <c r="F106" s="68">
        <v>4207920.62</v>
      </c>
      <c r="G106" s="68">
        <v>3372693.07</v>
      </c>
      <c r="H106" s="68">
        <v>6496374.4199999999</v>
      </c>
      <c r="I106" s="68">
        <v>1810034.2599999998</v>
      </c>
      <c r="J106" s="68">
        <v>16581716.850000001</v>
      </c>
      <c r="K106" s="68">
        <v>5002193.41</v>
      </c>
      <c r="L106" s="68">
        <v>4834640.22</v>
      </c>
      <c r="M106" s="68">
        <v>3681145.42</v>
      </c>
      <c r="N106" s="68">
        <v>3310118.6999999997</v>
      </c>
      <c r="O106" s="68">
        <v>4504867.49</v>
      </c>
      <c r="P106" s="68">
        <v>10313104.59</v>
      </c>
      <c r="Q106" s="68">
        <f t="shared" si="8"/>
        <v>66116071.519999996</v>
      </c>
      <c r="R106" s="15"/>
      <c r="S106" s="17"/>
      <c r="T106" s="17"/>
      <c r="U106" s="17"/>
      <c r="V106" s="17"/>
      <c r="W106" s="17"/>
      <c r="X106" s="17"/>
      <c r="Y106" s="17"/>
      <c r="Z106" s="17"/>
      <c r="AA106" s="17"/>
      <c r="AB106" s="17"/>
      <c r="AC106" s="17"/>
      <c r="AD106" s="17"/>
      <c r="AE106" s="17"/>
      <c r="AF106" s="17"/>
      <c r="AG106" s="41"/>
      <c r="AH106" s="41"/>
      <c r="AI106" s="41"/>
      <c r="AJ106" s="41"/>
      <c r="AK106" s="41"/>
    </row>
    <row r="107" spans="2:37" x14ac:dyDescent="0.25">
      <c r="B107" s="16" t="s">
        <v>156</v>
      </c>
      <c r="C107" s="110">
        <v>0</v>
      </c>
      <c r="D107" s="110">
        <v>38255514.970000006</v>
      </c>
      <c r="E107" s="68">
        <v>0</v>
      </c>
      <c r="F107" s="68">
        <v>0</v>
      </c>
      <c r="G107" s="68">
        <v>0</v>
      </c>
      <c r="H107" s="68">
        <v>4576705.05</v>
      </c>
      <c r="I107" s="68">
        <v>0</v>
      </c>
      <c r="J107" s="68">
        <v>0</v>
      </c>
      <c r="K107" s="68">
        <v>0</v>
      </c>
      <c r="L107" s="68">
        <v>0</v>
      </c>
      <c r="M107" s="68">
        <v>0</v>
      </c>
      <c r="N107" s="68">
        <v>0</v>
      </c>
      <c r="O107" s="68">
        <v>12421461.279999999</v>
      </c>
      <c r="P107" s="68">
        <v>21256798.780000001</v>
      </c>
      <c r="Q107" s="68">
        <f t="shared" si="8"/>
        <v>38254965.109999999</v>
      </c>
      <c r="S107" s="17"/>
      <c r="T107" s="17"/>
      <c r="U107" s="17"/>
      <c r="V107" s="17"/>
      <c r="W107" s="17"/>
      <c r="X107" s="17"/>
      <c r="Y107" s="17"/>
      <c r="Z107" s="17"/>
      <c r="AA107" s="17"/>
      <c r="AB107" s="17"/>
      <c r="AC107" s="17"/>
      <c r="AD107" s="17"/>
      <c r="AE107" s="17"/>
      <c r="AF107" s="17"/>
      <c r="AG107" s="41"/>
      <c r="AH107" s="41"/>
      <c r="AI107" s="41"/>
      <c r="AJ107" s="41"/>
      <c r="AK107" s="41"/>
    </row>
    <row r="108" spans="2:37" x14ac:dyDescent="0.25">
      <c r="B108" s="16" t="s">
        <v>301</v>
      </c>
      <c r="C108" s="110">
        <v>0</v>
      </c>
      <c r="D108" s="110">
        <v>6073267.5899999989</v>
      </c>
      <c r="E108" s="68">
        <v>0</v>
      </c>
      <c r="F108" s="68">
        <v>0</v>
      </c>
      <c r="G108" s="68">
        <v>0</v>
      </c>
      <c r="H108" s="68">
        <v>0</v>
      </c>
      <c r="I108" s="68">
        <v>0</v>
      </c>
      <c r="J108" s="68">
        <v>0</v>
      </c>
      <c r="K108" s="68">
        <v>0</v>
      </c>
      <c r="L108" s="68">
        <v>0</v>
      </c>
      <c r="M108" s="68">
        <v>0</v>
      </c>
      <c r="N108" s="68">
        <v>0</v>
      </c>
      <c r="O108" s="68">
        <v>0</v>
      </c>
      <c r="P108" s="68">
        <v>6073267.5899999999</v>
      </c>
      <c r="Q108" s="68">
        <f t="shared" si="8"/>
        <v>6073267.5899999999</v>
      </c>
      <c r="S108" s="17"/>
      <c r="T108" s="17"/>
      <c r="U108" s="17"/>
      <c r="V108" s="17"/>
      <c r="W108" s="17"/>
      <c r="X108" s="17"/>
      <c r="Y108" s="17"/>
      <c r="Z108" s="17"/>
      <c r="AA108" s="17"/>
      <c r="AB108" s="17"/>
      <c r="AC108" s="17"/>
      <c r="AD108" s="17"/>
      <c r="AE108" s="17"/>
      <c r="AF108" s="17"/>
      <c r="AG108" s="41"/>
      <c r="AH108" s="41"/>
      <c r="AI108" s="41"/>
      <c r="AJ108" s="41"/>
      <c r="AK108" s="41"/>
    </row>
    <row r="109" spans="2:37" x14ac:dyDescent="0.25">
      <c r="B109" s="16" t="s">
        <v>303</v>
      </c>
      <c r="C109" s="110">
        <v>0</v>
      </c>
      <c r="D109" s="110">
        <v>176206167.64000002</v>
      </c>
      <c r="E109" s="68">
        <v>0</v>
      </c>
      <c r="F109" s="68">
        <v>8059966.1600000001</v>
      </c>
      <c r="G109" s="68">
        <v>5793636.7599999998</v>
      </c>
      <c r="H109" s="68">
        <v>8979334.1899999995</v>
      </c>
      <c r="I109" s="68">
        <v>4271836.46</v>
      </c>
      <c r="J109" s="68">
        <v>3826542.1</v>
      </c>
      <c r="K109" s="68">
        <v>72007063.370000005</v>
      </c>
      <c r="L109" s="68">
        <v>5420106.4299999997</v>
      </c>
      <c r="M109" s="68">
        <v>9285844.8000000007</v>
      </c>
      <c r="N109" s="68">
        <v>4430266.3600000003</v>
      </c>
      <c r="O109" s="68">
        <v>11157747.689999999</v>
      </c>
      <c r="P109" s="68">
        <v>10479912.59</v>
      </c>
      <c r="Q109" s="68">
        <f t="shared" si="8"/>
        <v>143712256.91</v>
      </c>
      <c r="S109" s="17"/>
      <c r="T109" s="17"/>
      <c r="U109" s="17"/>
      <c r="V109" s="17"/>
      <c r="W109" s="17"/>
      <c r="X109" s="17"/>
      <c r="Y109" s="17"/>
      <c r="Z109" s="17"/>
      <c r="AA109" s="17"/>
      <c r="AB109" s="17"/>
      <c r="AC109" s="17"/>
      <c r="AD109" s="17"/>
      <c r="AE109" s="17"/>
      <c r="AF109" s="17"/>
      <c r="AG109" s="41"/>
      <c r="AH109" s="41"/>
      <c r="AI109" s="41"/>
      <c r="AJ109" s="41"/>
      <c r="AK109" s="41"/>
    </row>
    <row r="110" spans="2:37" x14ac:dyDescent="0.25">
      <c r="B110" s="16" t="s">
        <v>304</v>
      </c>
      <c r="C110" s="110">
        <v>8616578</v>
      </c>
      <c r="D110" s="110">
        <v>7803343.8100000005</v>
      </c>
      <c r="E110" s="68">
        <v>0</v>
      </c>
      <c r="F110" s="68">
        <v>0</v>
      </c>
      <c r="G110" s="68">
        <v>0</v>
      </c>
      <c r="H110" s="68">
        <v>0</v>
      </c>
      <c r="I110" s="68">
        <v>0</v>
      </c>
      <c r="J110" s="68">
        <v>801533.82</v>
      </c>
      <c r="K110" s="68">
        <v>0</v>
      </c>
      <c r="L110" s="68">
        <v>0</v>
      </c>
      <c r="M110" s="68">
        <v>0</v>
      </c>
      <c r="N110" s="68">
        <v>0</v>
      </c>
      <c r="O110" s="68">
        <v>2559648.41</v>
      </c>
      <c r="P110" s="68">
        <v>350</v>
      </c>
      <c r="Q110" s="68">
        <f t="shared" si="8"/>
        <v>3361532.23</v>
      </c>
      <c r="S110" s="17"/>
      <c r="T110" s="17"/>
      <c r="U110" s="17"/>
      <c r="V110" s="17"/>
      <c r="W110" s="17"/>
      <c r="X110" s="17"/>
      <c r="Y110" s="17"/>
      <c r="Z110" s="17"/>
      <c r="AA110" s="17"/>
      <c r="AB110" s="17"/>
      <c r="AC110" s="17"/>
      <c r="AD110" s="17"/>
      <c r="AE110" s="17"/>
      <c r="AF110" s="17"/>
      <c r="AG110" s="41"/>
      <c r="AH110" s="41"/>
      <c r="AI110" s="41"/>
      <c r="AJ110" s="41"/>
      <c r="AK110" s="41"/>
    </row>
    <row r="111" spans="2:37" x14ac:dyDescent="0.25">
      <c r="B111" s="16" t="s">
        <v>305</v>
      </c>
      <c r="C111" s="110">
        <v>5973729</v>
      </c>
      <c r="D111" s="110">
        <v>7548297.75</v>
      </c>
      <c r="E111" s="68">
        <v>0</v>
      </c>
      <c r="F111" s="68">
        <v>0</v>
      </c>
      <c r="G111" s="68">
        <v>0</v>
      </c>
      <c r="H111" s="68">
        <v>0</v>
      </c>
      <c r="I111" s="68">
        <v>0</v>
      </c>
      <c r="J111" s="68">
        <v>0</v>
      </c>
      <c r="K111" s="68">
        <v>0</v>
      </c>
      <c r="L111" s="68">
        <v>0</v>
      </c>
      <c r="M111" s="68">
        <v>0</v>
      </c>
      <c r="N111" s="68">
        <v>0</v>
      </c>
      <c r="O111" s="68">
        <v>2372550.12</v>
      </c>
      <c r="P111" s="68">
        <v>350</v>
      </c>
      <c r="Q111" s="68">
        <f t="shared" si="8"/>
        <v>2372900.12</v>
      </c>
      <c r="S111" s="17"/>
      <c r="T111" s="17"/>
      <c r="U111" s="17"/>
      <c r="V111" s="17"/>
      <c r="W111" s="17"/>
      <c r="X111" s="17"/>
      <c r="Y111" s="17"/>
      <c r="Z111" s="17"/>
      <c r="AA111" s="17"/>
      <c r="AB111" s="17"/>
      <c r="AC111" s="17"/>
      <c r="AD111" s="17"/>
      <c r="AE111" s="17"/>
      <c r="AF111" s="17"/>
      <c r="AG111" s="41"/>
      <c r="AH111" s="41"/>
      <c r="AI111" s="41"/>
      <c r="AJ111" s="41"/>
      <c r="AK111" s="41"/>
    </row>
    <row r="112" spans="2:37" x14ac:dyDescent="0.25">
      <c r="B112" s="16" t="s">
        <v>306</v>
      </c>
      <c r="C112" s="110">
        <v>0</v>
      </c>
      <c r="D112" s="110">
        <v>0</v>
      </c>
      <c r="E112" s="68">
        <v>0</v>
      </c>
      <c r="F112" s="68">
        <v>0</v>
      </c>
      <c r="G112" s="68">
        <v>0</v>
      </c>
      <c r="H112" s="68">
        <v>0</v>
      </c>
      <c r="I112" s="68">
        <v>0</v>
      </c>
      <c r="J112" s="68">
        <v>0</v>
      </c>
      <c r="K112" s="68">
        <v>0</v>
      </c>
      <c r="L112" s="68">
        <v>0</v>
      </c>
      <c r="M112" s="68">
        <v>0</v>
      </c>
      <c r="N112" s="68">
        <v>0</v>
      </c>
      <c r="O112" s="68">
        <v>0</v>
      </c>
      <c r="P112" s="68">
        <v>0</v>
      </c>
      <c r="Q112" s="68">
        <f t="shared" si="8"/>
        <v>0</v>
      </c>
      <c r="S112" s="17"/>
      <c r="T112" s="17"/>
      <c r="U112" s="17"/>
      <c r="V112" s="17"/>
      <c r="W112" s="17"/>
      <c r="X112" s="17"/>
      <c r="Y112" s="17"/>
      <c r="Z112" s="17"/>
      <c r="AA112" s="17"/>
      <c r="AB112" s="17"/>
      <c r="AC112" s="17"/>
      <c r="AD112" s="17"/>
      <c r="AE112" s="17"/>
      <c r="AF112" s="17"/>
      <c r="AG112" s="41"/>
      <c r="AH112" s="41"/>
      <c r="AI112" s="41"/>
      <c r="AJ112" s="41"/>
      <c r="AK112" s="41"/>
    </row>
    <row r="113" spans="1:37" x14ac:dyDescent="0.25">
      <c r="B113" s="16" t="s">
        <v>307</v>
      </c>
      <c r="C113" s="110">
        <v>0</v>
      </c>
      <c r="D113" s="110">
        <v>1675</v>
      </c>
      <c r="E113" s="68">
        <v>0</v>
      </c>
      <c r="F113" s="68">
        <v>0</v>
      </c>
      <c r="G113" s="68">
        <v>0</v>
      </c>
      <c r="H113" s="68">
        <v>0</v>
      </c>
      <c r="I113" s="68">
        <v>0</v>
      </c>
      <c r="J113" s="68">
        <v>0</v>
      </c>
      <c r="K113" s="68">
        <v>0</v>
      </c>
      <c r="L113" s="68">
        <v>0</v>
      </c>
      <c r="M113" s="68">
        <v>0</v>
      </c>
      <c r="N113" s="68">
        <v>0</v>
      </c>
      <c r="O113" s="68">
        <v>0</v>
      </c>
      <c r="P113" s="68">
        <v>0</v>
      </c>
      <c r="Q113" s="68">
        <f t="shared" si="8"/>
        <v>0</v>
      </c>
      <c r="S113" s="17"/>
      <c r="T113" s="17"/>
      <c r="U113" s="17"/>
      <c r="V113" s="17"/>
      <c r="W113" s="17"/>
      <c r="X113" s="17"/>
      <c r="Y113" s="17"/>
      <c r="Z113" s="17"/>
      <c r="AA113" s="17"/>
      <c r="AB113" s="17"/>
      <c r="AC113" s="17"/>
      <c r="AD113" s="17"/>
      <c r="AE113" s="17"/>
      <c r="AF113" s="17"/>
      <c r="AG113" s="41"/>
      <c r="AH113" s="41"/>
      <c r="AI113" s="41"/>
      <c r="AJ113" s="41"/>
      <c r="AK113" s="41"/>
    </row>
    <row r="114" spans="1:37" x14ac:dyDescent="0.25">
      <c r="B114" s="16" t="s">
        <v>260</v>
      </c>
      <c r="C114" s="110">
        <v>1335225</v>
      </c>
      <c r="D114" s="110">
        <v>1775225</v>
      </c>
      <c r="E114" s="68">
        <v>0</v>
      </c>
      <c r="F114" s="68">
        <v>0</v>
      </c>
      <c r="G114" s="68">
        <v>0</v>
      </c>
      <c r="H114" s="68">
        <v>0</v>
      </c>
      <c r="I114" s="68">
        <v>0</v>
      </c>
      <c r="J114" s="68">
        <v>0</v>
      </c>
      <c r="K114" s="68">
        <v>0</v>
      </c>
      <c r="L114" s="68">
        <v>0</v>
      </c>
      <c r="M114" s="68">
        <v>0</v>
      </c>
      <c r="N114" s="68">
        <v>0</v>
      </c>
      <c r="O114" s="68">
        <v>0</v>
      </c>
      <c r="P114" s="68">
        <v>788238.27</v>
      </c>
      <c r="Q114" s="68">
        <f t="shared" si="8"/>
        <v>788238.27</v>
      </c>
      <c r="S114" s="17"/>
      <c r="T114" s="17"/>
      <c r="U114" s="17"/>
      <c r="V114" s="17"/>
      <c r="W114" s="17"/>
      <c r="X114" s="17"/>
      <c r="Y114" s="17"/>
      <c r="Z114" s="17"/>
      <c r="AA114" s="17"/>
      <c r="AB114" s="17"/>
      <c r="AC114" s="17"/>
      <c r="AD114" s="17"/>
      <c r="AE114" s="17"/>
      <c r="AF114" s="17"/>
      <c r="AG114" s="41"/>
      <c r="AH114" s="41"/>
      <c r="AI114" s="41"/>
      <c r="AJ114" s="41"/>
      <c r="AK114" s="41"/>
    </row>
    <row r="115" spans="1:37" x14ac:dyDescent="0.25">
      <c r="B115" s="16" t="s">
        <v>337</v>
      </c>
      <c r="C115" s="110">
        <v>0</v>
      </c>
      <c r="D115" s="110">
        <v>68107372.859999999</v>
      </c>
      <c r="E115" s="68">
        <v>0</v>
      </c>
      <c r="F115" s="68">
        <v>0</v>
      </c>
      <c r="G115" s="68">
        <v>0</v>
      </c>
      <c r="H115" s="68">
        <v>0</v>
      </c>
      <c r="I115" s="68">
        <v>0</v>
      </c>
      <c r="J115" s="68">
        <v>0</v>
      </c>
      <c r="K115" s="68">
        <v>0</v>
      </c>
      <c r="L115" s="68">
        <v>0</v>
      </c>
      <c r="M115" s="68">
        <v>0</v>
      </c>
      <c r="N115" s="68">
        <v>0</v>
      </c>
      <c r="O115" s="68">
        <v>0</v>
      </c>
      <c r="P115" s="68">
        <v>68107362.170000002</v>
      </c>
      <c r="Q115" s="68">
        <f t="shared" si="8"/>
        <v>68107362.170000002</v>
      </c>
      <c r="S115" s="17"/>
      <c r="T115" s="17"/>
      <c r="U115" s="17"/>
      <c r="V115" s="17"/>
      <c r="W115" s="17"/>
      <c r="X115" s="17"/>
      <c r="Y115" s="17"/>
      <c r="Z115" s="17"/>
      <c r="AA115" s="17"/>
      <c r="AB115" s="17"/>
      <c r="AC115" s="17"/>
      <c r="AD115" s="17"/>
      <c r="AE115" s="17"/>
      <c r="AF115" s="17"/>
      <c r="AG115" s="41"/>
      <c r="AH115" s="41"/>
      <c r="AI115" s="41"/>
      <c r="AJ115" s="41"/>
      <c r="AK115" s="41"/>
    </row>
    <row r="116" spans="1:37" x14ac:dyDescent="0.25">
      <c r="B116" s="16" t="s">
        <v>308</v>
      </c>
      <c r="C116" s="110">
        <v>0</v>
      </c>
      <c r="D116" s="110">
        <v>3958861.45</v>
      </c>
      <c r="E116" s="68">
        <v>0</v>
      </c>
      <c r="F116" s="68">
        <v>0</v>
      </c>
      <c r="G116" s="68">
        <v>0</v>
      </c>
      <c r="H116" s="68">
        <v>0</v>
      </c>
      <c r="I116" s="68">
        <v>0</v>
      </c>
      <c r="J116" s="68">
        <v>0</v>
      </c>
      <c r="K116" s="68">
        <v>0</v>
      </c>
      <c r="L116" s="68">
        <v>0</v>
      </c>
      <c r="M116" s="68">
        <v>0</v>
      </c>
      <c r="N116" s="68">
        <v>0</v>
      </c>
      <c r="O116" s="68">
        <v>0</v>
      </c>
      <c r="P116" s="68">
        <v>3958861.45</v>
      </c>
      <c r="Q116" s="68">
        <f t="shared" si="8"/>
        <v>3958861.45</v>
      </c>
      <c r="S116" s="17"/>
      <c r="T116" s="17"/>
      <c r="U116" s="17"/>
      <c r="V116" s="17"/>
      <c r="W116" s="17"/>
      <c r="X116" s="17"/>
      <c r="Y116" s="17"/>
      <c r="Z116" s="17"/>
      <c r="AA116" s="17"/>
      <c r="AB116" s="17"/>
      <c r="AC116" s="17"/>
      <c r="AD116" s="17"/>
      <c r="AE116" s="17"/>
      <c r="AF116" s="17"/>
      <c r="AG116" s="41"/>
      <c r="AH116" s="41"/>
      <c r="AI116" s="41"/>
      <c r="AJ116" s="41"/>
      <c r="AK116" s="41"/>
    </row>
    <row r="117" spans="1:37" x14ac:dyDescent="0.25">
      <c r="B117" s="16" t="s">
        <v>310</v>
      </c>
      <c r="C117" s="110">
        <v>0</v>
      </c>
      <c r="D117" s="110">
        <v>3859415.9299999997</v>
      </c>
      <c r="E117" s="68">
        <v>0</v>
      </c>
      <c r="F117" s="68">
        <v>0</v>
      </c>
      <c r="G117" s="68">
        <v>0</v>
      </c>
      <c r="H117" s="68">
        <v>0</v>
      </c>
      <c r="I117" s="68">
        <v>0</v>
      </c>
      <c r="J117" s="68">
        <v>0</v>
      </c>
      <c r="K117" s="68">
        <v>0</v>
      </c>
      <c r="L117" s="68">
        <v>0</v>
      </c>
      <c r="M117" s="68">
        <v>0</v>
      </c>
      <c r="N117" s="68">
        <v>0</v>
      </c>
      <c r="O117" s="68">
        <v>0</v>
      </c>
      <c r="P117" s="68">
        <v>969738.50000000012</v>
      </c>
      <c r="Q117" s="68">
        <f t="shared" si="8"/>
        <v>969738.50000000012</v>
      </c>
      <c r="R117" s="42"/>
      <c r="S117" s="17"/>
      <c r="T117" s="17"/>
      <c r="U117" s="17"/>
      <c r="V117" s="17"/>
      <c r="W117" s="17"/>
      <c r="X117" s="17"/>
      <c r="Y117" s="17"/>
      <c r="Z117" s="17"/>
      <c r="AA117" s="17"/>
      <c r="AB117" s="17"/>
      <c r="AC117" s="17"/>
      <c r="AD117" s="17"/>
      <c r="AE117" s="17"/>
      <c r="AF117" s="17"/>
      <c r="AG117" s="41"/>
      <c r="AH117" s="41"/>
      <c r="AI117" s="41"/>
      <c r="AJ117" s="41"/>
      <c r="AK117" s="41"/>
    </row>
    <row r="118" spans="1:37" x14ac:dyDescent="0.25">
      <c r="B118" s="16" t="s">
        <v>311</v>
      </c>
      <c r="C118" s="110">
        <v>0</v>
      </c>
      <c r="D118" s="110">
        <v>2100</v>
      </c>
      <c r="E118" s="68">
        <v>0</v>
      </c>
      <c r="F118" s="68">
        <v>0</v>
      </c>
      <c r="G118" s="68">
        <v>0</v>
      </c>
      <c r="H118" s="68">
        <v>0</v>
      </c>
      <c r="I118" s="68">
        <v>0</v>
      </c>
      <c r="J118" s="68">
        <v>0</v>
      </c>
      <c r="K118" s="68">
        <v>0</v>
      </c>
      <c r="L118" s="68">
        <v>0</v>
      </c>
      <c r="M118" s="68">
        <v>0</v>
      </c>
      <c r="N118" s="68">
        <v>0</v>
      </c>
      <c r="O118" s="68">
        <v>0</v>
      </c>
      <c r="P118" s="68">
        <v>1925</v>
      </c>
      <c r="Q118" s="68">
        <f t="shared" si="8"/>
        <v>1925</v>
      </c>
      <c r="R118" s="42"/>
      <c r="S118" s="17"/>
      <c r="T118" s="17"/>
      <c r="U118" s="17"/>
      <c r="V118" s="17"/>
      <c r="W118" s="17"/>
      <c r="X118" s="17"/>
      <c r="Y118" s="17"/>
      <c r="Z118" s="17"/>
      <c r="AA118" s="17"/>
      <c r="AB118" s="17"/>
      <c r="AC118" s="17"/>
      <c r="AD118" s="17"/>
      <c r="AE118" s="17"/>
      <c r="AF118" s="17"/>
      <c r="AG118" s="41"/>
      <c r="AH118" s="41"/>
      <c r="AI118" s="41"/>
      <c r="AJ118" s="41"/>
      <c r="AK118" s="41"/>
    </row>
    <row r="119" spans="1:37" x14ac:dyDescent="0.25">
      <c r="B119" s="16" t="s">
        <v>264</v>
      </c>
      <c r="C119" s="110">
        <v>0</v>
      </c>
      <c r="D119" s="110">
        <v>5307398.3000000007</v>
      </c>
      <c r="E119" s="68">
        <v>0</v>
      </c>
      <c r="F119" s="68">
        <v>0</v>
      </c>
      <c r="G119" s="68">
        <v>0</v>
      </c>
      <c r="H119" s="68">
        <v>0</v>
      </c>
      <c r="I119" s="68">
        <v>0</v>
      </c>
      <c r="J119" s="68">
        <v>0</v>
      </c>
      <c r="K119" s="68">
        <v>0</v>
      </c>
      <c r="L119" s="68">
        <v>0</v>
      </c>
      <c r="M119" s="68">
        <v>0</v>
      </c>
      <c r="N119" s="68">
        <v>0</v>
      </c>
      <c r="O119" s="68">
        <v>0</v>
      </c>
      <c r="P119" s="68">
        <v>2615927.7800000003</v>
      </c>
      <c r="Q119" s="68">
        <f t="shared" si="8"/>
        <v>2615927.7800000003</v>
      </c>
      <c r="R119" s="42"/>
      <c r="S119" s="17"/>
      <c r="T119" s="17"/>
      <c r="U119" s="17"/>
      <c r="V119" s="17"/>
      <c r="W119" s="17"/>
      <c r="X119" s="17"/>
      <c r="Y119" s="17"/>
      <c r="Z119" s="17"/>
      <c r="AA119" s="17"/>
      <c r="AB119" s="17"/>
      <c r="AC119" s="17"/>
      <c r="AD119" s="17"/>
      <c r="AE119" s="17"/>
      <c r="AF119" s="17"/>
      <c r="AG119" s="41"/>
      <c r="AH119" s="41"/>
      <c r="AI119" s="41"/>
      <c r="AJ119" s="41"/>
      <c r="AK119" s="41"/>
    </row>
    <row r="120" spans="1:37" x14ac:dyDescent="0.25">
      <c r="B120" s="16" t="s">
        <v>265</v>
      </c>
      <c r="C120" s="110">
        <v>0</v>
      </c>
      <c r="D120" s="110">
        <v>848779.2</v>
      </c>
      <c r="E120" s="68">
        <v>0</v>
      </c>
      <c r="F120" s="68">
        <v>0</v>
      </c>
      <c r="G120" s="68">
        <v>0</v>
      </c>
      <c r="H120" s="68">
        <v>0</v>
      </c>
      <c r="I120" s="68">
        <v>0</v>
      </c>
      <c r="J120" s="68">
        <v>0</v>
      </c>
      <c r="K120" s="68">
        <v>0</v>
      </c>
      <c r="L120" s="68">
        <v>0</v>
      </c>
      <c r="M120" s="68">
        <v>0</v>
      </c>
      <c r="N120" s="68">
        <v>0</v>
      </c>
      <c r="O120" s="68">
        <v>0</v>
      </c>
      <c r="P120" s="68">
        <v>848779.2</v>
      </c>
      <c r="Q120" s="68">
        <f t="shared" si="8"/>
        <v>848779.2</v>
      </c>
      <c r="R120" s="42"/>
      <c r="S120" s="17"/>
      <c r="T120" s="17"/>
      <c r="U120" s="17"/>
      <c r="V120" s="17"/>
      <c r="W120" s="17"/>
      <c r="X120" s="17"/>
      <c r="Y120" s="17"/>
      <c r="Z120" s="17"/>
      <c r="AA120" s="17"/>
      <c r="AB120" s="17"/>
      <c r="AC120" s="17"/>
      <c r="AD120" s="17"/>
      <c r="AE120" s="17"/>
      <c r="AF120" s="17"/>
      <c r="AG120" s="41"/>
      <c r="AH120" s="41"/>
      <c r="AI120" s="41"/>
      <c r="AJ120" s="41"/>
      <c r="AK120" s="41"/>
    </row>
    <row r="121" spans="1:37" x14ac:dyDescent="0.25">
      <c r="B121" s="16" t="s">
        <v>267</v>
      </c>
      <c r="C121" s="110">
        <v>6527287</v>
      </c>
      <c r="D121" s="110">
        <v>4987847.1899999995</v>
      </c>
      <c r="E121" s="68">
        <v>0</v>
      </c>
      <c r="F121" s="68">
        <v>0</v>
      </c>
      <c r="G121" s="68">
        <v>0</v>
      </c>
      <c r="H121" s="68">
        <v>0</v>
      </c>
      <c r="I121" s="68">
        <v>0</v>
      </c>
      <c r="J121" s="68">
        <v>0</v>
      </c>
      <c r="K121" s="68">
        <v>0</v>
      </c>
      <c r="L121" s="68">
        <v>0</v>
      </c>
      <c r="M121" s="68">
        <v>0</v>
      </c>
      <c r="N121" s="68">
        <v>0</v>
      </c>
      <c r="O121" s="68">
        <v>0</v>
      </c>
      <c r="P121" s="68">
        <v>1252290.1399999999</v>
      </c>
      <c r="Q121" s="68">
        <f t="shared" si="8"/>
        <v>1252290.1399999999</v>
      </c>
      <c r="R121" s="42"/>
      <c r="S121" s="17"/>
      <c r="T121" s="17"/>
      <c r="U121" s="17"/>
      <c r="V121" s="17"/>
      <c r="W121" s="17"/>
      <c r="X121" s="17"/>
      <c r="Y121" s="17"/>
      <c r="Z121" s="17"/>
      <c r="AA121" s="17"/>
      <c r="AB121" s="17"/>
      <c r="AC121" s="17"/>
      <c r="AD121" s="17"/>
      <c r="AE121" s="17"/>
      <c r="AF121" s="17"/>
      <c r="AG121" s="41"/>
      <c r="AH121" s="41"/>
      <c r="AI121" s="41"/>
      <c r="AJ121" s="41"/>
      <c r="AK121" s="41"/>
    </row>
    <row r="122" spans="1:37" x14ac:dyDescent="0.25">
      <c r="B122" s="16" t="s">
        <v>338</v>
      </c>
      <c r="C122" s="110">
        <v>0</v>
      </c>
      <c r="D122" s="110">
        <v>12037223.890000001</v>
      </c>
      <c r="E122" s="68">
        <v>0</v>
      </c>
      <c r="F122" s="68">
        <v>0</v>
      </c>
      <c r="G122" s="68">
        <v>0</v>
      </c>
      <c r="H122" s="68">
        <v>0</v>
      </c>
      <c r="I122" s="68">
        <v>0</v>
      </c>
      <c r="J122" s="68">
        <v>0</v>
      </c>
      <c r="K122" s="68">
        <v>0</v>
      </c>
      <c r="L122" s="68">
        <v>0</v>
      </c>
      <c r="M122" s="68">
        <v>0</v>
      </c>
      <c r="N122" s="68">
        <v>0</v>
      </c>
      <c r="O122" s="68">
        <v>0</v>
      </c>
      <c r="P122" s="68">
        <v>11640750.869999999</v>
      </c>
      <c r="Q122" s="68">
        <f t="shared" si="8"/>
        <v>11640750.869999999</v>
      </c>
      <c r="R122" s="42"/>
      <c r="S122" s="17"/>
      <c r="T122" s="17"/>
      <c r="U122" s="17"/>
      <c r="V122" s="17"/>
      <c r="W122" s="17"/>
      <c r="X122" s="17"/>
      <c r="Y122" s="17"/>
      <c r="Z122" s="17"/>
      <c r="AA122" s="17"/>
      <c r="AB122" s="17"/>
      <c r="AC122" s="17"/>
      <c r="AD122" s="17"/>
      <c r="AE122" s="17"/>
      <c r="AF122" s="17"/>
      <c r="AG122" s="41"/>
      <c r="AH122" s="41"/>
      <c r="AI122" s="41"/>
      <c r="AJ122" s="41"/>
      <c r="AK122" s="41"/>
    </row>
    <row r="123" spans="1:37" x14ac:dyDescent="0.25">
      <c r="A123" s="103"/>
      <c r="B123" s="16" t="s">
        <v>313</v>
      </c>
      <c r="C123" s="112">
        <v>0</v>
      </c>
      <c r="D123" s="112">
        <v>5411497.3899999997</v>
      </c>
      <c r="E123" s="68">
        <v>0</v>
      </c>
      <c r="F123" s="68">
        <v>0</v>
      </c>
      <c r="G123" s="68">
        <v>0</v>
      </c>
      <c r="H123" s="68">
        <v>0</v>
      </c>
      <c r="I123" s="68">
        <v>0</v>
      </c>
      <c r="J123" s="68">
        <v>0</v>
      </c>
      <c r="K123" s="68">
        <v>0</v>
      </c>
      <c r="L123" s="68">
        <v>0</v>
      </c>
      <c r="M123" s="68">
        <v>0</v>
      </c>
      <c r="N123" s="68">
        <v>0</v>
      </c>
      <c r="O123" s="68">
        <v>678176.7</v>
      </c>
      <c r="P123" s="68">
        <v>4733320.6900000004</v>
      </c>
      <c r="Q123" s="68">
        <f t="shared" si="8"/>
        <v>5411497.3900000006</v>
      </c>
      <c r="R123" s="103">
        <v>678176.7</v>
      </c>
      <c r="S123" s="17"/>
      <c r="T123" s="17"/>
      <c r="U123" s="17"/>
      <c r="V123" s="17"/>
      <c r="W123" s="17"/>
      <c r="X123" s="17"/>
      <c r="Y123" s="17"/>
      <c r="Z123" s="17"/>
      <c r="AA123" s="17"/>
      <c r="AB123" s="17"/>
      <c r="AC123" s="17"/>
      <c r="AD123" s="17"/>
      <c r="AE123" s="17"/>
      <c r="AF123" s="17"/>
    </row>
    <row r="124" spans="1:37" x14ac:dyDescent="0.25">
      <c r="A124" s="103"/>
      <c r="B124" s="16" t="s">
        <v>314</v>
      </c>
      <c r="C124" s="112">
        <v>0</v>
      </c>
      <c r="D124" s="112">
        <v>5481909.0700000003</v>
      </c>
      <c r="E124" s="68">
        <v>0</v>
      </c>
      <c r="F124" s="68">
        <v>0</v>
      </c>
      <c r="G124" s="68">
        <v>0</v>
      </c>
      <c r="H124" s="68">
        <v>0</v>
      </c>
      <c r="I124" s="68">
        <v>0</v>
      </c>
      <c r="J124" s="68">
        <v>0</v>
      </c>
      <c r="K124" s="68">
        <v>0</v>
      </c>
      <c r="L124" s="68">
        <v>0</v>
      </c>
      <c r="M124" s="68">
        <v>0</v>
      </c>
      <c r="N124" s="68">
        <v>0</v>
      </c>
      <c r="O124" s="68">
        <v>0</v>
      </c>
      <c r="P124" s="68">
        <v>5337925.7</v>
      </c>
      <c r="Q124" s="68">
        <f t="shared" si="8"/>
        <v>5337925.7</v>
      </c>
      <c r="R124" s="103"/>
      <c r="S124" s="17"/>
      <c r="T124" s="17"/>
      <c r="U124" s="17"/>
      <c r="V124" s="17"/>
      <c r="W124" s="17"/>
      <c r="X124" s="17"/>
      <c r="Y124" s="17"/>
      <c r="Z124" s="17"/>
      <c r="AA124" s="17"/>
      <c r="AB124" s="17"/>
      <c r="AC124" s="17"/>
      <c r="AD124" s="17"/>
      <c r="AE124" s="17"/>
      <c r="AF124" s="17"/>
    </row>
    <row r="125" spans="1:37" x14ac:dyDescent="0.25">
      <c r="A125" s="103"/>
      <c r="B125" s="16" t="s">
        <v>339</v>
      </c>
      <c r="C125" s="112">
        <v>0</v>
      </c>
      <c r="D125" s="112">
        <v>1522020.4</v>
      </c>
      <c r="E125" s="68">
        <v>0</v>
      </c>
      <c r="F125" s="68">
        <v>0</v>
      </c>
      <c r="G125" s="68">
        <v>0</v>
      </c>
      <c r="H125" s="68">
        <v>0</v>
      </c>
      <c r="I125" s="68">
        <v>0</v>
      </c>
      <c r="J125" s="68">
        <v>0</v>
      </c>
      <c r="K125" s="68">
        <v>0</v>
      </c>
      <c r="L125" s="68">
        <v>0</v>
      </c>
      <c r="M125" s="68">
        <v>0</v>
      </c>
      <c r="N125" s="68">
        <v>0</v>
      </c>
      <c r="O125" s="68">
        <v>0</v>
      </c>
      <c r="P125" s="68">
        <v>1522020.4</v>
      </c>
      <c r="Q125" s="68">
        <f t="shared" si="8"/>
        <v>1522020.4</v>
      </c>
      <c r="R125" s="103"/>
      <c r="S125" s="17"/>
      <c r="T125" s="17"/>
      <c r="U125" s="17"/>
      <c r="V125" s="17"/>
      <c r="W125" s="17"/>
      <c r="X125" s="17"/>
      <c r="Y125" s="17"/>
      <c r="Z125" s="17"/>
      <c r="AA125" s="17"/>
      <c r="AB125" s="17"/>
      <c r="AC125" s="17"/>
      <c r="AD125" s="17"/>
      <c r="AE125" s="17"/>
      <c r="AF125" s="17"/>
    </row>
    <row r="126" spans="1:37" x14ac:dyDescent="0.25">
      <c r="B126" s="16" t="s">
        <v>340</v>
      </c>
      <c r="C126" s="110">
        <v>0</v>
      </c>
      <c r="D126" s="110">
        <v>364630.24</v>
      </c>
      <c r="E126" s="68">
        <v>0</v>
      </c>
      <c r="F126" s="68">
        <v>0</v>
      </c>
      <c r="G126" s="68">
        <v>0</v>
      </c>
      <c r="H126" s="68">
        <v>0</v>
      </c>
      <c r="I126" s="68">
        <v>0</v>
      </c>
      <c r="J126" s="68">
        <v>0</v>
      </c>
      <c r="K126" s="68">
        <v>0</v>
      </c>
      <c r="L126" s="68">
        <v>6583.33</v>
      </c>
      <c r="M126" s="68">
        <v>6583.33</v>
      </c>
      <c r="N126" s="68">
        <v>74034</v>
      </c>
      <c r="O126" s="68">
        <v>155176.33000000002</v>
      </c>
      <c r="P126" s="68">
        <v>122249.60000000001</v>
      </c>
      <c r="Q126" s="68">
        <f t="shared" si="8"/>
        <v>364626.59</v>
      </c>
      <c r="R126" s="42"/>
      <c r="S126" s="17"/>
      <c r="T126" s="17"/>
      <c r="U126" s="17"/>
      <c r="V126" s="17"/>
      <c r="W126" s="17"/>
      <c r="X126" s="17"/>
      <c r="Y126" s="17"/>
      <c r="Z126" s="17"/>
      <c r="AA126" s="17"/>
      <c r="AB126" s="17"/>
      <c r="AC126" s="17"/>
      <c r="AD126" s="17"/>
      <c r="AE126" s="17"/>
      <c r="AF126" s="17"/>
      <c r="AG126" s="41"/>
      <c r="AH126" s="41"/>
      <c r="AI126" s="41"/>
      <c r="AJ126" s="41"/>
      <c r="AK126" s="41"/>
    </row>
    <row r="127" spans="1:37" x14ac:dyDescent="0.25">
      <c r="B127" s="16" t="s">
        <v>270</v>
      </c>
      <c r="C127" s="110">
        <v>0</v>
      </c>
      <c r="D127" s="110">
        <v>11182530</v>
      </c>
      <c r="E127" s="68">
        <v>0</v>
      </c>
      <c r="F127" s="68">
        <v>0</v>
      </c>
      <c r="G127" s="68">
        <v>0</v>
      </c>
      <c r="H127" s="68">
        <v>0</v>
      </c>
      <c r="I127" s="68">
        <v>0</v>
      </c>
      <c r="J127" s="68">
        <v>0</v>
      </c>
      <c r="K127" s="68">
        <v>0</v>
      </c>
      <c r="L127" s="68">
        <v>2553956.2999999998</v>
      </c>
      <c r="M127" s="68">
        <v>0</v>
      </c>
      <c r="N127" s="68">
        <v>0</v>
      </c>
      <c r="O127" s="68">
        <v>0</v>
      </c>
      <c r="P127" s="68">
        <v>6661020.8500000006</v>
      </c>
      <c r="Q127" s="68">
        <f t="shared" si="8"/>
        <v>9214977.1500000004</v>
      </c>
      <c r="R127" s="42"/>
      <c r="S127" s="17"/>
      <c r="T127" s="17"/>
      <c r="U127" s="17"/>
      <c r="V127" s="17"/>
      <c r="W127" s="17"/>
      <c r="X127" s="17"/>
      <c r="Y127" s="17"/>
      <c r="Z127" s="17"/>
      <c r="AA127" s="17"/>
      <c r="AB127" s="17"/>
      <c r="AC127" s="17"/>
      <c r="AD127" s="17"/>
      <c r="AE127" s="17"/>
      <c r="AF127" s="17"/>
      <c r="AG127" s="41"/>
      <c r="AH127" s="41"/>
      <c r="AI127" s="41"/>
      <c r="AJ127" s="41"/>
      <c r="AK127" s="41"/>
    </row>
    <row r="128" spans="1:37" x14ac:dyDescent="0.25">
      <c r="B128" s="16" t="s">
        <v>316</v>
      </c>
      <c r="C128" s="110">
        <v>0</v>
      </c>
      <c r="D128" s="110">
        <v>670932.19999999995</v>
      </c>
      <c r="E128" s="68">
        <v>0</v>
      </c>
      <c r="F128" s="68">
        <v>0</v>
      </c>
      <c r="G128" s="68">
        <v>0</v>
      </c>
      <c r="H128" s="68">
        <v>0</v>
      </c>
      <c r="I128" s="68">
        <v>0</v>
      </c>
      <c r="J128" s="68">
        <v>0</v>
      </c>
      <c r="K128" s="68">
        <v>0</v>
      </c>
      <c r="L128" s="68">
        <v>0</v>
      </c>
      <c r="M128" s="68">
        <v>0</v>
      </c>
      <c r="N128" s="68">
        <v>0</v>
      </c>
      <c r="O128" s="68">
        <v>0</v>
      </c>
      <c r="P128" s="68">
        <v>115191.1</v>
      </c>
      <c r="Q128" s="68">
        <f t="shared" si="8"/>
        <v>115191.1</v>
      </c>
      <c r="R128" s="42"/>
      <c r="S128" s="17"/>
      <c r="T128" s="17"/>
      <c r="U128" s="17"/>
      <c r="V128" s="17"/>
      <c r="W128" s="17"/>
      <c r="X128" s="17"/>
      <c r="Y128" s="17"/>
      <c r="Z128" s="17"/>
      <c r="AA128" s="17"/>
      <c r="AB128" s="17"/>
      <c r="AC128" s="17"/>
      <c r="AD128" s="17"/>
      <c r="AE128" s="17"/>
      <c r="AF128" s="17"/>
      <c r="AG128" s="41"/>
      <c r="AH128" s="41"/>
      <c r="AI128" s="41"/>
      <c r="AJ128" s="41"/>
      <c r="AK128" s="41"/>
    </row>
    <row r="129" spans="2:37" x14ac:dyDescent="0.25">
      <c r="B129" s="16" t="s">
        <v>271</v>
      </c>
      <c r="C129" s="110">
        <v>0</v>
      </c>
      <c r="D129" s="110">
        <v>15866427</v>
      </c>
      <c r="E129" s="68">
        <v>0</v>
      </c>
      <c r="F129" s="68">
        <v>0</v>
      </c>
      <c r="G129" s="68">
        <v>0</v>
      </c>
      <c r="H129" s="68">
        <v>0</v>
      </c>
      <c r="I129" s="68">
        <v>0</v>
      </c>
      <c r="J129" s="68">
        <v>0</v>
      </c>
      <c r="K129" s="68">
        <v>0</v>
      </c>
      <c r="L129" s="68">
        <v>0</v>
      </c>
      <c r="M129" s="68">
        <v>0</v>
      </c>
      <c r="N129" s="68">
        <v>0</v>
      </c>
      <c r="O129" s="68">
        <v>0</v>
      </c>
      <c r="P129" s="68">
        <v>9170575.0999999996</v>
      </c>
      <c r="Q129" s="68">
        <f t="shared" si="8"/>
        <v>9170575.0999999996</v>
      </c>
      <c r="R129" s="42"/>
      <c r="S129" s="17"/>
      <c r="T129" s="17"/>
      <c r="U129" s="17"/>
      <c r="V129" s="17"/>
      <c r="W129" s="17"/>
      <c r="X129" s="17"/>
      <c r="Y129" s="17"/>
      <c r="Z129" s="17"/>
      <c r="AA129" s="17"/>
      <c r="AB129" s="17"/>
      <c r="AC129" s="17"/>
      <c r="AD129" s="17"/>
      <c r="AE129" s="17"/>
      <c r="AF129" s="17"/>
      <c r="AG129" s="41"/>
      <c r="AH129" s="41"/>
      <c r="AI129" s="41"/>
      <c r="AJ129" s="41"/>
      <c r="AK129" s="41"/>
    </row>
    <row r="130" spans="2:37" x14ac:dyDescent="0.25">
      <c r="B130" s="16" t="s">
        <v>317</v>
      </c>
      <c r="C130" s="110">
        <v>0</v>
      </c>
      <c r="D130" s="110">
        <v>12379005.48</v>
      </c>
      <c r="E130" s="68">
        <v>0</v>
      </c>
      <c r="F130" s="68">
        <v>0</v>
      </c>
      <c r="G130" s="68">
        <v>0</v>
      </c>
      <c r="H130" s="68">
        <v>0</v>
      </c>
      <c r="I130" s="68">
        <v>0</v>
      </c>
      <c r="J130" s="68">
        <v>0</v>
      </c>
      <c r="K130" s="68">
        <v>0</v>
      </c>
      <c r="L130" s="68">
        <v>0</v>
      </c>
      <c r="M130" s="68">
        <v>0</v>
      </c>
      <c r="N130" s="68">
        <v>0</v>
      </c>
      <c r="O130" s="68">
        <v>0</v>
      </c>
      <c r="P130" s="68">
        <v>12379004.550000001</v>
      </c>
      <c r="Q130" s="68">
        <f t="shared" si="8"/>
        <v>12379004.550000001</v>
      </c>
      <c r="R130" s="42"/>
      <c r="S130" s="17"/>
      <c r="T130" s="17"/>
      <c r="U130" s="17"/>
      <c r="V130" s="17"/>
      <c r="W130" s="17"/>
      <c r="X130" s="17"/>
      <c r="Y130" s="17"/>
      <c r="Z130" s="17"/>
      <c r="AA130" s="17"/>
      <c r="AB130" s="17"/>
      <c r="AC130" s="17"/>
      <c r="AD130" s="17"/>
      <c r="AE130" s="17"/>
      <c r="AF130" s="17"/>
      <c r="AG130" s="41"/>
      <c r="AH130" s="41"/>
      <c r="AI130" s="41"/>
      <c r="AJ130" s="41"/>
      <c r="AK130" s="41"/>
    </row>
    <row r="131" spans="2:37" x14ac:dyDescent="0.25">
      <c r="B131" s="16" t="s">
        <v>272</v>
      </c>
      <c r="C131" s="110">
        <v>0</v>
      </c>
      <c r="D131" s="110">
        <v>244208451.80999994</v>
      </c>
      <c r="E131" s="68">
        <v>0</v>
      </c>
      <c r="F131" s="68">
        <v>880557.00000000012</v>
      </c>
      <c r="G131" s="68">
        <v>1751943.9000000001</v>
      </c>
      <c r="H131" s="68">
        <v>3891900.5300000003</v>
      </c>
      <c r="I131" s="68">
        <v>3214625.94</v>
      </c>
      <c r="J131" s="68">
        <v>2637059.84</v>
      </c>
      <c r="K131" s="68">
        <v>7451932.1700000009</v>
      </c>
      <c r="L131" s="68">
        <v>6296338.6699999999</v>
      </c>
      <c r="M131" s="68">
        <v>6321655.9700000025</v>
      </c>
      <c r="N131" s="68">
        <v>27487797.550000004</v>
      </c>
      <c r="O131" s="68">
        <v>4349316.82</v>
      </c>
      <c r="P131" s="68">
        <v>58412849.789999992</v>
      </c>
      <c r="Q131" s="68">
        <f t="shared" si="8"/>
        <v>122695978.18000001</v>
      </c>
      <c r="R131" s="42"/>
      <c r="S131" s="17"/>
      <c r="T131" s="17"/>
      <c r="U131" s="17"/>
      <c r="V131" s="17"/>
      <c r="W131" s="17"/>
      <c r="X131" s="17"/>
      <c r="Y131" s="17"/>
      <c r="Z131" s="17"/>
      <c r="AA131" s="17"/>
      <c r="AB131" s="17"/>
      <c r="AC131" s="17"/>
      <c r="AD131" s="17"/>
      <c r="AE131" s="17"/>
      <c r="AF131" s="17"/>
      <c r="AG131" s="41"/>
      <c r="AH131" s="41"/>
      <c r="AI131" s="41"/>
      <c r="AJ131" s="41"/>
      <c r="AK131" s="41"/>
    </row>
    <row r="132" spans="2:37" x14ac:dyDescent="0.25">
      <c r="B132" s="16" t="s">
        <v>318</v>
      </c>
      <c r="C132" s="110">
        <v>0</v>
      </c>
      <c r="D132" s="110">
        <v>132970</v>
      </c>
      <c r="E132" s="68">
        <v>0</v>
      </c>
      <c r="F132" s="68">
        <v>0</v>
      </c>
      <c r="G132" s="68">
        <v>0</v>
      </c>
      <c r="H132" s="68">
        <v>0</v>
      </c>
      <c r="I132" s="68">
        <v>0</v>
      </c>
      <c r="J132" s="68">
        <v>0</v>
      </c>
      <c r="K132" s="68">
        <v>0</v>
      </c>
      <c r="L132" s="68">
        <v>0</v>
      </c>
      <c r="M132" s="68">
        <v>0</v>
      </c>
      <c r="N132" s="68">
        <v>0</v>
      </c>
      <c r="O132" s="68">
        <v>0</v>
      </c>
      <c r="P132" s="68">
        <v>132966</v>
      </c>
      <c r="Q132" s="68">
        <f t="shared" si="8"/>
        <v>132966</v>
      </c>
      <c r="R132" s="42"/>
      <c r="S132" s="17"/>
      <c r="T132" s="17"/>
      <c r="U132" s="17"/>
      <c r="V132" s="17"/>
      <c r="W132" s="17"/>
      <c r="X132" s="17"/>
      <c r="Y132" s="17"/>
      <c r="Z132" s="17"/>
      <c r="AA132" s="17"/>
      <c r="AB132" s="17"/>
      <c r="AC132" s="17"/>
      <c r="AD132" s="17"/>
      <c r="AE132" s="17"/>
      <c r="AF132" s="17"/>
      <c r="AG132" s="41"/>
      <c r="AH132" s="41"/>
      <c r="AI132" s="41"/>
      <c r="AJ132" s="41"/>
      <c r="AK132" s="41"/>
    </row>
    <row r="133" spans="2:37" x14ac:dyDescent="0.25">
      <c r="B133" s="16" t="s">
        <v>319</v>
      </c>
      <c r="C133" s="110">
        <v>0</v>
      </c>
      <c r="D133" s="110">
        <v>16723334.02</v>
      </c>
      <c r="E133" s="68">
        <v>0</v>
      </c>
      <c r="F133" s="68">
        <v>0</v>
      </c>
      <c r="G133" s="68">
        <v>0</v>
      </c>
      <c r="H133" s="68">
        <v>0</v>
      </c>
      <c r="I133" s="68">
        <v>568308</v>
      </c>
      <c r="J133" s="68">
        <v>856018.96</v>
      </c>
      <c r="K133" s="68">
        <v>0</v>
      </c>
      <c r="L133" s="68">
        <v>0</v>
      </c>
      <c r="M133" s="68">
        <v>0</v>
      </c>
      <c r="N133" s="68">
        <v>2506387.7000000002</v>
      </c>
      <c r="O133" s="68">
        <v>713388.06</v>
      </c>
      <c r="P133" s="68">
        <v>4763435.87</v>
      </c>
      <c r="Q133" s="68">
        <f t="shared" si="8"/>
        <v>9407538.5899999999</v>
      </c>
      <c r="R133" s="42"/>
      <c r="S133" s="17"/>
      <c r="T133" s="17"/>
      <c r="U133" s="17"/>
      <c r="V133" s="17"/>
      <c r="W133" s="17"/>
      <c r="X133" s="17"/>
      <c r="Y133" s="17"/>
      <c r="Z133" s="17"/>
      <c r="AA133" s="17"/>
      <c r="AB133" s="17"/>
      <c r="AC133" s="17"/>
      <c r="AD133" s="17"/>
      <c r="AE133" s="17"/>
      <c r="AF133" s="17"/>
      <c r="AG133" s="41"/>
      <c r="AH133" s="41"/>
      <c r="AI133" s="41"/>
      <c r="AJ133" s="41"/>
      <c r="AK133" s="41"/>
    </row>
    <row r="134" spans="2:37" x14ac:dyDescent="0.25">
      <c r="B134" s="16" t="s">
        <v>320</v>
      </c>
      <c r="C134" s="110">
        <v>0</v>
      </c>
      <c r="D134" s="110">
        <v>3844228.8200000003</v>
      </c>
      <c r="E134" s="68">
        <v>0</v>
      </c>
      <c r="F134" s="68">
        <v>0</v>
      </c>
      <c r="G134" s="68">
        <v>0</v>
      </c>
      <c r="H134" s="68">
        <v>0</v>
      </c>
      <c r="I134" s="68">
        <v>0</v>
      </c>
      <c r="J134" s="68">
        <v>0</v>
      </c>
      <c r="K134" s="68">
        <v>0</v>
      </c>
      <c r="L134" s="68">
        <v>0</v>
      </c>
      <c r="M134" s="68">
        <v>0</v>
      </c>
      <c r="N134" s="68">
        <v>0</v>
      </c>
      <c r="O134" s="68">
        <v>0</v>
      </c>
      <c r="P134" s="68">
        <v>3842674.0300000003</v>
      </c>
      <c r="Q134" s="68">
        <f t="shared" si="8"/>
        <v>3842674.0300000003</v>
      </c>
      <c r="R134" s="42"/>
      <c r="S134" s="17"/>
      <c r="T134" s="17"/>
      <c r="U134" s="17"/>
      <c r="V134" s="17"/>
      <c r="W134" s="17"/>
      <c r="X134" s="17"/>
      <c r="Y134" s="17"/>
      <c r="Z134" s="17"/>
      <c r="AA134" s="17"/>
      <c r="AB134" s="17"/>
      <c r="AC134" s="17"/>
      <c r="AD134" s="17"/>
      <c r="AE134" s="17"/>
      <c r="AF134" s="17"/>
      <c r="AG134" s="41"/>
      <c r="AH134" s="41"/>
      <c r="AI134" s="41"/>
      <c r="AJ134" s="41"/>
      <c r="AK134" s="41"/>
    </row>
    <row r="135" spans="2:37" x14ac:dyDescent="0.25">
      <c r="B135" s="16" t="s">
        <v>322</v>
      </c>
      <c r="C135" s="113">
        <v>0</v>
      </c>
      <c r="D135" s="113">
        <v>314342.69</v>
      </c>
      <c r="E135" s="68">
        <v>0</v>
      </c>
      <c r="F135" s="68">
        <v>0</v>
      </c>
      <c r="G135" s="68">
        <v>64980</v>
      </c>
      <c r="H135" s="68">
        <v>0</v>
      </c>
      <c r="I135" s="68">
        <v>0</v>
      </c>
      <c r="J135" s="68">
        <v>0</v>
      </c>
      <c r="K135" s="68">
        <v>0</v>
      </c>
      <c r="L135" s="68">
        <v>0</v>
      </c>
      <c r="M135" s="68">
        <v>0</v>
      </c>
      <c r="N135" s="68">
        <v>0</v>
      </c>
      <c r="O135" s="68">
        <v>0</v>
      </c>
      <c r="P135" s="68">
        <v>0</v>
      </c>
      <c r="Q135" s="68">
        <f t="shared" si="8"/>
        <v>64980</v>
      </c>
      <c r="R135" s="42"/>
      <c r="S135" s="17"/>
      <c r="T135" s="17"/>
      <c r="U135" s="17"/>
      <c r="V135" s="17"/>
      <c r="W135" s="17"/>
      <c r="X135" s="17"/>
      <c r="Y135" s="17"/>
      <c r="Z135" s="17"/>
      <c r="AA135" s="17"/>
      <c r="AB135" s="17"/>
      <c r="AC135" s="17"/>
      <c r="AD135" s="17"/>
      <c r="AE135" s="17"/>
      <c r="AF135" s="17"/>
      <c r="AG135" s="41"/>
      <c r="AH135" s="41"/>
      <c r="AI135" s="41"/>
      <c r="AJ135" s="41"/>
      <c r="AK135" s="41"/>
    </row>
    <row r="136" spans="2:37" x14ac:dyDescent="0.25">
      <c r="B136" s="16" t="s">
        <v>341</v>
      </c>
      <c r="C136" s="113">
        <v>0</v>
      </c>
      <c r="D136" s="113">
        <v>141369</v>
      </c>
      <c r="E136" s="68">
        <v>0</v>
      </c>
      <c r="F136" s="68">
        <v>0</v>
      </c>
      <c r="G136" s="68">
        <v>0</v>
      </c>
      <c r="H136" s="68">
        <v>0</v>
      </c>
      <c r="I136" s="68">
        <v>0</v>
      </c>
      <c r="J136" s="68">
        <v>0</v>
      </c>
      <c r="K136" s="68">
        <v>0</v>
      </c>
      <c r="L136" s="68">
        <v>0</v>
      </c>
      <c r="M136" s="68">
        <v>0</v>
      </c>
      <c r="N136" s="68">
        <v>0</v>
      </c>
      <c r="O136" s="68">
        <v>0</v>
      </c>
      <c r="P136" s="68">
        <v>141369</v>
      </c>
      <c r="Q136" s="68">
        <f t="shared" si="8"/>
        <v>141369</v>
      </c>
      <c r="R136" s="42"/>
      <c r="S136" s="17"/>
      <c r="T136" s="17"/>
      <c r="U136" s="17"/>
      <c r="V136" s="17"/>
      <c r="W136" s="17"/>
      <c r="X136" s="17"/>
      <c r="Y136" s="17"/>
      <c r="Z136" s="17"/>
      <c r="AA136" s="17"/>
      <c r="AB136" s="17"/>
      <c r="AC136" s="17"/>
      <c r="AD136" s="17"/>
      <c r="AE136" s="17"/>
      <c r="AF136" s="17"/>
      <c r="AG136" s="41"/>
      <c r="AH136" s="41"/>
      <c r="AI136" s="41"/>
      <c r="AJ136" s="41"/>
      <c r="AK136" s="41"/>
    </row>
    <row r="137" spans="2:37" x14ac:dyDescent="0.25">
      <c r="B137" s="16" t="s">
        <v>342</v>
      </c>
      <c r="C137" s="113">
        <v>0</v>
      </c>
      <c r="D137" s="113">
        <v>6934665.1900000013</v>
      </c>
      <c r="E137" s="68">
        <v>0</v>
      </c>
      <c r="F137" s="68">
        <v>0</v>
      </c>
      <c r="G137" s="68">
        <v>0</v>
      </c>
      <c r="H137" s="68">
        <v>0</v>
      </c>
      <c r="I137" s="68">
        <v>0</v>
      </c>
      <c r="J137" s="68">
        <v>0</v>
      </c>
      <c r="K137" s="68">
        <v>0</v>
      </c>
      <c r="L137" s="68">
        <v>0</v>
      </c>
      <c r="M137" s="68">
        <v>0</v>
      </c>
      <c r="N137" s="68">
        <v>0</v>
      </c>
      <c r="O137" s="68">
        <v>1429558.2</v>
      </c>
      <c r="P137" s="68">
        <v>4886698.18</v>
      </c>
      <c r="Q137" s="68">
        <f t="shared" si="8"/>
        <v>6316256.3799999999</v>
      </c>
      <c r="R137" s="42"/>
      <c r="S137" s="17"/>
      <c r="T137" s="17"/>
      <c r="U137" s="17"/>
      <c r="V137" s="17"/>
      <c r="W137" s="17"/>
      <c r="X137" s="17"/>
      <c r="Y137" s="17"/>
      <c r="Z137" s="17"/>
      <c r="AA137" s="17"/>
      <c r="AB137" s="17"/>
      <c r="AC137" s="17"/>
      <c r="AD137" s="17"/>
      <c r="AE137" s="17"/>
      <c r="AF137" s="17"/>
      <c r="AG137" s="41"/>
      <c r="AH137" s="41"/>
      <c r="AI137" s="41"/>
      <c r="AJ137" s="41"/>
      <c r="AK137" s="41"/>
    </row>
    <row r="138" spans="2:37" x14ac:dyDescent="0.25">
      <c r="B138" s="16" t="s">
        <v>343</v>
      </c>
      <c r="C138" s="113">
        <v>0</v>
      </c>
      <c r="D138" s="113">
        <v>33658927.840000004</v>
      </c>
      <c r="E138" s="68">
        <v>0</v>
      </c>
      <c r="F138" s="68">
        <v>0</v>
      </c>
      <c r="G138" s="68">
        <v>0</v>
      </c>
      <c r="H138" s="68">
        <v>0</v>
      </c>
      <c r="I138" s="68">
        <v>0</v>
      </c>
      <c r="J138" s="68">
        <v>0</v>
      </c>
      <c r="K138" s="68">
        <v>0</v>
      </c>
      <c r="L138" s="68">
        <v>0</v>
      </c>
      <c r="M138" s="68">
        <v>0</v>
      </c>
      <c r="N138" s="68">
        <v>17257087.16</v>
      </c>
      <c r="O138" s="68">
        <v>0</v>
      </c>
      <c r="P138" s="68">
        <v>16319427.84</v>
      </c>
      <c r="Q138" s="68">
        <f t="shared" si="8"/>
        <v>33576515</v>
      </c>
      <c r="R138" s="42"/>
      <c r="S138" s="17"/>
      <c r="T138" s="17"/>
      <c r="U138" s="17"/>
      <c r="V138" s="17"/>
      <c r="W138" s="17"/>
      <c r="X138" s="17"/>
      <c r="Y138" s="17"/>
      <c r="Z138" s="17"/>
      <c r="AA138" s="17"/>
      <c r="AB138" s="17"/>
      <c r="AC138" s="17"/>
      <c r="AD138" s="17"/>
      <c r="AE138" s="17"/>
      <c r="AF138" s="17"/>
      <c r="AG138" s="41"/>
      <c r="AH138" s="41"/>
      <c r="AI138" s="41"/>
      <c r="AJ138" s="41"/>
      <c r="AK138" s="41"/>
    </row>
    <row r="139" spans="2:37" x14ac:dyDescent="0.25">
      <c r="B139" s="99" t="s">
        <v>158</v>
      </c>
      <c r="C139" s="114">
        <f>C10+C12+C62+C64+C91</f>
        <v>891378800905</v>
      </c>
      <c r="D139" s="114">
        <f>D10+D12+D60+D62+D64+D91</f>
        <v>992911311082.75977</v>
      </c>
      <c r="E139" s="97">
        <f t="shared" ref="E139:P139" si="10">E10+E12+E60+E62+E64+E91</f>
        <v>49326996846.509972</v>
      </c>
      <c r="F139" s="97">
        <f t="shared" si="10"/>
        <v>66779504112.980095</v>
      </c>
      <c r="G139" s="97">
        <f t="shared" si="10"/>
        <v>67044151441.439987</v>
      </c>
      <c r="H139" s="97">
        <f t="shared" si="10"/>
        <v>68130841831.350113</v>
      </c>
      <c r="I139" s="97">
        <f t="shared" si="10"/>
        <v>61985088322.90004</v>
      </c>
      <c r="J139" s="97">
        <f t="shared" si="10"/>
        <v>91701329929.010132</v>
      </c>
      <c r="K139" s="97">
        <f t="shared" si="10"/>
        <v>64426257890.780022</v>
      </c>
      <c r="L139" s="97">
        <f t="shared" si="10"/>
        <v>68292697599.770134</v>
      </c>
      <c r="M139" s="97">
        <f t="shared" si="10"/>
        <v>79745998630.230209</v>
      </c>
      <c r="N139" s="97">
        <f t="shared" si="10"/>
        <v>68049673370.030273</v>
      </c>
      <c r="O139" s="97">
        <f t="shared" si="10"/>
        <v>107849264249.14024</v>
      </c>
      <c r="P139" s="97">
        <f t="shared" si="10"/>
        <v>192075695916.16013</v>
      </c>
      <c r="Q139" s="97">
        <f>SUM(E139:P139)</f>
        <v>985407500140.30139</v>
      </c>
      <c r="R139" s="42"/>
      <c r="S139" s="17"/>
      <c r="T139" s="17"/>
      <c r="U139" s="17"/>
      <c r="V139" s="17"/>
      <c r="W139" s="17"/>
      <c r="X139" s="17"/>
      <c r="Y139" s="17"/>
      <c r="Z139" s="17"/>
      <c r="AA139" s="17"/>
      <c r="AB139" s="17"/>
      <c r="AC139" s="17"/>
      <c r="AD139" s="17"/>
      <c r="AE139" s="17"/>
      <c r="AF139" s="17"/>
      <c r="AG139" s="41"/>
      <c r="AH139" s="41"/>
      <c r="AI139" s="41"/>
      <c r="AJ139" s="41"/>
      <c r="AK139" s="41"/>
    </row>
    <row r="140" spans="2:37" x14ac:dyDescent="0.25">
      <c r="B140" s="80"/>
      <c r="C140" s="81"/>
      <c r="D140" s="81"/>
      <c r="E140" s="102"/>
      <c r="F140" s="102"/>
      <c r="G140" s="102"/>
      <c r="H140" s="102"/>
      <c r="I140" s="102"/>
      <c r="J140" s="102"/>
      <c r="K140" s="102"/>
      <c r="L140" s="20"/>
      <c r="M140" s="20"/>
      <c r="N140" s="20"/>
      <c r="O140" s="20"/>
      <c r="P140" s="20"/>
      <c r="Q140" s="21"/>
      <c r="R140" s="42"/>
      <c r="S140" s="17"/>
      <c r="T140" s="17"/>
      <c r="U140" s="17"/>
      <c r="V140" s="17"/>
      <c r="W140" s="17"/>
      <c r="X140" s="17"/>
      <c r="Y140" s="17"/>
      <c r="Z140" s="17"/>
      <c r="AA140" s="17"/>
      <c r="AB140" s="17"/>
      <c r="AC140" s="17"/>
      <c r="AD140" s="17"/>
      <c r="AE140" s="17"/>
      <c r="AF140" s="17"/>
      <c r="AG140" s="41"/>
      <c r="AH140" s="41"/>
      <c r="AI140" s="41"/>
      <c r="AJ140" s="41"/>
      <c r="AK140" s="41"/>
    </row>
    <row r="141" spans="2:37" x14ac:dyDescent="0.25">
      <c r="B141" s="95"/>
      <c r="C141" s="93"/>
      <c r="D141" s="93"/>
      <c r="E141" s="94" t="str">
        <f t="shared" ref="E141:L141" si="11">+E9</f>
        <v>ENERO</v>
      </c>
      <c r="F141" s="94" t="str">
        <f t="shared" si="11"/>
        <v>FEBRERO</v>
      </c>
      <c r="G141" s="94" t="str">
        <f t="shared" si="11"/>
        <v>MARZO</v>
      </c>
      <c r="H141" s="94" t="str">
        <f t="shared" si="11"/>
        <v>ABRIL</v>
      </c>
      <c r="I141" s="94" t="str">
        <f t="shared" si="11"/>
        <v>MAYO</v>
      </c>
      <c r="J141" s="94" t="str">
        <f t="shared" si="11"/>
        <v>JUNIO</v>
      </c>
      <c r="K141" s="94" t="str">
        <f t="shared" si="11"/>
        <v>JULIO</v>
      </c>
      <c r="L141" s="94" t="str">
        <f t="shared" si="11"/>
        <v>AGOSTO</v>
      </c>
      <c r="M141" s="94" t="s">
        <v>18</v>
      </c>
      <c r="N141" s="94" t="s">
        <v>19</v>
      </c>
      <c r="O141" s="94" t="s">
        <v>20</v>
      </c>
      <c r="P141" s="94" t="s">
        <v>21</v>
      </c>
      <c r="Q141" s="94" t="s">
        <v>22</v>
      </c>
      <c r="R141" s="42"/>
      <c r="S141" s="17"/>
      <c r="T141" s="17"/>
      <c r="U141" s="17"/>
      <c r="V141" s="17"/>
      <c r="W141" s="17"/>
      <c r="X141" s="17"/>
      <c r="Y141" s="17"/>
      <c r="Z141" s="17"/>
      <c r="AA141" s="17"/>
      <c r="AB141" s="17"/>
      <c r="AC141" s="17"/>
      <c r="AD141" s="17"/>
      <c r="AE141" s="17"/>
      <c r="AF141" s="17"/>
      <c r="AG141" s="41"/>
      <c r="AH141" s="41"/>
      <c r="AI141" s="41"/>
      <c r="AJ141" s="41"/>
      <c r="AK141" s="41"/>
    </row>
    <row r="142" spans="2:37" x14ac:dyDescent="0.25">
      <c r="B142" s="9" t="s">
        <v>23</v>
      </c>
      <c r="C142" s="111">
        <f t="shared" ref="C142:D144" si="12">+C143</f>
        <v>24047960076</v>
      </c>
      <c r="D142" s="111">
        <f t="shared" si="12"/>
        <v>44361296061.119995</v>
      </c>
      <c r="E142" s="71">
        <f>+E143</f>
        <v>83333333</v>
      </c>
      <c r="F142" s="71">
        <f t="shared" ref="F142:P144" si="13">+F143</f>
        <v>749747172.41999996</v>
      </c>
      <c r="G142" s="71">
        <f t="shared" si="13"/>
        <v>85802245.400000006</v>
      </c>
      <c r="H142" s="71">
        <f t="shared" si="13"/>
        <v>1239093088.3600001</v>
      </c>
      <c r="I142" s="71">
        <f t="shared" si="13"/>
        <v>5342681253.3599997</v>
      </c>
      <c r="J142" s="71">
        <f t="shared" si="13"/>
        <v>1476549202.3199999</v>
      </c>
      <c r="K142" s="71">
        <f>+K143</f>
        <v>358372903.91000009</v>
      </c>
      <c r="L142" s="71">
        <f t="shared" si="13"/>
        <v>259324008.56</v>
      </c>
      <c r="M142" s="71">
        <f t="shared" si="13"/>
        <v>527962146.74000001</v>
      </c>
      <c r="N142" s="71">
        <f t="shared" si="13"/>
        <v>845921006.73000002</v>
      </c>
      <c r="O142" s="71">
        <f t="shared" si="13"/>
        <v>167380158.97</v>
      </c>
      <c r="P142" s="71">
        <f t="shared" si="13"/>
        <v>16482502414.549999</v>
      </c>
      <c r="Q142" s="71">
        <f>SUM(E142:P142)</f>
        <v>27618668934.32</v>
      </c>
      <c r="R142" s="42"/>
      <c r="S142" s="17"/>
      <c r="T142" s="17"/>
      <c r="U142" s="17"/>
      <c r="V142" s="17"/>
      <c r="W142" s="17"/>
      <c r="X142" s="17"/>
      <c r="Y142" s="17"/>
      <c r="Z142" s="17"/>
      <c r="AA142" s="17"/>
      <c r="AB142" s="17"/>
      <c r="AC142" s="17"/>
      <c r="AD142" s="17"/>
      <c r="AE142" s="17"/>
      <c r="AF142" s="17"/>
      <c r="AG142" s="41"/>
      <c r="AH142" s="41"/>
      <c r="AI142" s="41"/>
      <c r="AJ142" s="41"/>
      <c r="AK142" s="41"/>
    </row>
    <row r="143" spans="2:37" x14ac:dyDescent="0.25">
      <c r="B143" s="11" t="s">
        <v>24</v>
      </c>
      <c r="C143" s="110">
        <v>24047960076</v>
      </c>
      <c r="D143" s="110">
        <v>44361296061.119995</v>
      </c>
      <c r="E143" s="68">
        <v>83333333</v>
      </c>
      <c r="F143" s="68">
        <v>749747172.41999996</v>
      </c>
      <c r="G143" s="68">
        <v>85802245.400000006</v>
      </c>
      <c r="H143" s="68">
        <v>1239093088.3600001</v>
      </c>
      <c r="I143" s="68">
        <v>5342681253.3599997</v>
      </c>
      <c r="J143" s="68">
        <v>1476549202.3199999</v>
      </c>
      <c r="K143" s="68">
        <v>358372903.91000009</v>
      </c>
      <c r="L143" s="68">
        <v>259324008.56</v>
      </c>
      <c r="M143" s="68">
        <v>527962146.74000001</v>
      </c>
      <c r="N143" s="68">
        <v>845921006.73000002</v>
      </c>
      <c r="O143" s="68">
        <v>167380158.97</v>
      </c>
      <c r="P143" s="68">
        <v>16482502414.549999</v>
      </c>
      <c r="Q143" s="68">
        <f t="shared" si="8"/>
        <v>27618668934.32</v>
      </c>
      <c r="R143" s="42"/>
      <c r="S143" s="17"/>
      <c r="T143" s="17"/>
      <c r="U143" s="17"/>
      <c r="V143" s="17"/>
      <c r="W143" s="17"/>
      <c r="X143" s="17"/>
      <c r="Y143" s="17"/>
      <c r="Z143" s="17"/>
      <c r="AA143" s="17"/>
      <c r="AB143" s="17"/>
      <c r="AC143" s="17"/>
      <c r="AD143" s="17"/>
      <c r="AE143" s="17"/>
      <c r="AF143" s="17"/>
      <c r="AG143" s="41"/>
      <c r="AH143" s="41"/>
      <c r="AI143" s="41"/>
      <c r="AJ143" s="41"/>
      <c r="AK143" s="41"/>
    </row>
    <row r="144" spans="2:37" x14ac:dyDescent="0.25">
      <c r="B144" s="9" t="s">
        <v>25</v>
      </c>
      <c r="C144" s="109">
        <v>0</v>
      </c>
      <c r="D144" s="109">
        <f t="shared" si="12"/>
        <v>370000000</v>
      </c>
      <c r="E144" s="71">
        <f>+E145</f>
        <v>0</v>
      </c>
      <c r="F144" s="71">
        <f t="shared" si="13"/>
        <v>0</v>
      </c>
      <c r="G144" s="71">
        <f t="shared" si="13"/>
        <v>0</v>
      </c>
      <c r="H144" s="71">
        <f t="shared" si="13"/>
        <v>0</v>
      </c>
      <c r="I144" s="71">
        <f t="shared" si="13"/>
        <v>0</v>
      </c>
      <c r="J144" s="71">
        <f t="shared" si="13"/>
        <v>0</v>
      </c>
      <c r="K144" s="71">
        <f>+K145</f>
        <v>0</v>
      </c>
      <c r="L144" s="71">
        <f t="shared" si="13"/>
        <v>0</v>
      </c>
      <c r="M144" s="71">
        <f t="shared" si="13"/>
        <v>0</v>
      </c>
      <c r="N144" s="71">
        <f t="shared" si="13"/>
        <v>0</v>
      </c>
      <c r="O144" s="71">
        <f t="shared" si="13"/>
        <v>0</v>
      </c>
      <c r="P144" s="71">
        <f t="shared" si="13"/>
        <v>370000000</v>
      </c>
      <c r="Q144" s="71">
        <f>SUM(E144:P144)</f>
        <v>370000000</v>
      </c>
      <c r="R144" s="42"/>
      <c r="S144" s="17"/>
      <c r="T144" s="17"/>
      <c r="U144" s="17"/>
      <c r="V144" s="17"/>
      <c r="W144" s="17"/>
      <c r="X144" s="17"/>
      <c r="Y144" s="17"/>
      <c r="Z144" s="17"/>
      <c r="AA144" s="17"/>
      <c r="AB144" s="17"/>
      <c r="AC144" s="17"/>
      <c r="AD144" s="17"/>
      <c r="AE144" s="17"/>
      <c r="AF144" s="17"/>
      <c r="AG144" s="41"/>
      <c r="AH144" s="41"/>
      <c r="AI144" s="41"/>
      <c r="AJ144" s="41"/>
      <c r="AK144" s="41"/>
    </row>
    <row r="145" spans="1:37" x14ac:dyDescent="0.25">
      <c r="B145" s="11" t="s">
        <v>38</v>
      </c>
      <c r="C145" s="110">
        <v>0</v>
      </c>
      <c r="D145" s="110">
        <v>370000000</v>
      </c>
      <c r="E145" s="68">
        <v>0</v>
      </c>
      <c r="F145" s="68">
        <v>0</v>
      </c>
      <c r="G145" s="68">
        <v>0</v>
      </c>
      <c r="H145" s="68">
        <v>0</v>
      </c>
      <c r="I145" s="68">
        <v>0</v>
      </c>
      <c r="J145" s="68">
        <v>0</v>
      </c>
      <c r="K145" s="68">
        <v>0</v>
      </c>
      <c r="L145" s="68">
        <v>0</v>
      </c>
      <c r="M145" s="68">
        <v>0</v>
      </c>
      <c r="N145" s="68">
        <v>0</v>
      </c>
      <c r="O145" s="68">
        <v>0</v>
      </c>
      <c r="P145" s="68">
        <v>370000000</v>
      </c>
      <c r="Q145" s="68">
        <f>SUM(E145:P145)</f>
        <v>370000000</v>
      </c>
      <c r="R145" s="42"/>
      <c r="S145" s="17"/>
      <c r="T145" s="17"/>
      <c r="U145" s="17"/>
      <c r="V145" s="17"/>
      <c r="W145" s="17"/>
      <c r="X145" s="17"/>
      <c r="Y145" s="17"/>
      <c r="Z145" s="17"/>
      <c r="AA145" s="17"/>
      <c r="AB145" s="17"/>
      <c r="AC145" s="17"/>
      <c r="AD145" s="17"/>
      <c r="AE145" s="17"/>
      <c r="AF145" s="17"/>
      <c r="AG145" s="41"/>
      <c r="AH145" s="41"/>
      <c r="AI145" s="41"/>
      <c r="AJ145" s="41"/>
      <c r="AK145" s="41"/>
    </row>
    <row r="146" spans="1:37" x14ac:dyDescent="0.25">
      <c r="B146" s="9" t="s">
        <v>74</v>
      </c>
      <c r="C146" s="111">
        <f>+C147</f>
        <v>27985361723</v>
      </c>
      <c r="D146" s="111">
        <f>+D147</f>
        <v>22306812196</v>
      </c>
      <c r="E146" s="71">
        <f>+E147</f>
        <v>0</v>
      </c>
      <c r="F146" s="71">
        <f t="shared" ref="F146:P146" si="14">+F147</f>
        <v>0</v>
      </c>
      <c r="G146" s="71">
        <f t="shared" si="14"/>
        <v>0</v>
      </c>
      <c r="H146" s="71">
        <f t="shared" si="14"/>
        <v>0</v>
      </c>
      <c r="I146" s="71">
        <f t="shared" si="14"/>
        <v>0</v>
      </c>
      <c r="J146" s="71">
        <f t="shared" si="14"/>
        <v>16318900561.67</v>
      </c>
      <c r="K146" s="71">
        <f t="shared" si="14"/>
        <v>1528219874.71</v>
      </c>
      <c r="L146" s="71">
        <f t="shared" si="14"/>
        <v>8481270148.4099998</v>
      </c>
      <c r="M146" s="71">
        <f t="shared" si="14"/>
        <v>1182869290.9100001</v>
      </c>
      <c r="N146" s="71">
        <f t="shared" si="14"/>
        <v>403350660.46999997</v>
      </c>
      <c r="O146" s="71">
        <f t="shared" si="14"/>
        <v>504784190.05000007</v>
      </c>
      <c r="P146" s="71">
        <f t="shared" si="14"/>
        <v>-11950646637.240002</v>
      </c>
      <c r="Q146" s="71">
        <f t="shared" si="8"/>
        <v>16468748088.98</v>
      </c>
      <c r="S146" s="17"/>
      <c r="T146" s="17"/>
      <c r="U146" s="17"/>
      <c r="V146" s="17"/>
      <c r="W146" s="17"/>
      <c r="X146" s="17"/>
      <c r="Y146" s="17"/>
      <c r="Z146" s="17"/>
      <c r="AA146" s="17"/>
      <c r="AB146" s="17"/>
      <c r="AC146" s="17"/>
      <c r="AD146" s="17"/>
      <c r="AE146" s="17"/>
      <c r="AF146" s="17"/>
    </row>
    <row r="147" spans="1:37" x14ac:dyDescent="0.25">
      <c r="B147" s="11" t="s">
        <v>75</v>
      </c>
      <c r="C147" s="110">
        <v>27985361723</v>
      </c>
      <c r="D147" s="110">
        <v>22306812196</v>
      </c>
      <c r="E147" s="87">
        <v>0</v>
      </c>
      <c r="F147" s="68">
        <v>0</v>
      </c>
      <c r="G147" s="87">
        <v>0</v>
      </c>
      <c r="H147" s="87">
        <v>0</v>
      </c>
      <c r="I147" s="87">
        <v>0</v>
      </c>
      <c r="J147" s="87">
        <v>16318900561.67</v>
      </c>
      <c r="K147" s="87">
        <v>1528219874.71</v>
      </c>
      <c r="L147" s="87">
        <v>8481270148.4099998</v>
      </c>
      <c r="M147" s="87">
        <v>1182869290.9100001</v>
      </c>
      <c r="N147" s="87">
        <v>403350660.46999997</v>
      </c>
      <c r="O147" s="87">
        <v>504784190.05000007</v>
      </c>
      <c r="P147" s="87">
        <v>-11950646637.240002</v>
      </c>
      <c r="Q147" s="87">
        <f>SUM(E147:P147)</f>
        <v>16468748088.98</v>
      </c>
      <c r="R147" s="42"/>
      <c r="S147" s="17"/>
      <c r="T147" s="17"/>
      <c r="U147" s="17"/>
      <c r="V147" s="17"/>
      <c r="W147" s="17"/>
      <c r="X147" s="17"/>
      <c r="Y147" s="17"/>
      <c r="Z147" s="17"/>
      <c r="AA147" s="17"/>
      <c r="AB147" s="17"/>
      <c r="AC147" s="17"/>
      <c r="AD147" s="17"/>
      <c r="AE147" s="17"/>
      <c r="AF147" s="17"/>
    </row>
    <row r="148" spans="1:37" x14ac:dyDescent="0.25">
      <c r="B148" s="9" t="s">
        <v>77</v>
      </c>
      <c r="C148" s="111">
        <f>+SUM(C149:C156)</f>
        <v>94430200000</v>
      </c>
      <c r="D148" s="111">
        <f>+SUM(D149:D156)</f>
        <v>96580904673.37999</v>
      </c>
      <c r="E148" s="71">
        <f>SUM(E149:E156)</f>
        <v>3694490937.2599998</v>
      </c>
      <c r="F148" s="71">
        <f t="shared" ref="F148:P148" si="15">SUM(F149:F156)</f>
        <v>2242977597.8600001</v>
      </c>
      <c r="G148" s="71">
        <f t="shared" si="15"/>
        <v>4536541797.96</v>
      </c>
      <c r="H148" s="71">
        <f t="shared" si="15"/>
        <v>8058846045.2600002</v>
      </c>
      <c r="I148" s="71">
        <f t="shared" si="15"/>
        <v>16204572597.120001</v>
      </c>
      <c r="J148" s="71">
        <f t="shared" si="15"/>
        <v>1905258661.4200001</v>
      </c>
      <c r="K148" s="71">
        <f t="shared" si="15"/>
        <v>3080548337.3200002</v>
      </c>
      <c r="L148" s="71">
        <f t="shared" si="15"/>
        <v>1691727271.1999998</v>
      </c>
      <c r="M148" s="71">
        <f t="shared" si="15"/>
        <v>8423891872.8200016</v>
      </c>
      <c r="N148" s="71">
        <f t="shared" si="15"/>
        <v>3051261250.8900003</v>
      </c>
      <c r="O148" s="71">
        <f t="shared" si="15"/>
        <v>4084110221.6999998</v>
      </c>
      <c r="P148" s="71">
        <f t="shared" si="15"/>
        <v>7906845161.3999996</v>
      </c>
      <c r="Q148" s="71">
        <f>SUM(E148:P148)</f>
        <v>64881071752.209991</v>
      </c>
      <c r="S148" s="17"/>
      <c r="T148" s="17"/>
      <c r="U148" s="17"/>
      <c r="V148" s="17"/>
      <c r="W148" s="17"/>
      <c r="X148" s="17"/>
      <c r="Y148" s="17"/>
      <c r="Z148" s="17"/>
      <c r="AA148" s="17"/>
      <c r="AB148" s="17"/>
      <c r="AC148" s="17"/>
      <c r="AD148" s="17"/>
      <c r="AE148" s="17"/>
      <c r="AF148" s="17"/>
    </row>
    <row r="149" spans="1:37" x14ac:dyDescent="0.25">
      <c r="B149" s="11" t="s">
        <v>245</v>
      </c>
      <c r="C149" s="110">
        <v>23704361660</v>
      </c>
      <c r="D149" s="110">
        <v>26980417381.139999</v>
      </c>
      <c r="E149" s="72">
        <v>647562913.61000001</v>
      </c>
      <c r="F149" s="72">
        <v>176157848.12</v>
      </c>
      <c r="G149" s="72">
        <v>2177193362.75</v>
      </c>
      <c r="H149" s="72">
        <v>1080800586.8499999</v>
      </c>
      <c r="I149" s="72">
        <v>634528302.34000003</v>
      </c>
      <c r="J149" s="72">
        <v>695662946.47000003</v>
      </c>
      <c r="K149" s="72">
        <v>3080548337.3200002</v>
      </c>
      <c r="L149" s="72">
        <v>481421162.02999997</v>
      </c>
      <c r="M149" s="72">
        <v>2605003493.3400002</v>
      </c>
      <c r="N149" s="72">
        <v>2205536466.8500004</v>
      </c>
      <c r="O149" s="72">
        <v>2594508752.6399999</v>
      </c>
      <c r="P149" s="72">
        <v>1242628093.6800001</v>
      </c>
      <c r="Q149" s="72">
        <f>SUM(E149:P149)</f>
        <v>17621552266</v>
      </c>
      <c r="S149" s="17"/>
      <c r="T149" s="17"/>
      <c r="U149" s="17"/>
      <c r="V149" s="17"/>
      <c r="W149" s="17"/>
      <c r="X149" s="17"/>
      <c r="Y149" s="17"/>
      <c r="Z149" s="17"/>
      <c r="AA149" s="17"/>
      <c r="AB149" s="17"/>
      <c r="AC149" s="17"/>
      <c r="AD149" s="17"/>
      <c r="AE149" s="17"/>
      <c r="AF149" s="17"/>
      <c r="AG149" s="40"/>
      <c r="AH149" s="40"/>
      <c r="AI149" s="40"/>
    </row>
    <row r="150" spans="1:37" x14ac:dyDescent="0.25">
      <c r="A150" s="26"/>
      <c r="B150" s="11" t="s">
        <v>86</v>
      </c>
      <c r="C150" s="110">
        <v>70725838340</v>
      </c>
      <c r="D150" s="110">
        <v>69600487292.23999</v>
      </c>
      <c r="E150" s="87">
        <v>3046928023.6499996</v>
      </c>
      <c r="F150" s="87">
        <v>2066819749.7400002</v>
      </c>
      <c r="G150" s="87">
        <v>2359348435.21</v>
      </c>
      <c r="H150" s="87">
        <v>6978045458.4100008</v>
      </c>
      <c r="I150" s="87">
        <v>15570044294.780001</v>
      </c>
      <c r="J150" s="87">
        <v>1209595714.95</v>
      </c>
      <c r="K150" s="87">
        <v>0</v>
      </c>
      <c r="L150" s="87">
        <v>1210306109.1699998</v>
      </c>
      <c r="M150" s="87">
        <v>5818888379.4800014</v>
      </c>
      <c r="N150" s="87">
        <v>845724784.04000008</v>
      </c>
      <c r="O150" s="87">
        <v>1489601469.0599999</v>
      </c>
      <c r="P150" s="87">
        <v>6664217067.7199993</v>
      </c>
      <c r="Q150" s="87">
        <f t="shared" si="8"/>
        <v>47259519486.209999</v>
      </c>
      <c r="S150" s="17"/>
      <c r="T150" s="17"/>
      <c r="U150" s="17"/>
      <c r="V150" s="17"/>
      <c r="W150" s="17"/>
      <c r="X150" s="17"/>
      <c r="Y150" s="17"/>
      <c r="Z150" s="17"/>
      <c r="AA150" s="17"/>
      <c r="AB150" s="17"/>
      <c r="AC150" s="17"/>
      <c r="AD150" s="17"/>
      <c r="AE150" s="17"/>
      <c r="AF150" s="17"/>
      <c r="AG150" s="40"/>
      <c r="AH150" s="40"/>
      <c r="AI150" s="40"/>
    </row>
    <row r="151" spans="1:37" x14ac:dyDescent="0.25">
      <c r="A151" s="26"/>
      <c r="B151" s="9" t="s">
        <v>246</v>
      </c>
      <c r="C151" s="87">
        <v>0</v>
      </c>
      <c r="D151" s="87">
        <v>0</v>
      </c>
      <c r="E151" s="87">
        <v>0</v>
      </c>
      <c r="F151" s="87">
        <v>0</v>
      </c>
      <c r="G151" s="87">
        <v>0</v>
      </c>
      <c r="H151" s="87">
        <v>0</v>
      </c>
      <c r="I151" s="87">
        <v>0</v>
      </c>
      <c r="J151" s="87">
        <v>0</v>
      </c>
      <c r="K151" s="87">
        <v>0</v>
      </c>
      <c r="L151" s="87">
        <v>0</v>
      </c>
      <c r="M151" s="87">
        <v>0</v>
      </c>
      <c r="N151" s="87">
        <v>0</v>
      </c>
      <c r="O151" s="87">
        <v>0</v>
      </c>
      <c r="P151" s="87">
        <v>0</v>
      </c>
      <c r="Q151" s="87">
        <f t="shared" si="8"/>
        <v>0</v>
      </c>
      <c r="S151" s="17"/>
      <c r="T151" s="17"/>
      <c r="U151" s="17"/>
      <c r="V151" s="17"/>
      <c r="W151" s="17"/>
      <c r="X151" s="17"/>
      <c r="Y151" s="17"/>
      <c r="Z151" s="17"/>
      <c r="AA151" s="17"/>
      <c r="AB151" s="17"/>
      <c r="AC151" s="17"/>
      <c r="AD151" s="17"/>
      <c r="AE151" s="17"/>
      <c r="AF151" s="17"/>
      <c r="AG151" s="40"/>
      <c r="AH151" s="40"/>
      <c r="AI151" s="40"/>
    </row>
    <row r="152" spans="1:37" x14ac:dyDescent="0.25">
      <c r="A152" s="26"/>
      <c r="B152" s="11" t="s">
        <v>247</v>
      </c>
      <c r="C152" s="87">
        <v>0</v>
      </c>
      <c r="D152" s="87">
        <v>0</v>
      </c>
      <c r="E152" s="87">
        <v>0</v>
      </c>
      <c r="F152" s="87">
        <v>0</v>
      </c>
      <c r="G152" s="87">
        <v>0</v>
      </c>
      <c r="H152" s="87">
        <v>0</v>
      </c>
      <c r="I152" s="87">
        <v>0</v>
      </c>
      <c r="J152" s="87">
        <v>0</v>
      </c>
      <c r="K152" s="87">
        <v>0</v>
      </c>
      <c r="L152" s="87">
        <v>0</v>
      </c>
      <c r="M152" s="87">
        <v>0</v>
      </c>
      <c r="N152" s="87">
        <v>0</v>
      </c>
      <c r="O152" s="87">
        <v>0</v>
      </c>
      <c r="P152" s="87">
        <v>0</v>
      </c>
      <c r="Q152" s="87">
        <f t="shared" si="8"/>
        <v>0</v>
      </c>
      <c r="S152" s="17"/>
      <c r="T152" s="17"/>
      <c r="U152" s="17"/>
      <c r="V152" s="17"/>
      <c r="W152" s="17"/>
      <c r="X152" s="17"/>
      <c r="Y152" s="17"/>
      <c r="Z152" s="17"/>
      <c r="AA152" s="17"/>
      <c r="AB152" s="17"/>
      <c r="AC152" s="17"/>
      <c r="AD152" s="17"/>
      <c r="AE152" s="17"/>
      <c r="AF152" s="17"/>
      <c r="AG152" s="40"/>
      <c r="AH152" s="40"/>
      <c r="AI152" s="40"/>
    </row>
    <row r="153" spans="1:37" x14ac:dyDescent="0.25">
      <c r="A153" s="26"/>
      <c r="B153" s="11" t="s">
        <v>248</v>
      </c>
      <c r="C153" s="87">
        <v>0</v>
      </c>
      <c r="D153" s="87">
        <v>0</v>
      </c>
      <c r="E153" s="87">
        <v>0</v>
      </c>
      <c r="F153" s="87">
        <v>0</v>
      </c>
      <c r="G153" s="87">
        <v>0</v>
      </c>
      <c r="H153" s="87">
        <v>0</v>
      </c>
      <c r="I153" s="87">
        <v>0</v>
      </c>
      <c r="J153" s="87">
        <v>0</v>
      </c>
      <c r="K153" s="87">
        <v>0</v>
      </c>
      <c r="L153" s="87">
        <v>0</v>
      </c>
      <c r="M153" s="87">
        <v>0</v>
      </c>
      <c r="N153" s="87">
        <v>0</v>
      </c>
      <c r="O153" s="87">
        <v>0</v>
      </c>
      <c r="P153" s="87">
        <v>0</v>
      </c>
      <c r="Q153" s="87">
        <f t="shared" si="8"/>
        <v>0</v>
      </c>
      <c r="S153" s="17"/>
      <c r="T153" s="17"/>
      <c r="U153" s="17"/>
      <c r="V153" s="17"/>
      <c r="W153" s="17"/>
      <c r="X153" s="17"/>
      <c r="Y153" s="17"/>
      <c r="Z153" s="17"/>
      <c r="AA153" s="17"/>
      <c r="AB153" s="17"/>
      <c r="AC153" s="17"/>
      <c r="AD153" s="17"/>
      <c r="AE153" s="17"/>
      <c r="AF153" s="17"/>
      <c r="AG153" s="40"/>
      <c r="AH153" s="40"/>
      <c r="AI153" s="40"/>
    </row>
    <row r="154" spans="1:37" x14ac:dyDescent="0.25">
      <c r="A154" s="26"/>
      <c r="B154" s="11" t="s">
        <v>249</v>
      </c>
      <c r="C154" s="87">
        <v>0</v>
      </c>
      <c r="D154" s="87">
        <v>0</v>
      </c>
      <c r="E154" s="87">
        <v>0</v>
      </c>
      <c r="F154" s="87">
        <v>0</v>
      </c>
      <c r="G154" s="87">
        <v>0</v>
      </c>
      <c r="H154" s="87">
        <v>0</v>
      </c>
      <c r="I154" s="87">
        <v>0</v>
      </c>
      <c r="J154" s="87">
        <v>0</v>
      </c>
      <c r="K154" s="87">
        <v>0</v>
      </c>
      <c r="L154" s="87">
        <v>0</v>
      </c>
      <c r="M154" s="87">
        <v>0</v>
      </c>
      <c r="N154" s="87">
        <v>0</v>
      </c>
      <c r="O154" s="87">
        <v>0</v>
      </c>
      <c r="P154" s="87">
        <v>0</v>
      </c>
      <c r="Q154" s="87">
        <f t="shared" si="8"/>
        <v>0</v>
      </c>
      <c r="S154" s="17"/>
      <c r="T154" s="17"/>
      <c r="U154" s="17"/>
      <c r="V154" s="17"/>
      <c r="W154" s="17"/>
      <c r="X154" s="17"/>
      <c r="Y154" s="17"/>
      <c r="Z154" s="17"/>
      <c r="AA154" s="17"/>
      <c r="AB154" s="17"/>
      <c r="AC154" s="17"/>
      <c r="AD154" s="17"/>
      <c r="AE154" s="17"/>
      <c r="AF154" s="17"/>
      <c r="AG154" s="40"/>
      <c r="AH154" s="40"/>
      <c r="AI154" s="40"/>
    </row>
    <row r="155" spans="1:37" x14ac:dyDescent="0.25">
      <c r="A155" s="26"/>
      <c r="B155" s="11" t="s">
        <v>250</v>
      </c>
      <c r="C155" s="87">
        <v>0</v>
      </c>
      <c r="D155" s="87">
        <v>0</v>
      </c>
      <c r="E155" s="87">
        <v>0</v>
      </c>
      <c r="F155" s="87">
        <v>0</v>
      </c>
      <c r="G155" s="87">
        <v>0</v>
      </c>
      <c r="H155" s="87">
        <v>0</v>
      </c>
      <c r="I155" s="87">
        <v>0</v>
      </c>
      <c r="J155" s="87">
        <v>0</v>
      </c>
      <c r="K155" s="87">
        <v>0</v>
      </c>
      <c r="L155" s="87">
        <v>0</v>
      </c>
      <c r="M155" s="87">
        <v>0</v>
      </c>
      <c r="N155" s="87">
        <v>0</v>
      </c>
      <c r="O155" s="87">
        <v>0</v>
      </c>
      <c r="P155" s="87">
        <v>0</v>
      </c>
      <c r="Q155" s="87">
        <f t="shared" si="8"/>
        <v>0</v>
      </c>
      <c r="S155" s="17"/>
      <c r="T155" s="17"/>
      <c r="U155" s="17"/>
      <c r="V155" s="17"/>
      <c r="W155" s="17"/>
      <c r="X155" s="17"/>
      <c r="Y155" s="17"/>
      <c r="Z155" s="17"/>
      <c r="AA155" s="17"/>
      <c r="AB155" s="17"/>
      <c r="AC155" s="17"/>
      <c r="AD155" s="17"/>
      <c r="AE155" s="17"/>
      <c r="AF155" s="17"/>
      <c r="AG155" s="40"/>
      <c r="AH155" s="40"/>
      <c r="AI155" s="40"/>
    </row>
    <row r="156" spans="1:37" x14ac:dyDescent="0.25">
      <c r="A156" s="26"/>
      <c r="B156" s="11" t="s">
        <v>344</v>
      </c>
      <c r="C156" s="87">
        <v>0</v>
      </c>
      <c r="D156" s="87">
        <v>0</v>
      </c>
      <c r="E156" s="87">
        <v>0</v>
      </c>
      <c r="F156" s="87">
        <v>0</v>
      </c>
      <c r="G156" s="87">
        <v>0</v>
      </c>
      <c r="H156" s="87">
        <v>0</v>
      </c>
      <c r="I156" s="87">
        <v>0</v>
      </c>
      <c r="J156" s="87">
        <v>0</v>
      </c>
      <c r="K156" s="87">
        <v>0</v>
      </c>
      <c r="L156" s="87">
        <v>0</v>
      </c>
      <c r="M156" s="87">
        <v>0</v>
      </c>
      <c r="N156" s="87">
        <v>0</v>
      </c>
      <c r="O156" s="87">
        <v>0</v>
      </c>
      <c r="P156" s="87">
        <v>0</v>
      </c>
      <c r="Q156" s="87">
        <f t="shared" si="8"/>
        <v>0</v>
      </c>
      <c r="S156" s="17"/>
      <c r="T156" s="17"/>
      <c r="U156" s="17"/>
      <c r="V156" s="17"/>
      <c r="W156" s="17"/>
      <c r="X156" s="17"/>
      <c r="Y156" s="17"/>
      <c r="Z156" s="17"/>
      <c r="AA156" s="17"/>
      <c r="AB156" s="17"/>
      <c r="AC156" s="17"/>
      <c r="AD156" s="17"/>
      <c r="AE156" s="17"/>
      <c r="AF156" s="17"/>
      <c r="AG156" s="40"/>
      <c r="AH156" s="40"/>
      <c r="AI156" s="40"/>
    </row>
    <row r="157" spans="1:37" x14ac:dyDescent="0.25">
      <c r="B157" s="99" t="s">
        <v>182</v>
      </c>
      <c r="C157" s="114">
        <f>C142+C146+C148</f>
        <v>146463521799</v>
      </c>
      <c r="D157" s="114">
        <f>D142+D144+D146+D148</f>
        <v>163619012930.5</v>
      </c>
      <c r="E157" s="97">
        <f t="shared" ref="E157:P157" si="16">E142+E144+E146+E148</f>
        <v>3777824270.2599998</v>
      </c>
      <c r="F157" s="97">
        <f t="shared" si="16"/>
        <v>2992724770.2800002</v>
      </c>
      <c r="G157" s="97">
        <f t="shared" si="16"/>
        <v>4622344043.3599997</v>
      </c>
      <c r="H157" s="97">
        <f t="shared" si="16"/>
        <v>9297939133.6200008</v>
      </c>
      <c r="I157" s="97">
        <f t="shared" si="16"/>
        <v>21547253850.48</v>
      </c>
      <c r="J157" s="97">
        <f t="shared" si="16"/>
        <v>19700708425.410004</v>
      </c>
      <c r="K157" s="97">
        <f t="shared" si="16"/>
        <v>4967141115.9400005</v>
      </c>
      <c r="L157" s="97">
        <f t="shared" si="16"/>
        <v>10432321428.169998</v>
      </c>
      <c r="M157" s="97">
        <f t="shared" si="16"/>
        <v>10134723310.470001</v>
      </c>
      <c r="N157" s="97">
        <f t="shared" si="16"/>
        <v>4300532918.0900002</v>
      </c>
      <c r="O157" s="97">
        <f t="shared" si="16"/>
        <v>4756274570.7200003</v>
      </c>
      <c r="P157" s="97">
        <f t="shared" si="16"/>
        <v>12808700938.709997</v>
      </c>
      <c r="Q157" s="97">
        <f>Q142+Q144+Q146+Q148</f>
        <v>109338488775.50999</v>
      </c>
      <c r="R157" s="42"/>
      <c r="S157" s="17"/>
      <c r="T157" s="17"/>
      <c r="U157" s="17"/>
      <c r="V157" s="17"/>
      <c r="W157" s="17"/>
      <c r="X157" s="17"/>
      <c r="Y157" s="17"/>
      <c r="Z157" s="17"/>
      <c r="AA157" s="17"/>
      <c r="AB157" s="17"/>
      <c r="AC157" s="17"/>
      <c r="AD157" s="17"/>
      <c r="AE157" s="17"/>
      <c r="AF157" s="17"/>
      <c r="AG157" s="40"/>
      <c r="AH157" s="40"/>
      <c r="AI157" s="40"/>
    </row>
    <row r="158" spans="1:37" x14ac:dyDescent="0.25">
      <c r="A158" s="28"/>
      <c r="B158" s="80"/>
      <c r="C158" s="115"/>
      <c r="D158" s="115"/>
      <c r="E158" s="98"/>
      <c r="F158" s="98"/>
      <c r="G158" s="98"/>
      <c r="H158" s="98"/>
      <c r="I158" s="98"/>
      <c r="J158" s="98"/>
      <c r="K158" s="98"/>
      <c r="L158" s="98"/>
      <c r="M158" s="98"/>
      <c r="N158" s="98"/>
      <c r="O158" s="98"/>
      <c r="P158" s="98"/>
      <c r="Q158" s="98"/>
      <c r="R158" s="42"/>
      <c r="S158" s="17"/>
      <c r="T158" s="17"/>
      <c r="U158" s="17"/>
      <c r="V158" s="17"/>
      <c r="W158" s="17"/>
      <c r="X158" s="17"/>
      <c r="Y158" s="17"/>
      <c r="Z158" s="17"/>
      <c r="AA158" s="17"/>
      <c r="AB158" s="17"/>
      <c r="AC158" s="17"/>
      <c r="AD158" s="17"/>
      <c r="AE158" s="17"/>
      <c r="AF158" s="17"/>
      <c r="AG158" s="40"/>
      <c r="AH158" s="40"/>
      <c r="AI158" s="40"/>
    </row>
    <row r="159" spans="1:37" x14ac:dyDescent="0.25">
      <c r="B159" s="99" t="s">
        <v>183</v>
      </c>
      <c r="C159" s="114">
        <f>C139+C157</f>
        <v>1037842322704</v>
      </c>
      <c r="D159" s="114">
        <f>D139+D157</f>
        <v>1156530324013.2598</v>
      </c>
      <c r="E159" s="97">
        <f t="shared" ref="E159:Q159" si="17">E139+E157</f>
        <v>53104821116.769974</v>
      </c>
      <c r="F159" s="97">
        <f t="shared" si="17"/>
        <v>69772228883.260101</v>
      </c>
      <c r="G159" s="97">
        <f t="shared" si="17"/>
        <v>71666495484.799988</v>
      </c>
      <c r="H159" s="97">
        <f t="shared" si="17"/>
        <v>77428780964.970108</v>
      </c>
      <c r="I159" s="97">
        <f t="shared" si="17"/>
        <v>83532342173.380035</v>
      </c>
      <c r="J159" s="97">
        <f t="shared" si="17"/>
        <v>111402038354.42014</v>
      </c>
      <c r="K159" s="97">
        <f t="shared" si="17"/>
        <v>69393399006.720016</v>
      </c>
      <c r="L159" s="97">
        <f t="shared" si="17"/>
        <v>78725019027.940125</v>
      </c>
      <c r="M159" s="97">
        <f t="shared" si="17"/>
        <v>89880721940.700211</v>
      </c>
      <c r="N159" s="97">
        <f t="shared" si="17"/>
        <v>72350206288.12027</v>
      </c>
      <c r="O159" s="97">
        <f t="shared" si="17"/>
        <v>112605538819.86024</v>
      </c>
      <c r="P159" s="97">
        <f t="shared" si="17"/>
        <v>204884396854.87012</v>
      </c>
      <c r="Q159" s="97">
        <f t="shared" si="17"/>
        <v>1094745988915.8114</v>
      </c>
      <c r="S159" s="17"/>
      <c r="T159" s="17"/>
      <c r="U159" s="17"/>
      <c r="V159" s="17"/>
      <c r="W159" s="17"/>
      <c r="X159" s="17"/>
      <c r="Y159" s="17"/>
      <c r="Z159" s="17"/>
      <c r="AA159" s="17"/>
      <c r="AB159" s="17"/>
      <c r="AC159" s="17"/>
      <c r="AD159" s="17"/>
      <c r="AE159" s="17"/>
      <c r="AF159" s="17"/>
      <c r="AG159" s="40"/>
      <c r="AH159" s="40"/>
    </row>
    <row r="160" spans="1:37" ht="28.5" customHeight="1" x14ac:dyDescent="0.25">
      <c r="B160" s="158" t="s">
        <v>345</v>
      </c>
      <c r="C160" s="158"/>
      <c r="D160" s="158"/>
      <c r="E160" s="158"/>
      <c r="F160" s="158"/>
      <c r="G160" s="158"/>
      <c r="H160" s="158"/>
      <c r="I160" s="103"/>
      <c r="J160" s="103"/>
      <c r="K160" s="103"/>
      <c r="L160" s="103"/>
      <c r="M160" s="96"/>
      <c r="N160" s="96"/>
      <c r="O160" s="96"/>
      <c r="P160" s="96"/>
      <c r="Q160" s="3"/>
      <c r="R160" s="42"/>
      <c r="S160"/>
      <c r="T160" s="40"/>
      <c r="U160" s="40"/>
      <c r="V160" s="40"/>
      <c r="W160" s="40"/>
      <c r="X160" s="40"/>
      <c r="Y160" s="40"/>
      <c r="Z160" s="40"/>
      <c r="AA160" s="40"/>
      <c r="AB160" s="40"/>
      <c r="AC160" s="40"/>
      <c r="AD160" s="40"/>
      <c r="AE160" s="40"/>
      <c r="AF160" s="40"/>
      <c r="AG160" s="40"/>
      <c r="AH160" s="40"/>
    </row>
    <row r="161" spans="1:38" x14ac:dyDescent="0.25">
      <c r="B161" s="31" t="s">
        <v>346</v>
      </c>
      <c r="C161" s="31"/>
      <c r="D161" s="32"/>
      <c r="E161" s="32"/>
      <c r="F161" s="32"/>
      <c r="G161" s="32"/>
      <c r="H161" s="32"/>
      <c r="I161" s="91"/>
      <c r="J161" s="91"/>
      <c r="K161" s="91"/>
      <c r="L161" s="91"/>
      <c r="M161" s="91"/>
      <c r="N161" s="91"/>
      <c r="O161" s="91"/>
      <c r="P161" s="91"/>
      <c r="Q161" s="42"/>
      <c r="R161" s="42"/>
      <c r="S161" s="42"/>
      <c r="T161" s="42"/>
      <c r="U161" s="42"/>
      <c r="W161" s="40"/>
      <c r="X161" s="40"/>
      <c r="Y161" s="40"/>
      <c r="Z161" s="40"/>
      <c r="AA161" s="40"/>
      <c r="AB161" s="40"/>
      <c r="AC161" s="40"/>
      <c r="AD161" s="40"/>
      <c r="AE161" s="40"/>
      <c r="AF161" s="40"/>
      <c r="AG161" s="40"/>
      <c r="AH161" s="40"/>
      <c r="AI161" s="40"/>
      <c r="AJ161" s="40"/>
      <c r="AK161" s="40"/>
    </row>
    <row r="162" spans="1:38" s="26" customFormat="1" x14ac:dyDescent="0.25">
      <c r="A162"/>
      <c r="B162" s="157" t="s">
        <v>347</v>
      </c>
      <c r="C162" s="157"/>
      <c r="D162" s="157"/>
      <c r="E162" s="157"/>
      <c r="F162" s="157"/>
      <c r="G162" s="157"/>
      <c r="H162" s="157"/>
      <c r="I162" s="91"/>
      <c r="J162" s="91"/>
      <c r="K162" s="91"/>
      <c r="L162" s="91"/>
      <c r="M162" s="91"/>
      <c r="N162" s="91"/>
      <c r="O162" s="91"/>
      <c r="P162" s="91"/>
      <c r="Q162" s="91"/>
      <c r="R162" s="42"/>
      <c r="S162" s="3"/>
      <c r="T162"/>
      <c r="U162"/>
      <c r="V162" s="42"/>
      <c r="W162"/>
      <c r="X162" s="40"/>
      <c r="Y162" s="40"/>
      <c r="Z162" s="40"/>
      <c r="AA162" s="40"/>
      <c r="AB162" s="40"/>
      <c r="AC162" s="40"/>
      <c r="AD162" s="40"/>
      <c r="AE162" s="40"/>
      <c r="AF162" s="40"/>
      <c r="AG162" s="40"/>
      <c r="AH162" s="40"/>
      <c r="AI162" s="40"/>
      <c r="AJ162" s="40"/>
      <c r="AK162" s="40"/>
      <c r="AL162" s="40"/>
    </row>
    <row r="163" spans="1:38" x14ac:dyDescent="0.25">
      <c r="B163" s="33" t="s">
        <v>186</v>
      </c>
      <c r="C163" s="33"/>
      <c r="D163" s="32"/>
      <c r="E163" s="32"/>
      <c r="F163" s="32"/>
      <c r="G163" s="32"/>
      <c r="H163" s="32"/>
      <c r="I163" s="31"/>
      <c r="J163" s="31"/>
      <c r="K163" s="31"/>
      <c r="L163" s="31"/>
      <c r="M163" s="31"/>
      <c r="N163" s="31"/>
      <c r="O163" s="31"/>
      <c r="P163" s="31"/>
      <c r="Q163" s="2"/>
      <c r="R163" s="42"/>
      <c r="S163" s="42"/>
      <c r="T163" s="42"/>
      <c r="U163" s="42"/>
      <c r="V163" s="42"/>
      <c r="W163" s="42"/>
    </row>
    <row r="164" spans="1:38" s="28" customFormat="1" x14ac:dyDescent="0.25">
      <c r="A164"/>
      <c r="B164" s="31"/>
      <c r="C164" s="38"/>
      <c r="D164" s="38"/>
      <c r="E164" s="34"/>
      <c r="F164" s="34"/>
      <c r="G164" s="34"/>
      <c r="H164" s="34"/>
      <c r="I164" s="34"/>
      <c r="J164" s="34"/>
      <c r="K164" s="34"/>
      <c r="L164" s="34"/>
      <c r="M164" s="34"/>
      <c r="N164" s="34"/>
      <c r="O164" s="34"/>
      <c r="P164" s="34"/>
      <c r="Q164" s="34"/>
      <c r="R164" s="27"/>
      <c r="S164" s="3"/>
    </row>
    <row r="165" spans="1:38" x14ac:dyDescent="0.25">
      <c r="B165" s="35"/>
      <c r="C165" s="36"/>
      <c r="D165" s="36"/>
      <c r="E165" s="36"/>
      <c r="F165" s="36"/>
      <c r="G165" s="36"/>
      <c r="H165" s="36"/>
      <c r="I165" s="36"/>
      <c r="J165" s="36"/>
      <c r="K165" s="36"/>
      <c r="L165" s="36"/>
      <c r="M165" s="36"/>
      <c r="N165" s="36"/>
      <c r="O165" s="36"/>
      <c r="P165" s="36"/>
      <c r="Q165" s="36"/>
    </row>
    <row r="166" spans="1:38" hidden="1" x14ac:dyDescent="0.25">
      <c r="C166" s="40"/>
      <c r="D166" s="40"/>
      <c r="E166" s="40"/>
      <c r="F166" s="40"/>
      <c r="G166" s="40"/>
      <c r="H166" s="40"/>
      <c r="I166" s="40"/>
      <c r="J166" s="40"/>
      <c r="K166" s="40"/>
      <c r="L166" s="40"/>
      <c r="M166" s="40"/>
      <c r="N166" s="40"/>
      <c r="O166" s="40"/>
      <c r="P166" s="40"/>
      <c r="Q166" s="40"/>
      <c r="S166"/>
    </row>
    <row r="167" spans="1:38" x14ac:dyDescent="0.25">
      <c r="C167" s="40"/>
      <c r="D167" s="40"/>
      <c r="E167" s="40"/>
      <c r="F167" s="40"/>
      <c r="G167" s="40"/>
      <c r="H167" s="40"/>
      <c r="I167" s="40"/>
      <c r="J167" s="40"/>
      <c r="K167" s="40"/>
      <c r="L167" s="40"/>
      <c r="M167" s="40"/>
      <c r="N167" s="40"/>
      <c r="O167" s="40"/>
      <c r="P167" s="40"/>
      <c r="S167"/>
    </row>
    <row r="168" spans="1:38" x14ac:dyDescent="0.25">
      <c r="C168" s="17"/>
      <c r="D168" s="17"/>
      <c r="F168" s="40"/>
      <c r="S168"/>
    </row>
    <row r="169" spans="1:38" x14ac:dyDescent="0.25">
      <c r="S169"/>
      <c r="U169" s="17"/>
    </row>
    <row r="170" spans="1:38" x14ac:dyDescent="0.25">
      <c r="S170"/>
    </row>
    <row r="171" spans="1:38" x14ac:dyDescent="0.25">
      <c r="R171" s="34"/>
      <c r="S171"/>
    </row>
    <row r="172" spans="1:38" x14ac:dyDescent="0.25">
      <c r="R172" s="36"/>
      <c r="S172"/>
    </row>
    <row r="173" spans="1:38" x14ac:dyDescent="0.25">
      <c r="R173" s="40"/>
      <c r="S173"/>
    </row>
    <row r="174" spans="1:38" x14ac:dyDescent="0.25">
      <c r="S174"/>
    </row>
    <row r="175" spans="1:38" x14ac:dyDescent="0.25">
      <c r="R175" s="17"/>
      <c r="S175"/>
    </row>
    <row r="179" spans="5:19" x14ac:dyDescent="0.25">
      <c r="E179"/>
      <c r="F179"/>
      <c r="G179"/>
      <c r="H179"/>
      <c r="I179"/>
      <c r="J179"/>
      <c r="K179"/>
      <c r="L179"/>
      <c r="M179"/>
      <c r="N179"/>
      <c r="O179"/>
      <c r="P179"/>
      <c r="Q179"/>
    </row>
    <row r="180" spans="5:19" x14ac:dyDescent="0.25">
      <c r="E180"/>
      <c r="F180"/>
      <c r="G180"/>
      <c r="H180"/>
      <c r="I180"/>
      <c r="J180"/>
      <c r="K180"/>
      <c r="L180"/>
      <c r="M180"/>
      <c r="N180"/>
      <c r="O180"/>
      <c r="P180"/>
      <c r="Q180"/>
    </row>
    <row r="181" spans="5:19" x14ac:dyDescent="0.25">
      <c r="E181"/>
      <c r="F181"/>
      <c r="G181"/>
      <c r="H181"/>
      <c r="I181"/>
      <c r="J181"/>
      <c r="K181"/>
      <c r="L181"/>
      <c r="M181"/>
      <c r="N181"/>
      <c r="O181"/>
      <c r="P181"/>
      <c r="Q181"/>
    </row>
    <row r="182" spans="5:19" x14ac:dyDescent="0.25">
      <c r="E182"/>
      <c r="F182"/>
      <c r="G182"/>
      <c r="H182"/>
      <c r="I182"/>
      <c r="J182"/>
      <c r="K182"/>
      <c r="L182"/>
      <c r="M182"/>
      <c r="N182"/>
      <c r="O182"/>
      <c r="P182"/>
      <c r="Q182"/>
    </row>
    <row r="183" spans="5:19" x14ac:dyDescent="0.25">
      <c r="E183"/>
      <c r="F183"/>
      <c r="G183"/>
      <c r="H183"/>
      <c r="I183"/>
      <c r="J183"/>
      <c r="K183"/>
      <c r="L183"/>
      <c r="M183"/>
      <c r="N183"/>
      <c r="O183"/>
      <c r="P183"/>
      <c r="Q183"/>
    </row>
    <row r="184" spans="5:19" x14ac:dyDescent="0.25">
      <c r="E184"/>
      <c r="F184"/>
      <c r="G184"/>
      <c r="H184"/>
      <c r="I184"/>
      <c r="J184"/>
      <c r="K184"/>
      <c r="L184"/>
      <c r="M184"/>
      <c r="N184"/>
      <c r="O184"/>
      <c r="P184"/>
      <c r="Q184"/>
    </row>
    <row r="185" spans="5:19" x14ac:dyDescent="0.25">
      <c r="E185"/>
      <c r="F185"/>
      <c r="G185"/>
      <c r="H185"/>
      <c r="I185"/>
      <c r="J185"/>
      <c r="K185"/>
      <c r="L185"/>
      <c r="M185"/>
      <c r="N185"/>
      <c r="O185"/>
      <c r="P185"/>
      <c r="Q185"/>
    </row>
    <row r="186" spans="5:19" x14ac:dyDescent="0.25">
      <c r="E186"/>
      <c r="F186"/>
      <c r="G186"/>
      <c r="H186"/>
      <c r="I186"/>
      <c r="J186"/>
      <c r="K186"/>
      <c r="L186"/>
      <c r="M186"/>
      <c r="N186"/>
      <c r="O186"/>
      <c r="P186"/>
      <c r="Q186"/>
      <c r="R186" s="17"/>
      <c r="S186"/>
    </row>
    <row r="187" spans="5:19" x14ac:dyDescent="0.25">
      <c r="E187"/>
      <c r="F187"/>
      <c r="G187"/>
      <c r="H187"/>
      <c r="I187"/>
      <c r="J187"/>
      <c r="K187"/>
      <c r="L187"/>
      <c r="M187"/>
      <c r="N187"/>
      <c r="O187"/>
      <c r="P187"/>
      <c r="Q187"/>
      <c r="R187" s="17"/>
      <c r="S187"/>
    </row>
    <row r="188" spans="5:19" x14ac:dyDescent="0.25">
      <c r="E188"/>
      <c r="F188"/>
      <c r="G188"/>
      <c r="H188"/>
      <c r="I188"/>
      <c r="J188"/>
      <c r="K188"/>
      <c r="L188"/>
      <c r="M188"/>
      <c r="N188"/>
      <c r="O188"/>
      <c r="P188"/>
      <c r="Q188"/>
      <c r="R188" s="17"/>
      <c r="S188"/>
    </row>
    <row r="189" spans="5:19" x14ac:dyDescent="0.25">
      <c r="E189"/>
      <c r="F189"/>
      <c r="G189"/>
      <c r="H189"/>
      <c r="I189"/>
      <c r="J189"/>
      <c r="K189"/>
      <c r="L189"/>
      <c r="M189"/>
      <c r="N189"/>
      <c r="O189"/>
      <c r="P189"/>
      <c r="Q189"/>
      <c r="R189" s="17"/>
      <c r="S189"/>
    </row>
    <row r="190" spans="5:19" x14ac:dyDescent="0.25">
      <c r="E190"/>
      <c r="F190"/>
      <c r="G190"/>
      <c r="H190"/>
      <c r="I190"/>
      <c r="J190"/>
      <c r="K190"/>
      <c r="L190"/>
      <c r="M190"/>
      <c r="N190"/>
      <c r="O190"/>
      <c r="P190"/>
      <c r="Q190"/>
      <c r="R190" s="17"/>
      <c r="S190"/>
    </row>
    <row r="191" spans="5:19" x14ac:dyDescent="0.25">
      <c r="E191"/>
      <c r="F191"/>
      <c r="G191"/>
      <c r="H191"/>
      <c r="I191"/>
      <c r="J191"/>
      <c r="K191"/>
      <c r="L191"/>
      <c r="M191"/>
      <c r="N191"/>
      <c r="O191"/>
      <c r="P191"/>
      <c r="Q191"/>
      <c r="R191" s="17"/>
      <c r="S191"/>
    </row>
    <row r="192" spans="5:19" x14ac:dyDescent="0.25">
      <c r="E192"/>
      <c r="F192"/>
      <c r="G192"/>
      <c r="H192"/>
      <c r="I192"/>
      <c r="J192"/>
      <c r="K192"/>
      <c r="L192"/>
      <c r="M192"/>
      <c r="N192"/>
      <c r="O192"/>
      <c r="P192"/>
      <c r="Q192"/>
      <c r="R192" s="17"/>
      <c r="S192"/>
    </row>
    <row r="193" spans="18:18" customFormat="1" x14ac:dyDescent="0.25">
      <c r="R193" s="17"/>
    </row>
    <row r="194" spans="18:18" customFormat="1" x14ac:dyDescent="0.25">
      <c r="R194" s="17"/>
    </row>
    <row r="195" spans="18:18" customFormat="1" x14ac:dyDescent="0.25">
      <c r="R195" s="17"/>
    </row>
    <row r="196" spans="18:18" customFormat="1" x14ac:dyDescent="0.25">
      <c r="R196" s="17"/>
    </row>
    <row r="197" spans="18:18" customFormat="1" x14ac:dyDescent="0.25">
      <c r="R197" s="17"/>
    </row>
    <row r="198" spans="18:18" customFormat="1" x14ac:dyDescent="0.25">
      <c r="R198" s="17"/>
    </row>
    <row r="199" spans="18:18" customFormat="1" x14ac:dyDescent="0.25">
      <c r="R199" s="17"/>
    </row>
    <row r="200" spans="18:18" customFormat="1" x14ac:dyDescent="0.25">
      <c r="R200" s="17"/>
    </row>
    <row r="201" spans="18:18" customFormat="1" x14ac:dyDescent="0.25">
      <c r="R201" s="17"/>
    </row>
    <row r="202" spans="18:18" customFormat="1" x14ac:dyDescent="0.25">
      <c r="R202" s="17"/>
    </row>
    <row r="203" spans="18:18" customFormat="1" x14ac:dyDescent="0.25">
      <c r="R203" s="17"/>
    </row>
    <row r="204" spans="18:18" customFormat="1" x14ac:dyDescent="0.25">
      <c r="R204" s="17"/>
    </row>
    <row r="205" spans="18:18" customFormat="1" x14ac:dyDescent="0.25">
      <c r="R205" s="17"/>
    </row>
    <row r="206" spans="18:18" customFormat="1" x14ac:dyDescent="0.25">
      <c r="R206" s="17"/>
    </row>
    <row r="207" spans="18:18" customFormat="1" x14ac:dyDescent="0.25">
      <c r="R207" s="17"/>
    </row>
    <row r="208" spans="18:18" customFormat="1" x14ac:dyDescent="0.25">
      <c r="R208" s="17"/>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19" x14ac:dyDescent="0.25">
      <c r="E225"/>
      <c r="F225"/>
      <c r="G225"/>
      <c r="H225"/>
      <c r="I225"/>
      <c r="J225"/>
      <c r="K225"/>
      <c r="L225"/>
      <c r="M225"/>
      <c r="N225"/>
      <c r="O225"/>
      <c r="P225"/>
      <c r="Q225"/>
      <c r="R225" s="17"/>
      <c r="S225"/>
    </row>
    <row r="226" spans="5:19" x14ac:dyDescent="0.25">
      <c r="E226"/>
      <c r="F226"/>
      <c r="G226"/>
      <c r="H226"/>
      <c r="I226"/>
      <c r="J226"/>
      <c r="K226"/>
      <c r="L226"/>
      <c r="M226"/>
      <c r="N226"/>
      <c r="O226"/>
      <c r="P226"/>
      <c r="Q226"/>
      <c r="R226" s="17"/>
      <c r="S226"/>
    </row>
    <row r="227" spans="5:19" x14ac:dyDescent="0.25">
      <c r="E227"/>
      <c r="F227"/>
      <c r="G227"/>
      <c r="H227"/>
      <c r="I227"/>
      <c r="J227"/>
      <c r="K227"/>
      <c r="L227"/>
      <c r="M227"/>
      <c r="N227"/>
      <c r="O227"/>
      <c r="P227"/>
      <c r="Q227"/>
      <c r="R227" s="17"/>
      <c r="S227"/>
    </row>
    <row r="228" spans="5:19" x14ac:dyDescent="0.25">
      <c r="E228"/>
      <c r="F228"/>
      <c r="G228"/>
      <c r="H228"/>
      <c r="I228"/>
      <c r="J228"/>
      <c r="K228"/>
      <c r="L228"/>
      <c r="M228"/>
      <c r="N228"/>
      <c r="O228"/>
      <c r="P228"/>
      <c r="Q228"/>
      <c r="R228" s="17"/>
      <c r="S228"/>
    </row>
    <row r="229" spans="5:19" x14ac:dyDescent="0.25">
      <c r="R229" s="17"/>
      <c r="S229"/>
    </row>
    <row r="230" spans="5:19" x14ac:dyDescent="0.25">
      <c r="R230" s="17"/>
      <c r="S230"/>
    </row>
    <row r="231" spans="5:19" x14ac:dyDescent="0.25">
      <c r="R231" s="17"/>
      <c r="S231"/>
    </row>
    <row r="232" spans="5:19" x14ac:dyDescent="0.25">
      <c r="R232" s="17"/>
      <c r="S232"/>
    </row>
    <row r="233" spans="5:19" x14ac:dyDescent="0.25">
      <c r="R233" s="17"/>
      <c r="S233"/>
    </row>
    <row r="234" spans="5:19" x14ac:dyDescent="0.25">
      <c r="R234" s="17"/>
      <c r="S234"/>
    </row>
    <row r="235" spans="5:19" x14ac:dyDescent="0.25">
      <c r="R235" s="17"/>
      <c r="S235"/>
    </row>
  </sheetData>
  <mergeCells count="11">
    <mergeCell ref="B2:Q2"/>
    <mergeCell ref="B3:Q3"/>
    <mergeCell ref="B4:Q4"/>
    <mergeCell ref="B5:Q5"/>
    <mergeCell ref="B6:Q6"/>
    <mergeCell ref="B162:H162"/>
    <mergeCell ref="B8:B9"/>
    <mergeCell ref="C8:C9"/>
    <mergeCell ref="D8:D9"/>
    <mergeCell ref="E8:Q8"/>
    <mergeCell ref="B160:H160"/>
  </mergeCells>
  <pageMargins left="0.7" right="0.7" top="0.75" bottom="0.75" header="0.3" footer="0.3"/>
  <pageSetup orientation="portrait" horizontalDpi="1200" verticalDpi="1200" r:id="rId1"/>
  <ignoredErrors>
    <ignoredError sqref="Q143:Q1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766-5F53-4791-BC19-D29CC42E6A42}">
  <sheetPr codeName="Hoja6"/>
  <dimension ref="A1:AK223"/>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02.42578125" customWidth="1"/>
    <col min="3" max="4" width="21.5703125" customWidth="1"/>
    <col min="5" max="5" width="10.140625" style="17" customWidth="1"/>
    <col min="6" max="8" width="15.140625" style="17" customWidth="1"/>
    <col min="9" max="9" width="10.140625" style="17" customWidth="1"/>
    <col min="10" max="10" width="11.28515625" style="17" customWidth="1"/>
    <col min="11" max="11" width="19.42578125" style="17" customWidth="1"/>
    <col min="12" max="12" width="10.28515625" style="17" customWidth="1"/>
    <col min="13" max="13" width="13.85546875" style="17" customWidth="1"/>
    <col min="14" max="14" width="11.28515625" style="17" customWidth="1"/>
    <col min="15" max="15" width="18.42578125" style="17" customWidth="1"/>
    <col min="16" max="16" width="12.71093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6" x14ac:dyDescent="0.25">
      <c r="E1" s="1"/>
      <c r="F1" s="1"/>
      <c r="G1" s="43"/>
      <c r="H1" s="1"/>
      <c r="I1" s="1"/>
      <c r="J1" s="1"/>
      <c r="K1" s="1"/>
      <c r="L1" s="1"/>
      <c r="M1" s="1"/>
      <c r="N1" s="1"/>
      <c r="O1" s="1"/>
      <c r="P1" s="1"/>
      <c r="Q1" s="2"/>
      <c r="R1"/>
    </row>
    <row r="2" spans="1:36" ht="28.5" x14ac:dyDescent="0.25">
      <c r="B2" s="149" t="s">
        <v>0</v>
      </c>
      <c r="C2" s="149"/>
      <c r="D2" s="149"/>
      <c r="E2" s="149"/>
      <c r="F2" s="149"/>
      <c r="G2" s="149"/>
      <c r="H2" s="149"/>
      <c r="I2" s="149"/>
      <c r="J2" s="149"/>
      <c r="K2" s="149"/>
      <c r="L2" s="149"/>
      <c r="M2" s="149"/>
      <c r="N2" s="149"/>
      <c r="O2" s="149"/>
      <c r="P2" s="149"/>
      <c r="Q2" s="149"/>
      <c r="R2"/>
    </row>
    <row r="3" spans="1:36" ht="21" x14ac:dyDescent="0.25">
      <c r="B3" s="150" t="s">
        <v>1</v>
      </c>
      <c r="C3" s="150"/>
      <c r="D3" s="150"/>
      <c r="E3" s="150"/>
      <c r="F3" s="150"/>
      <c r="G3" s="150"/>
      <c r="H3" s="150"/>
      <c r="I3" s="150"/>
      <c r="J3" s="150"/>
      <c r="K3" s="150"/>
      <c r="L3" s="150"/>
      <c r="M3" s="150"/>
      <c r="N3" s="150"/>
      <c r="O3" s="150"/>
      <c r="P3" s="150"/>
      <c r="Q3" s="150"/>
      <c r="R3"/>
    </row>
    <row r="4" spans="1:36" ht="15.75" customHeight="1" x14ac:dyDescent="0.25">
      <c r="B4" s="151" t="s">
        <v>2</v>
      </c>
      <c r="C4" s="151"/>
      <c r="D4" s="151"/>
      <c r="E4" s="151"/>
      <c r="F4" s="151"/>
      <c r="G4" s="151"/>
      <c r="H4" s="151"/>
      <c r="I4" s="151"/>
      <c r="J4" s="151"/>
      <c r="K4" s="151"/>
      <c r="L4" s="151"/>
      <c r="M4" s="151"/>
      <c r="N4" s="151"/>
      <c r="O4" s="151"/>
      <c r="P4" s="151"/>
      <c r="Q4" s="151"/>
      <c r="R4"/>
    </row>
    <row r="5" spans="1:36" ht="15.75" customHeight="1" x14ac:dyDescent="0.25">
      <c r="B5" s="151" t="s">
        <v>3</v>
      </c>
      <c r="C5" s="151"/>
      <c r="D5" s="151"/>
      <c r="E5" s="151"/>
      <c r="F5" s="151"/>
      <c r="G5" s="151"/>
      <c r="H5" s="151"/>
      <c r="I5" s="151"/>
      <c r="J5" s="151"/>
      <c r="K5" s="151"/>
      <c r="L5" s="151"/>
      <c r="M5" s="151"/>
      <c r="N5" s="151"/>
      <c r="O5" s="151"/>
      <c r="P5" s="151"/>
      <c r="Q5" s="151"/>
      <c r="R5"/>
    </row>
    <row r="6" spans="1:36" ht="15.75" customHeight="1" x14ac:dyDescent="0.25">
      <c r="B6" s="151"/>
      <c r="C6" s="151"/>
      <c r="D6" s="151"/>
      <c r="E6" s="151"/>
      <c r="F6" s="151"/>
      <c r="G6" s="151"/>
      <c r="H6" s="151"/>
      <c r="I6" s="151"/>
      <c r="J6" s="151"/>
      <c r="K6" s="151"/>
      <c r="L6" s="151"/>
      <c r="M6" s="151"/>
      <c r="N6" s="151"/>
      <c r="O6" s="151"/>
      <c r="P6" s="151"/>
      <c r="Q6" s="151"/>
      <c r="R6"/>
    </row>
    <row r="7" spans="1:36" x14ac:dyDescent="0.25">
      <c r="B7" s="4" t="s">
        <v>348</v>
      </c>
      <c r="C7" s="5"/>
      <c r="D7" s="5"/>
      <c r="E7" s="6"/>
      <c r="F7" s="6"/>
      <c r="G7" s="6"/>
      <c r="H7" s="6"/>
      <c r="I7" s="6"/>
      <c r="J7" s="6"/>
      <c r="K7" s="6"/>
      <c r="L7" s="6"/>
      <c r="M7" s="6"/>
      <c r="N7" s="6"/>
      <c r="O7" s="6"/>
      <c r="P7" s="6"/>
      <c r="Q7" s="7" t="s">
        <v>5</v>
      </c>
      <c r="R7"/>
    </row>
    <row r="8" spans="1:36" ht="18" customHeight="1" x14ac:dyDescent="0.25">
      <c r="B8" s="145" t="s">
        <v>6</v>
      </c>
      <c r="C8" s="146" t="s">
        <v>349</v>
      </c>
      <c r="D8" s="159" t="s">
        <v>350</v>
      </c>
      <c r="E8" s="148" t="s">
        <v>9</v>
      </c>
      <c r="F8" s="148"/>
      <c r="G8" s="148"/>
      <c r="H8" s="148"/>
      <c r="I8" s="148"/>
      <c r="J8" s="148"/>
      <c r="K8" s="148"/>
      <c r="L8" s="148"/>
      <c r="M8" s="148"/>
      <c r="N8" s="148"/>
      <c r="O8" s="148"/>
      <c r="P8" s="148"/>
      <c r="Q8" s="148"/>
      <c r="R8"/>
    </row>
    <row r="9" spans="1:36"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6" x14ac:dyDescent="0.25">
      <c r="B10" s="9" t="s">
        <v>23</v>
      </c>
      <c r="C10" s="89">
        <v>753786188129</v>
      </c>
      <c r="D10" s="89">
        <v>853910688363.99011</v>
      </c>
      <c r="E10" s="89">
        <v>42370907690.540016</v>
      </c>
      <c r="F10" s="89">
        <v>57895247994.230034</v>
      </c>
      <c r="G10" s="89">
        <v>67410561143.019997</v>
      </c>
      <c r="H10" s="89">
        <v>51001098251.280006</v>
      </c>
      <c r="I10" s="89">
        <v>58231977119.889984</v>
      </c>
      <c r="J10" s="89">
        <v>62461690423.410011</v>
      </c>
      <c r="K10" s="89">
        <v>58740703371.570015</v>
      </c>
      <c r="L10" s="89">
        <v>55649425973.119995</v>
      </c>
      <c r="M10" s="89">
        <v>55276871516.210014</v>
      </c>
      <c r="N10" s="89">
        <v>59220370275.91996</v>
      </c>
      <c r="O10" s="89">
        <v>148931958146.60992</v>
      </c>
      <c r="P10" s="89">
        <v>131779879946.65999</v>
      </c>
      <c r="Q10" s="89">
        <f>SUM(E10:P10)</f>
        <v>848970691852.46008</v>
      </c>
      <c r="R10" s="17"/>
      <c r="S10" s="41"/>
      <c r="T10" s="41"/>
      <c r="U10" s="41"/>
      <c r="V10" s="41"/>
      <c r="W10" s="41"/>
      <c r="X10" s="41"/>
      <c r="Y10" s="41"/>
      <c r="Z10" s="41"/>
      <c r="AA10" s="41"/>
      <c r="AB10" s="41"/>
      <c r="AC10" s="41"/>
      <c r="AD10" s="41"/>
      <c r="AE10" s="41"/>
      <c r="AF10" s="41"/>
      <c r="AG10" s="41"/>
      <c r="AH10" s="41"/>
      <c r="AI10" s="41"/>
      <c r="AJ10" s="41"/>
    </row>
    <row r="11" spans="1:36" x14ac:dyDescent="0.25">
      <c r="B11" s="11" t="s">
        <v>24</v>
      </c>
      <c r="C11" s="87">
        <v>753786188129</v>
      </c>
      <c r="D11" s="87">
        <v>853910688363.99011</v>
      </c>
      <c r="E11" s="87">
        <v>42370907690.540016</v>
      </c>
      <c r="F11" s="87">
        <v>57895247994.230034</v>
      </c>
      <c r="G11" s="87">
        <v>67410561143.019997</v>
      </c>
      <c r="H11" s="87">
        <v>51001098251.280006</v>
      </c>
      <c r="I11" s="87">
        <v>58231977119.889984</v>
      </c>
      <c r="J11" s="87">
        <v>62461690423.410011</v>
      </c>
      <c r="K11" s="87">
        <v>58740703371.570015</v>
      </c>
      <c r="L11" s="87">
        <v>55649425973.119995</v>
      </c>
      <c r="M11" s="87">
        <v>55276871516.210014</v>
      </c>
      <c r="N11" s="87">
        <v>59220370275.91996</v>
      </c>
      <c r="O11" s="87">
        <v>148931958146.60992</v>
      </c>
      <c r="P11" s="87">
        <v>131779879946.65999</v>
      </c>
      <c r="Q11" s="87">
        <f t="shared" ref="Q11:Q75" si="0">SUM(E11:P11)</f>
        <v>848970691852.46008</v>
      </c>
      <c r="R11" s="17"/>
      <c r="S11" s="41"/>
      <c r="T11" s="41"/>
      <c r="U11" s="41"/>
      <c r="V11" s="41"/>
      <c r="W11" s="41"/>
      <c r="X11" s="41"/>
      <c r="Y11" s="41"/>
      <c r="Z11" s="41"/>
      <c r="AA11" s="41"/>
      <c r="AB11" s="41"/>
      <c r="AC11" s="41"/>
      <c r="AD11" s="41"/>
      <c r="AE11" s="41"/>
      <c r="AF11" s="41"/>
      <c r="AG11" s="41"/>
      <c r="AH11" s="41"/>
      <c r="AI11" s="41"/>
      <c r="AJ11" s="41"/>
    </row>
    <row r="12" spans="1:36" x14ac:dyDescent="0.25">
      <c r="B12" s="9" t="s">
        <v>25</v>
      </c>
      <c r="C12" s="89">
        <v>89789252725</v>
      </c>
      <c r="D12" s="89">
        <v>89269236212.679993</v>
      </c>
      <c r="E12" s="89">
        <v>25399538466.650002</v>
      </c>
      <c r="F12" s="89">
        <v>8584906368.3799982</v>
      </c>
      <c r="G12" s="89">
        <v>6998386094.6600008</v>
      </c>
      <c r="H12" s="89">
        <v>3198946120.4299998</v>
      </c>
      <c r="I12" s="89">
        <v>5394108154.4299994</v>
      </c>
      <c r="J12" s="89">
        <v>11963607277.280003</v>
      </c>
      <c r="K12" s="89">
        <v>3430850972.4899983</v>
      </c>
      <c r="L12" s="89">
        <v>3903441149.6500001</v>
      </c>
      <c r="M12" s="89">
        <v>3886684331.0900016</v>
      </c>
      <c r="N12" s="89">
        <v>4537213108.500001</v>
      </c>
      <c r="O12" s="89">
        <v>4425589587.2800007</v>
      </c>
      <c r="P12" s="89">
        <v>6655562052.4399996</v>
      </c>
      <c r="Q12" s="89">
        <f t="shared" si="0"/>
        <v>88378833683.279999</v>
      </c>
      <c r="R12" s="17"/>
      <c r="S12" s="41"/>
      <c r="T12" s="41"/>
      <c r="U12" s="41"/>
      <c r="V12" s="41"/>
      <c r="W12" s="41"/>
      <c r="X12" s="41"/>
      <c r="Y12" s="41"/>
      <c r="Z12" s="41"/>
      <c r="AA12" s="41"/>
      <c r="AB12" s="41"/>
      <c r="AC12" s="41"/>
      <c r="AD12" s="41"/>
      <c r="AE12" s="41"/>
      <c r="AF12" s="41"/>
      <c r="AG12" s="41"/>
      <c r="AH12" s="41"/>
      <c r="AI12" s="41"/>
      <c r="AJ12" s="41"/>
    </row>
    <row r="13" spans="1:36" x14ac:dyDescent="0.25">
      <c r="A13" s="44"/>
      <c r="B13" s="11" t="s">
        <v>26</v>
      </c>
      <c r="C13" s="87">
        <v>46082941322</v>
      </c>
      <c r="D13" s="87">
        <v>46082941322</v>
      </c>
      <c r="E13" s="87">
        <v>23025519230.970001</v>
      </c>
      <c r="F13" s="87">
        <v>6006904666.4799995</v>
      </c>
      <c r="G13" s="87">
        <v>4026527191.1900001</v>
      </c>
      <c r="H13" s="87">
        <v>110411505.09</v>
      </c>
      <c r="I13" s="87">
        <v>2653699200</v>
      </c>
      <c r="J13" s="87">
        <v>9032590868.1200008</v>
      </c>
      <c r="K13" s="87">
        <v>158536090.84999999</v>
      </c>
      <c r="L13" s="87">
        <v>343026897.89999998</v>
      </c>
      <c r="M13" s="87">
        <v>663188676.65999997</v>
      </c>
      <c r="N13" s="87">
        <v>0</v>
      </c>
      <c r="O13" s="87">
        <v>0</v>
      </c>
      <c r="P13" s="87">
        <v>21534174.609999999</v>
      </c>
      <c r="Q13" s="87">
        <f t="shared" si="0"/>
        <v>46041938501.870003</v>
      </c>
      <c r="R13" s="17"/>
      <c r="S13" s="41"/>
      <c r="T13" s="41"/>
      <c r="U13" s="41"/>
      <c r="V13" s="41"/>
      <c r="W13" s="41"/>
      <c r="X13" s="41"/>
      <c r="Y13" s="41"/>
      <c r="Z13" s="41"/>
      <c r="AA13" s="41"/>
      <c r="AB13" s="41"/>
      <c r="AC13" s="41"/>
      <c r="AD13" s="41"/>
      <c r="AE13" s="41"/>
      <c r="AF13" s="41"/>
      <c r="AG13" s="41"/>
      <c r="AH13" s="41"/>
      <c r="AI13" s="41"/>
      <c r="AJ13" s="41"/>
    </row>
    <row r="14" spans="1:36" x14ac:dyDescent="0.25">
      <c r="A14" s="44"/>
      <c r="B14" s="11" t="s">
        <v>27</v>
      </c>
      <c r="C14" s="87">
        <v>22522768259</v>
      </c>
      <c r="D14" s="87">
        <v>22522768259</v>
      </c>
      <c r="E14" s="87">
        <v>1819878939</v>
      </c>
      <c r="F14" s="87">
        <v>1819878939</v>
      </c>
      <c r="G14" s="87">
        <v>1819878939</v>
      </c>
      <c r="H14" s="87">
        <v>1819878939</v>
      </c>
      <c r="I14" s="87">
        <v>1819878939</v>
      </c>
      <c r="J14" s="87">
        <v>1819878939</v>
      </c>
      <c r="K14" s="87">
        <v>1819878939</v>
      </c>
      <c r="L14" s="87">
        <v>1819878939</v>
      </c>
      <c r="M14" s="87">
        <v>1819878939</v>
      </c>
      <c r="N14" s="87">
        <v>1819878939</v>
      </c>
      <c r="O14" s="87">
        <v>2504095073</v>
      </c>
      <c r="P14" s="87">
        <v>1819878938</v>
      </c>
      <c r="Q14" s="87">
        <f t="shared" si="0"/>
        <v>22522763401</v>
      </c>
      <c r="R14" s="17"/>
      <c r="S14" s="41"/>
      <c r="T14" s="41"/>
      <c r="U14" s="41"/>
      <c r="V14" s="41"/>
      <c r="W14" s="41"/>
      <c r="X14" s="41"/>
      <c r="Y14" s="41"/>
      <c r="Z14" s="41"/>
      <c r="AA14" s="41"/>
      <c r="AB14" s="41"/>
      <c r="AC14" s="41"/>
      <c r="AD14" s="41"/>
      <c r="AE14" s="41"/>
      <c r="AF14" s="41"/>
      <c r="AG14" s="41"/>
      <c r="AH14" s="41"/>
      <c r="AI14" s="41"/>
      <c r="AJ14" s="41"/>
    </row>
    <row r="15" spans="1:36" x14ac:dyDescent="0.25">
      <c r="A15" s="44"/>
      <c r="B15" s="11" t="s">
        <v>29</v>
      </c>
      <c r="C15" s="87">
        <v>56298566</v>
      </c>
      <c r="D15" s="87">
        <v>56222704</v>
      </c>
      <c r="E15" s="87">
        <v>0</v>
      </c>
      <c r="F15" s="87">
        <v>0</v>
      </c>
      <c r="G15" s="87">
        <v>8841115.6799999997</v>
      </c>
      <c r="H15" s="87">
        <v>0</v>
      </c>
      <c r="I15" s="87">
        <v>3376000.16</v>
      </c>
      <c r="J15" s="87">
        <v>1681283.55</v>
      </c>
      <c r="K15" s="87">
        <v>0</v>
      </c>
      <c r="L15" s="87">
        <v>1013231.5900000001</v>
      </c>
      <c r="M15" s="87">
        <v>3410626</v>
      </c>
      <c r="N15" s="87">
        <v>0</v>
      </c>
      <c r="O15" s="87">
        <v>20965575.59</v>
      </c>
      <c r="P15" s="87">
        <v>16816096.740000002</v>
      </c>
      <c r="Q15" s="87">
        <f t="shared" si="0"/>
        <v>56103929.310000002</v>
      </c>
      <c r="R15" s="17"/>
      <c r="S15" s="41"/>
      <c r="T15" s="41"/>
      <c r="U15" s="41"/>
      <c r="V15" s="41"/>
      <c r="W15" s="41"/>
      <c r="X15" s="41"/>
      <c r="Y15" s="41"/>
      <c r="Z15" s="41"/>
      <c r="AA15" s="41"/>
      <c r="AB15" s="41"/>
      <c r="AC15" s="41"/>
      <c r="AD15" s="41"/>
      <c r="AE15" s="41"/>
      <c r="AF15" s="41"/>
      <c r="AG15" s="41"/>
      <c r="AH15" s="41"/>
      <c r="AI15" s="41"/>
      <c r="AJ15" s="41"/>
    </row>
    <row r="16" spans="1:36" x14ac:dyDescent="0.25">
      <c r="A16" s="44"/>
      <c r="B16" s="11" t="s">
        <v>30</v>
      </c>
      <c r="C16" s="87">
        <v>126501393</v>
      </c>
      <c r="D16" s="87">
        <v>126501393</v>
      </c>
      <c r="E16" s="87">
        <v>0</v>
      </c>
      <c r="F16" s="87"/>
      <c r="G16" s="87">
        <v>0</v>
      </c>
      <c r="H16" s="87"/>
      <c r="I16" s="87"/>
      <c r="J16" s="87"/>
      <c r="K16" s="87">
        <v>0</v>
      </c>
      <c r="L16" s="87">
        <v>0</v>
      </c>
      <c r="M16" s="87">
        <v>22152938.670000002</v>
      </c>
      <c r="N16" s="87">
        <v>0</v>
      </c>
      <c r="O16" s="87">
        <v>29733055</v>
      </c>
      <c r="P16" s="87">
        <v>56807847.009999998</v>
      </c>
      <c r="Q16" s="87">
        <f t="shared" si="0"/>
        <v>108693840.68000001</v>
      </c>
      <c r="R16" s="17"/>
      <c r="S16" s="41"/>
      <c r="T16" s="41"/>
      <c r="U16" s="41"/>
      <c r="V16" s="41"/>
      <c r="W16" s="41"/>
      <c r="X16" s="41"/>
      <c r="Y16" s="41"/>
      <c r="Z16" s="41"/>
      <c r="AA16" s="41"/>
      <c r="AB16" s="41"/>
      <c r="AC16" s="41"/>
      <c r="AD16" s="41"/>
      <c r="AE16" s="41"/>
      <c r="AF16" s="41"/>
      <c r="AG16" s="41"/>
      <c r="AH16" s="41"/>
      <c r="AI16" s="41"/>
      <c r="AJ16" s="41"/>
    </row>
    <row r="17" spans="1:36" x14ac:dyDescent="0.25">
      <c r="A17" s="44"/>
      <c r="B17" s="11" t="s">
        <v>31</v>
      </c>
      <c r="C17" s="87">
        <v>249201462</v>
      </c>
      <c r="D17" s="87">
        <v>249201462</v>
      </c>
      <c r="E17" s="87">
        <v>18613147.739999998</v>
      </c>
      <c r="F17" s="87">
        <v>18613147.800000001</v>
      </c>
      <c r="G17" s="87">
        <v>18613147.759999998</v>
      </c>
      <c r="H17" s="87">
        <v>18613147.759999998</v>
      </c>
      <c r="I17" s="87">
        <v>18613147.759999998</v>
      </c>
      <c r="J17" s="87">
        <v>18613147.759999998</v>
      </c>
      <c r="K17" s="87">
        <v>18613147.759999998</v>
      </c>
      <c r="L17" s="87">
        <v>18613147.759999998</v>
      </c>
      <c r="M17" s="87">
        <v>18613147.759999998</v>
      </c>
      <c r="N17" s="87">
        <v>18613147.759999998</v>
      </c>
      <c r="O17" s="87">
        <v>34613147.760000005</v>
      </c>
      <c r="P17" s="87">
        <v>28456836.219999999</v>
      </c>
      <c r="Q17" s="87">
        <f t="shared" si="0"/>
        <v>249201461.59999993</v>
      </c>
      <c r="R17" s="17"/>
      <c r="S17" s="41"/>
      <c r="T17" s="41"/>
      <c r="U17" s="41"/>
      <c r="V17" s="41"/>
      <c r="W17" s="41"/>
      <c r="X17" s="41"/>
      <c r="Y17" s="41"/>
      <c r="Z17" s="41"/>
      <c r="AA17" s="41"/>
      <c r="AB17" s="41"/>
      <c r="AC17" s="41"/>
      <c r="AD17" s="41"/>
      <c r="AE17" s="41"/>
      <c r="AF17" s="41"/>
      <c r="AG17" s="41"/>
      <c r="AH17" s="41"/>
      <c r="AI17" s="41"/>
      <c r="AJ17" s="41"/>
    </row>
    <row r="18" spans="1:36" x14ac:dyDescent="0.25">
      <c r="A18" s="44"/>
      <c r="B18" s="11" t="s">
        <v>32</v>
      </c>
      <c r="C18" s="87">
        <v>120000000</v>
      </c>
      <c r="D18" s="87">
        <v>120000000</v>
      </c>
      <c r="E18" s="87">
        <v>10000000</v>
      </c>
      <c r="F18" s="87">
        <v>10000000</v>
      </c>
      <c r="G18" s="87">
        <v>10000000</v>
      </c>
      <c r="H18" s="87">
        <v>10000000</v>
      </c>
      <c r="I18" s="87">
        <v>10000000</v>
      </c>
      <c r="J18" s="87">
        <v>43000000</v>
      </c>
      <c r="K18" s="87">
        <v>15500000</v>
      </c>
      <c r="L18" s="87">
        <v>11500000</v>
      </c>
      <c r="M18" s="87">
        <v>0</v>
      </c>
      <c r="N18" s="87">
        <v>0</v>
      </c>
      <c r="O18" s="87"/>
      <c r="P18" s="87"/>
      <c r="Q18" s="87">
        <f t="shared" si="0"/>
        <v>120000000</v>
      </c>
      <c r="R18" s="17"/>
      <c r="S18" s="41"/>
      <c r="T18" s="41"/>
      <c r="U18" s="41"/>
      <c r="V18" s="41"/>
      <c r="W18" s="41"/>
      <c r="X18" s="41"/>
      <c r="Y18" s="41"/>
      <c r="Z18" s="41"/>
      <c r="AA18" s="41"/>
      <c r="AB18" s="41"/>
      <c r="AC18" s="41"/>
      <c r="AD18" s="41"/>
      <c r="AE18" s="41"/>
      <c r="AF18" s="41"/>
      <c r="AG18" s="41"/>
      <c r="AH18" s="41"/>
      <c r="AI18" s="41"/>
      <c r="AJ18" s="41"/>
    </row>
    <row r="19" spans="1:36" x14ac:dyDescent="0.25">
      <c r="A19" s="44"/>
      <c r="B19" s="11" t="s">
        <v>33</v>
      </c>
      <c r="C19" s="87">
        <v>162681005</v>
      </c>
      <c r="D19" s="87">
        <v>7723153.2100000083</v>
      </c>
      <c r="E19" s="87">
        <v>0</v>
      </c>
      <c r="F19" s="87"/>
      <c r="G19" s="87"/>
      <c r="H19" s="87"/>
      <c r="I19" s="87"/>
      <c r="J19" s="87">
        <v>0</v>
      </c>
      <c r="K19" s="87">
        <v>0</v>
      </c>
      <c r="L19" s="87">
        <v>0</v>
      </c>
      <c r="M19" s="87">
        <v>192000.01</v>
      </c>
      <c r="N19" s="87">
        <v>1217578.2</v>
      </c>
      <c r="O19" s="87">
        <v>1050</v>
      </c>
      <c r="P19" s="87">
        <v>710546.93</v>
      </c>
      <c r="Q19" s="87">
        <f t="shared" si="0"/>
        <v>2121175.14</v>
      </c>
      <c r="R19" s="17"/>
      <c r="S19" s="41"/>
      <c r="T19" s="41"/>
      <c r="U19" s="41"/>
      <c r="V19" s="41"/>
      <c r="W19" s="41"/>
      <c r="X19" s="41"/>
      <c r="Y19" s="41"/>
      <c r="Z19" s="41"/>
      <c r="AA19" s="41"/>
      <c r="AB19" s="41"/>
      <c r="AC19" s="41"/>
      <c r="AD19" s="41"/>
      <c r="AE19" s="41"/>
      <c r="AF19" s="41"/>
      <c r="AG19" s="41"/>
      <c r="AH19" s="41"/>
      <c r="AI19" s="41"/>
      <c r="AJ19" s="41"/>
    </row>
    <row r="20" spans="1:36" x14ac:dyDescent="0.25">
      <c r="A20" s="44"/>
      <c r="B20" s="11" t="s">
        <v>34</v>
      </c>
      <c r="C20" s="87">
        <v>1328308604</v>
      </c>
      <c r="D20" s="87">
        <v>2328308604.3699999</v>
      </c>
      <c r="E20" s="87">
        <v>110692384</v>
      </c>
      <c r="F20" s="87">
        <v>110692384</v>
      </c>
      <c r="G20" s="87">
        <v>110692384</v>
      </c>
      <c r="H20" s="87">
        <v>110692384</v>
      </c>
      <c r="I20" s="87">
        <v>110692384</v>
      </c>
      <c r="J20" s="87">
        <v>110692384</v>
      </c>
      <c r="K20" s="87">
        <v>110692384</v>
      </c>
      <c r="L20" s="87">
        <v>110692384</v>
      </c>
      <c r="M20" s="87">
        <v>110692384</v>
      </c>
      <c r="N20" s="87">
        <v>110692384</v>
      </c>
      <c r="O20" s="87">
        <v>110692384</v>
      </c>
      <c r="P20" s="87">
        <v>1110692380</v>
      </c>
      <c r="Q20" s="87">
        <f t="shared" si="0"/>
        <v>2328308604</v>
      </c>
      <c r="R20" s="17"/>
      <c r="S20" s="41"/>
      <c r="T20" s="41"/>
      <c r="U20" s="41"/>
      <c r="V20" s="41"/>
      <c r="W20" s="41"/>
      <c r="X20" s="41"/>
      <c r="Y20" s="41"/>
      <c r="Z20" s="41"/>
      <c r="AA20" s="41"/>
      <c r="AB20" s="41"/>
      <c r="AC20" s="41"/>
      <c r="AD20" s="41"/>
      <c r="AE20" s="41"/>
      <c r="AF20" s="41"/>
      <c r="AG20" s="41"/>
      <c r="AH20" s="41"/>
      <c r="AI20" s="41"/>
      <c r="AJ20" s="41"/>
    </row>
    <row r="21" spans="1:36" x14ac:dyDescent="0.25">
      <c r="A21" s="44"/>
      <c r="B21" s="11" t="s">
        <v>35</v>
      </c>
      <c r="C21" s="87">
        <v>72251028</v>
      </c>
      <c r="D21" s="87">
        <v>72251028</v>
      </c>
      <c r="E21" s="87">
        <v>0</v>
      </c>
      <c r="F21" s="87">
        <v>0</v>
      </c>
      <c r="G21" s="87"/>
      <c r="H21" s="87"/>
      <c r="I21" s="87">
        <v>17001757.579999998</v>
      </c>
      <c r="J21" s="87">
        <v>9159512.1899999995</v>
      </c>
      <c r="K21" s="87">
        <v>0</v>
      </c>
      <c r="L21" s="87">
        <v>16200840.49</v>
      </c>
      <c r="M21" s="87">
        <v>4679796.5999999996</v>
      </c>
      <c r="N21" s="87">
        <v>0</v>
      </c>
      <c r="O21" s="87">
        <v>4171455.91</v>
      </c>
      <c r="P21" s="87">
        <v>21013524.039999999</v>
      </c>
      <c r="Q21" s="87">
        <f t="shared" si="0"/>
        <v>72226886.810000002</v>
      </c>
      <c r="R21" s="17"/>
      <c r="S21" s="41"/>
      <c r="T21" s="41"/>
      <c r="U21" s="41"/>
      <c r="V21" s="41"/>
      <c r="W21" s="41"/>
      <c r="X21" s="41"/>
      <c r="Y21" s="41"/>
      <c r="Z21" s="41"/>
      <c r="AA21" s="41"/>
      <c r="AB21" s="41"/>
      <c r="AC21" s="41"/>
      <c r="AD21" s="41"/>
      <c r="AE21" s="41"/>
      <c r="AF21" s="41"/>
      <c r="AG21" s="41"/>
      <c r="AH21" s="41"/>
      <c r="AI21" s="41"/>
      <c r="AJ21" s="41"/>
    </row>
    <row r="22" spans="1:36" x14ac:dyDescent="0.25">
      <c r="A22" s="44"/>
      <c r="B22" s="11" t="s">
        <v>36</v>
      </c>
      <c r="C22" s="87">
        <v>17925048</v>
      </c>
      <c r="D22" s="87">
        <v>17925048</v>
      </c>
      <c r="E22" s="87">
        <v>1493754</v>
      </c>
      <c r="F22" s="87">
        <v>1493754</v>
      </c>
      <c r="G22" s="87">
        <v>1493754</v>
      </c>
      <c r="H22" s="87">
        <v>1493754</v>
      </c>
      <c r="I22" s="87">
        <v>1493754</v>
      </c>
      <c r="J22" s="87">
        <v>1493754</v>
      </c>
      <c r="K22" s="87">
        <v>1493754</v>
      </c>
      <c r="L22" s="87">
        <v>1493754</v>
      </c>
      <c r="M22" s="87">
        <v>1493754</v>
      </c>
      <c r="N22" s="87">
        <v>1493754</v>
      </c>
      <c r="O22" s="87">
        <v>1493754</v>
      </c>
      <c r="P22" s="87">
        <v>1493754</v>
      </c>
      <c r="Q22" s="87">
        <f t="shared" si="0"/>
        <v>17925048</v>
      </c>
      <c r="R22" s="17"/>
      <c r="S22" s="41"/>
      <c r="T22" s="41"/>
      <c r="U22" s="41"/>
      <c r="V22" s="41"/>
      <c r="W22" s="41"/>
      <c r="X22" s="41"/>
      <c r="Y22" s="41"/>
      <c r="Z22" s="41"/>
      <c r="AA22" s="41"/>
      <c r="AB22" s="41"/>
      <c r="AC22" s="41"/>
      <c r="AD22" s="41"/>
      <c r="AE22" s="41"/>
      <c r="AF22" s="41"/>
      <c r="AG22" s="41"/>
      <c r="AH22" s="41"/>
      <c r="AI22" s="41"/>
      <c r="AJ22" s="41"/>
    </row>
    <row r="23" spans="1:36" x14ac:dyDescent="0.25">
      <c r="A23" s="44"/>
      <c r="B23" s="11" t="s">
        <v>37</v>
      </c>
      <c r="C23" s="87">
        <v>2087900</v>
      </c>
      <c r="D23" s="87">
        <v>2087900</v>
      </c>
      <c r="E23" s="87">
        <v>0</v>
      </c>
      <c r="F23" s="87"/>
      <c r="G23" s="87">
        <v>521750</v>
      </c>
      <c r="H23" s="87">
        <v>0</v>
      </c>
      <c r="I23" s="87"/>
      <c r="J23" s="87">
        <v>521750</v>
      </c>
      <c r="K23" s="87">
        <v>0</v>
      </c>
      <c r="L23" s="87"/>
      <c r="M23" s="87">
        <v>521750</v>
      </c>
      <c r="N23" s="87"/>
      <c r="O23" s="87"/>
      <c r="P23" s="87">
        <v>522650</v>
      </c>
      <c r="Q23" s="87">
        <f t="shared" si="0"/>
        <v>2087900</v>
      </c>
      <c r="R23" s="17"/>
      <c r="S23" s="41"/>
      <c r="T23" s="41"/>
      <c r="U23" s="41"/>
      <c r="V23" s="41"/>
      <c r="W23" s="41"/>
      <c r="X23" s="41"/>
      <c r="Y23" s="41"/>
      <c r="Z23" s="41"/>
      <c r="AA23" s="41"/>
      <c r="AB23" s="41"/>
      <c r="AC23" s="41"/>
      <c r="AD23" s="41"/>
      <c r="AE23" s="41"/>
      <c r="AF23" s="41"/>
      <c r="AG23" s="41"/>
      <c r="AH23" s="41"/>
      <c r="AI23" s="41"/>
      <c r="AJ23" s="41"/>
    </row>
    <row r="24" spans="1:36" x14ac:dyDescent="0.25">
      <c r="A24" s="44"/>
      <c r="B24" s="11" t="s">
        <v>39</v>
      </c>
      <c r="C24" s="87">
        <v>1500000000</v>
      </c>
      <c r="D24" s="87">
        <v>1500000000</v>
      </c>
      <c r="E24" s="87">
        <v>0</v>
      </c>
      <c r="F24" s="87"/>
      <c r="G24" s="87">
        <v>0</v>
      </c>
      <c r="H24" s="87">
        <v>0</v>
      </c>
      <c r="I24" s="87">
        <v>0</v>
      </c>
      <c r="J24" s="87">
        <v>0</v>
      </c>
      <c r="K24" s="87">
        <v>0</v>
      </c>
      <c r="L24" s="87">
        <v>0</v>
      </c>
      <c r="M24" s="87">
        <v>265615115</v>
      </c>
      <c r="N24" s="87">
        <v>1208334000.5</v>
      </c>
      <c r="O24" s="87">
        <v>0</v>
      </c>
      <c r="P24" s="87">
        <v>24857040.859999999</v>
      </c>
      <c r="Q24" s="87">
        <f t="shared" si="0"/>
        <v>1498806156.3599999</v>
      </c>
      <c r="R24" s="17"/>
      <c r="S24" s="41"/>
      <c r="T24" s="41"/>
      <c r="U24" s="41"/>
      <c r="V24" s="41"/>
      <c r="W24" s="41"/>
      <c r="X24" s="41"/>
      <c r="Y24" s="41"/>
      <c r="Z24" s="41"/>
      <c r="AA24" s="41"/>
      <c r="AB24" s="41"/>
      <c r="AC24" s="41"/>
      <c r="AD24" s="41"/>
      <c r="AE24" s="41"/>
      <c r="AF24" s="41"/>
      <c r="AG24" s="41"/>
      <c r="AH24" s="41"/>
      <c r="AI24" s="41"/>
      <c r="AJ24" s="41"/>
    </row>
    <row r="25" spans="1:36" x14ac:dyDescent="0.25">
      <c r="A25" s="44"/>
      <c r="B25" s="11" t="s">
        <v>40</v>
      </c>
      <c r="C25" s="87">
        <v>696379484</v>
      </c>
      <c r="D25" s="87">
        <v>913195583.25999999</v>
      </c>
      <c r="E25" s="87">
        <v>235850</v>
      </c>
      <c r="F25" s="87">
        <v>53578583.089999996</v>
      </c>
      <c r="G25" s="87">
        <v>35246055.129999995</v>
      </c>
      <c r="H25" s="87">
        <v>45501402.439999998</v>
      </c>
      <c r="I25" s="87">
        <v>42624266.899999999</v>
      </c>
      <c r="J25" s="87">
        <v>97505733.950000003</v>
      </c>
      <c r="K25" s="87">
        <v>30156821.280000001</v>
      </c>
      <c r="L25" s="87">
        <v>59061626.859999999</v>
      </c>
      <c r="M25" s="87">
        <v>50977816.689999998</v>
      </c>
      <c r="N25" s="87">
        <v>61416898.629999995</v>
      </c>
      <c r="O25" s="87">
        <v>149171487.69999999</v>
      </c>
      <c r="P25" s="87">
        <v>232919206.35999998</v>
      </c>
      <c r="Q25" s="87">
        <f t="shared" si="0"/>
        <v>858395749.02999997</v>
      </c>
      <c r="R25" s="17"/>
      <c r="S25" s="41"/>
      <c r="T25" s="41"/>
      <c r="U25" s="41"/>
      <c r="V25" s="41"/>
      <c r="W25" s="41"/>
      <c r="X25" s="41"/>
      <c r="Y25" s="41"/>
      <c r="Z25" s="41"/>
      <c r="AA25" s="41"/>
      <c r="AB25" s="41"/>
      <c r="AC25" s="41"/>
      <c r="AD25" s="41"/>
      <c r="AE25" s="41"/>
      <c r="AF25" s="41"/>
      <c r="AG25" s="41"/>
      <c r="AH25" s="41"/>
      <c r="AI25" s="41"/>
      <c r="AJ25" s="41"/>
    </row>
    <row r="26" spans="1:36" x14ac:dyDescent="0.25">
      <c r="A26" s="44"/>
      <c r="B26" s="11" t="s">
        <v>41</v>
      </c>
      <c r="C26" s="87">
        <v>30092463</v>
      </c>
      <c r="D26" s="87">
        <v>50989280.560000002</v>
      </c>
      <c r="E26" s="87">
        <v>0</v>
      </c>
      <c r="F26" s="87">
        <v>526240.56999999995</v>
      </c>
      <c r="G26" s="87">
        <v>1344070.85</v>
      </c>
      <c r="H26" s="87">
        <v>441711.49</v>
      </c>
      <c r="I26" s="87">
        <v>1238545.27</v>
      </c>
      <c r="J26" s="87">
        <v>6023175.7699999996</v>
      </c>
      <c r="K26" s="87">
        <v>2184776.7999999998</v>
      </c>
      <c r="L26" s="87">
        <v>1859672.44</v>
      </c>
      <c r="M26" s="87">
        <v>1565300.76</v>
      </c>
      <c r="N26" s="87">
        <v>791661.42</v>
      </c>
      <c r="O26" s="87">
        <v>21665994.970000003</v>
      </c>
      <c r="P26" s="87">
        <v>12340364.390000001</v>
      </c>
      <c r="Q26" s="87">
        <f t="shared" si="0"/>
        <v>49981514.730000004</v>
      </c>
      <c r="R26" s="17"/>
      <c r="S26" s="41"/>
      <c r="T26" s="41"/>
      <c r="U26" s="41"/>
      <c r="V26" s="41"/>
      <c r="W26" s="41"/>
      <c r="X26" s="41"/>
      <c r="Y26" s="41"/>
      <c r="Z26" s="41"/>
      <c r="AA26" s="41"/>
      <c r="AB26" s="41"/>
      <c r="AC26" s="41"/>
      <c r="AD26" s="41"/>
      <c r="AE26" s="41"/>
      <c r="AF26" s="41"/>
      <c r="AG26" s="41"/>
      <c r="AH26" s="41"/>
      <c r="AI26" s="41"/>
      <c r="AJ26" s="41"/>
    </row>
    <row r="27" spans="1:36" x14ac:dyDescent="0.25">
      <c r="A27" s="44"/>
      <c r="B27" s="11" t="s">
        <v>42</v>
      </c>
      <c r="C27" s="87">
        <v>240549557</v>
      </c>
      <c r="D27" s="87">
        <v>351056735</v>
      </c>
      <c r="E27" s="87">
        <v>1316522.73</v>
      </c>
      <c r="F27" s="87">
        <v>6515336.5800000001</v>
      </c>
      <c r="G27" s="87">
        <v>6849320.459999999</v>
      </c>
      <c r="H27" s="87">
        <v>8135627.8100000005</v>
      </c>
      <c r="I27" s="87">
        <v>7330498.6899999995</v>
      </c>
      <c r="J27" s="87">
        <v>10616729.100000001</v>
      </c>
      <c r="K27" s="87">
        <v>7231080.1400000006</v>
      </c>
      <c r="L27" s="87">
        <v>16348028.120000001</v>
      </c>
      <c r="M27" s="87">
        <v>58085586.859999999</v>
      </c>
      <c r="N27" s="87">
        <v>12803310.790000001</v>
      </c>
      <c r="O27" s="87">
        <v>8161814.1299999999</v>
      </c>
      <c r="P27" s="87">
        <v>179608795.06999999</v>
      </c>
      <c r="Q27" s="87">
        <f t="shared" si="0"/>
        <v>323002650.48000002</v>
      </c>
      <c r="R27" s="17"/>
      <c r="S27" s="41"/>
      <c r="T27" s="41"/>
      <c r="U27" s="41"/>
      <c r="V27" s="41"/>
      <c r="W27" s="41"/>
      <c r="X27" s="41"/>
      <c r="Y27" s="41"/>
      <c r="Z27" s="41"/>
      <c r="AA27" s="41"/>
      <c r="AB27" s="41"/>
      <c r="AC27" s="41"/>
      <c r="AD27" s="41"/>
      <c r="AE27" s="41"/>
      <c r="AF27" s="41"/>
      <c r="AG27" s="41"/>
      <c r="AH27" s="41"/>
      <c r="AI27" s="41"/>
      <c r="AJ27" s="41"/>
    </row>
    <row r="28" spans="1:36" x14ac:dyDescent="0.25">
      <c r="A28" s="44"/>
      <c r="B28" s="11" t="s">
        <v>43</v>
      </c>
      <c r="C28" s="87">
        <v>650000000</v>
      </c>
      <c r="D28" s="87">
        <v>423919159.11999989</v>
      </c>
      <c r="E28" s="87">
        <v>0</v>
      </c>
      <c r="F28" s="87">
        <v>1527647.33</v>
      </c>
      <c r="G28" s="87">
        <v>8287194.8200000003</v>
      </c>
      <c r="H28" s="87">
        <v>8596295.2699999996</v>
      </c>
      <c r="I28" s="87">
        <v>2117918.4900000002</v>
      </c>
      <c r="J28" s="87">
        <v>8161504.2300000004</v>
      </c>
      <c r="K28" s="87">
        <v>9407563.1999999993</v>
      </c>
      <c r="L28" s="87">
        <v>25170486.289999999</v>
      </c>
      <c r="M28" s="87">
        <v>55905727.75</v>
      </c>
      <c r="N28" s="87">
        <v>13263542.42</v>
      </c>
      <c r="O28" s="87">
        <v>31461542.559999999</v>
      </c>
      <c r="P28" s="87">
        <v>112733597.50999999</v>
      </c>
      <c r="Q28" s="87">
        <f t="shared" si="0"/>
        <v>276633019.87</v>
      </c>
      <c r="R28" s="17"/>
      <c r="S28" s="41"/>
      <c r="T28" s="41"/>
      <c r="U28" s="41"/>
      <c r="V28" s="41"/>
      <c r="W28" s="41"/>
      <c r="X28" s="41"/>
      <c r="Y28" s="41"/>
      <c r="Z28" s="41"/>
      <c r="AA28" s="41"/>
      <c r="AB28" s="41"/>
      <c r="AC28" s="41"/>
      <c r="AD28" s="41"/>
      <c r="AE28" s="41"/>
      <c r="AF28" s="41"/>
      <c r="AG28" s="41"/>
      <c r="AH28" s="41"/>
      <c r="AI28" s="41"/>
      <c r="AJ28" s="41"/>
    </row>
    <row r="29" spans="1:36" x14ac:dyDescent="0.25">
      <c r="A29" s="44"/>
      <c r="B29" s="11" t="s">
        <v>44</v>
      </c>
      <c r="C29" s="87">
        <v>1435833491</v>
      </c>
      <c r="D29" s="87">
        <v>1717252741.3</v>
      </c>
      <c r="E29" s="87">
        <v>53438307.879999995</v>
      </c>
      <c r="F29" s="87">
        <v>72812715.089999989</v>
      </c>
      <c r="G29" s="87">
        <v>79871561.879999995</v>
      </c>
      <c r="H29" s="87">
        <v>133197223.02</v>
      </c>
      <c r="I29" s="87">
        <v>88073071.590000004</v>
      </c>
      <c r="J29" s="87">
        <v>89736927.189999998</v>
      </c>
      <c r="K29" s="87">
        <v>115753033.79000001</v>
      </c>
      <c r="L29" s="87">
        <v>119860141.23999999</v>
      </c>
      <c r="M29" s="87">
        <v>112028011.8</v>
      </c>
      <c r="N29" s="87">
        <v>138058114.97</v>
      </c>
      <c r="O29" s="87">
        <v>139555446.01999998</v>
      </c>
      <c r="P29" s="87">
        <v>519148580.91000003</v>
      </c>
      <c r="Q29" s="87">
        <f t="shared" si="0"/>
        <v>1661533135.3799999</v>
      </c>
      <c r="R29" s="17"/>
      <c r="S29" s="41"/>
      <c r="T29" s="41"/>
      <c r="U29" s="41"/>
      <c r="V29" s="41"/>
      <c r="W29" s="41"/>
      <c r="X29" s="41"/>
      <c r="Y29" s="41"/>
      <c r="Z29" s="41"/>
      <c r="AA29" s="41"/>
      <c r="AB29" s="41"/>
      <c r="AC29" s="41"/>
      <c r="AD29" s="41"/>
      <c r="AE29" s="41"/>
      <c r="AF29" s="41"/>
      <c r="AG29" s="41"/>
      <c r="AH29" s="41"/>
      <c r="AI29" s="41"/>
      <c r="AJ29" s="41"/>
    </row>
    <row r="30" spans="1:36" x14ac:dyDescent="0.25">
      <c r="A30" s="44"/>
      <c r="B30" s="11" t="s">
        <v>45</v>
      </c>
      <c r="C30" s="87">
        <v>29035960</v>
      </c>
      <c r="D30" s="87">
        <v>48149816</v>
      </c>
      <c r="E30" s="87">
        <v>0</v>
      </c>
      <c r="F30" s="87">
        <v>516200</v>
      </c>
      <c r="G30" s="87">
        <v>1050600</v>
      </c>
      <c r="H30" s="87">
        <v>481900</v>
      </c>
      <c r="I30" s="87">
        <v>2289132.4</v>
      </c>
      <c r="J30" s="87">
        <v>499300</v>
      </c>
      <c r="K30" s="87">
        <v>554100</v>
      </c>
      <c r="L30" s="87">
        <v>505750</v>
      </c>
      <c r="M30" s="87">
        <v>16354797.939999999</v>
      </c>
      <c r="N30" s="87">
        <v>540050</v>
      </c>
      <c r="O30" s="87">
        <v>528850</v>
      </c>
      <c r="P30" s="87">
        <v>22691138.93</v>
      </c>
      <c r="Q30" s="87">
        <f t="shared" si="0"/>
        <v>46011819.269999996</v>
      </c>
      <c r="R30" s="17"/>
      <c r="S30" s="41"/>
      <c r="T30" s="41"/>
      <c r="U30" s="41"/>
      <c r="V30" s="41"/>
      <c r="W30" s="41"/>
      <c r="X30" s="41"/>
      <c r="Y30" s="41"/>
      <c r="Z30" s="41"/>
      <c r="AA30" s="41"/>
      <c r="AB30" s="41"/>
      <c r="AC30" s="41"/>
      <c r="AD30" s="41"/>
      <c r="AE30" s="41"/>
      <c r="AF30" s="41"/>
      <c r="AG30" s="41"/>
      <c r="AH30" s="41"/>
      <c r="AI30" s="41"/>
      <c r="AJ30" s="41"/>
    </row>
    <row r="31" spans="1:36" x14ac:dyDescent="0.25">
      <c r="A31" s="44"/>
      <c r="B31" s="11" t="s">
        <v>46</v>
      </c>
      <c r="C31" s="87">
        <v>1964372380</v>
      </c>
      <c r="D31" s="87">
        <v>1861953339.75</v>
      </c>
      <c r="E31" s="87">
        <v>80649703.700000003</v>
      </c>
      <c r="F31" s="87">
        <v>81146019.609999985</v>
      </c>
      <c r="G31" s="87">
        <v>173088673.07000002</v>
      </c>
      <c r="H31" s="87">
        <v>113552930.53</v>
      </c>
      <c r="I31" s="87">
        <v>130396494.65000001</v>
      </c>
      <c r="J31" s="87">
        <v>123713050.06</v>
      </c>
      <c r="K31" s="87">
        <v>109432289.37</v>
      </c>
      <c r="L31" s="87">
        <v>101014675.28000002</v>
      </c>
      <c r="M31" s="87">
        <v>129165906.2</v>
      </c>
      <c r="N31" s="87">
        <v>150446139.86000001</v>
      </c>
      <c r="O31" s="87">
        <v>166022849.01000002</v>
      </c>
      <c r="P31" s="87">
        <v>366582619.71999997</v>
      </c>
      <c r="Q31" s="87">
        <f t="shared" si="0"/>
        <v>1725211351.0599999</v>
      </c>
      <c r="R31" s="17"/>
      <c r="S31" s="41"/>
      <c r="T31" s="41"/>
      <c r="U31" s="41"/>
      <c r="V31" s="41"/>
      <c r="W31" s="41"/>
      <c r="X31" s="41"/>
      <c r="Y31" s="41"/>
      <c r="Z31" s="41"/>
      <c r="AA31" s="41"/>
      <c r="AB31" s="41"/>
      <c r="AC31" s="41"/>
      <c r="AD31" s="41"/>
      <c r="AE31" s="41"/>
      <c r="AF31" s="41"/>
      <c r="AG31" s="41"/>
      <c r="AH31" s="41"/>
      <c r="AI31" s="41"/>
      <c r="AJ31" s="41"/>
    </row>
    <row r="32" spans="1:36" x14ac:dyDescent="0.25">
      <c r="A32" s="44"/>
      <c r="B32" s="11" t="s">
        <v>47</v>
      </c>
      <c r="C32" s="87">
        <v>6245192</v>
      </c>
      <c r="D32" s="87">
        <v>6245192</v>
      </c>
      <c r="E32" s="87">
        <v>0</v>
      </c>
      <c r="F32" s="87"/>
      <c r="G32" s="87">
        <v>0</v>
      </c>
      <c r="H32" s="87">
        <v>270050</v>
      </c>
      <c r="I32" s="87">
        <v>173700</v>
      </c>
      <c r="J32" s="87">
        <v>0</v>
      </c>
      <c r="K32" s="87"/>
      <c r="L32" s="87">
        <v>0</v>
      </c>
      <c r="M32" s="87">
        <v>1600000</v>
      </c>
      <c r="N32" s="87">
        <v>0</v>
      </c>
      <c r="O32" s="87">
        <v>904495.13</v>
      </c>
      <c r="P32" s="87">
        <v>3098105</v>
      </c>
      <c r="Q32" s="87">
        <f t="shared" si="0"/>
        <v>6046350.1299999999</v>
      </c>
      <c r="R32" s="17"/>
      <c r="S32" s="41"/>
      <c r="T32" s="41"/>
      <c r="U32" s="41"/>
      <c r="V32" s="41"/>
      <c r="W32" s="41"/>
      <c r="X32" s="41"/>
      <c r="Y32" s="41"/>
      <c r="Z32" s="41"/>
      <c r="AA32" s="41"/>
      <c r="AB32" s="41"/>
      <c r="AC32" s="41"/>
      <c r="AD32" s="41"/>
      <c r="AE32" s="41"/>
      <c r="AF32" s="41"/>
      <c r="AG32" s="41"/>
      <c r="AH32" s="41"/>
      <c r="AI32" s="41"/>
      <c r="AJ32" s="41"/>
    </row>
    <row r="33" spans="1:36" x14ac:dyDescent="0.25">
      <c r="A33" s="44"/>
      <c r="B33" s="11" t="s">
        <v>48</v>
      </c>
      <c r="C33" s="87">
        <v>300659411</v>
      </c>
      <c r="D33" s="87">
        <v>116096704</v>
      </c>
      <c r="E33" s="87">
        <v>3858150</v>
      </c>
      <c r="F33" s="87">
        <v>7166113.2000000002</v>
      </c>
      <c r="G33" s="87">
        <v>7330441.7400000002</v>
      </c>
      <c r="H33" s="87">
        <v>6218603.9500000002</v>
      </c>
      <c r="I33" s="87">
        <v>6516159.6600000001</v>
      </c>
      <c r="J33" s="87">
        <v>10736573.219999999</v>
      </c>
      <c r="K33" s="87">
        <v>8161656.1799999997</v>
      </c>
      <c r="L33" s="87">
        <v>10134269.18</v>
      </c>
      <c r="M33" s="87">
        <v>9076596.0999999996</v>
      </c>
      <c r="N33" s="87">
        <v>7428941.8399999999</v>
      </c>
      <c r="O33" s="87">
        <v>7281887.7599999998</v>
      </c>
      <c r="P33" s="87">
        <v>19816594.449999999</v>
      </c>
      <c r="Q33" s="87">
        <f t="shared" si="0"/>
        <v>103725987.28</v>
      </c>
      <c r="R33" s="17"/>
      <c r="S33" s="41"/>
      <c r="T33" s="41"/>
      <c r="U33" s="41"/>
      <c r="V33" s="41"/>
      <c r="W33" s="41"/>
      <c r="X33" s="41"/>
      <c r="Y33" s="41"/>
      <c r="Z33" s="41"/>
      <c r="AA33" s="41"/>
      <c r="AB33" s="41"/>
      <c r="AC33" s="41"/>
      <c r="AD33" s="41"/>
      <c r="AE33" s="41"/>
      <c r="AF33" s="41"/>
      <c r="AG33" s="41"/>
      <c r="AH33" s="41"/>
      <c r="AI33" s="41"/>
      <c r="AJ33" s="41"/>
    </row>
    <row r="34" spans="1:36" x14ac:dyDescent="0.25">
      <c r="A34" s="44"/>
      <c r="B34" s="11" t="s">
        <v>49</v>
      </c>
      <c r="C34" s="87">
        <v>50441171</v>
      </c>
      <c r="D34" s="87">
        <v>61222014</v>
      </c>
      <c r="E34" s="87">
        <v>0</v>
      </c>
      <c r="F34" s="87">
        <v>127000</v>
      </c>
      <c r="G34" s="87">
        <v>1183385.01</v>
      </c>
      <c r="H34" s="87">
        <v>2849973.8899999997</v>
      </c>
      <c r="I34" s="87">
        <v>467820.37</v>
      </c>
      <c r="J34" s="87">
        <v>944378.83000000007</v>
      </c>
      <c r="K34" s="87">
        <v>2091301.72</v>
      </c>
      <c r="L34" s="87">
        <v>1728649.67</v>
      </c>
      <c r="M34" s="87">
        <v>1019570.65</v>
      </c>
      <c r="N34" s="87">
        <v>4874792.38</v>
      </c>
      <c r="O34" s="87">
        <v>3950452.19</v>
      </c>
      <c r="P34" s="87">
        <v>9222493.4900000002</v>
      </c>
      <c r="Q34" s="87">
        <f t="shared" si="0"/>
        <v>28459818.200000003</v>
      </c>
      <c r="R34" s="17"/>
      <c r="S34" s="41"/>
      <c r="T34" s="41"/>
      <c r="U34" s="41"/>
      <c r="V34" s="41"/>
      <c r="W34" s="41"/>
      <c r="X34" s="41"/>
      <c r="Y34" s="41"/>
      <c r="Z34" s="41"/>
      <c r="AA34" s="41"/>
      <c r="AB34" s="41"/>
      <c r="AC34" s="41"/>
      <c r="AD34" s="41"/>
      <c r="AE34" s="41"/>
      <c r="AF34" s="41"/>
      <c r="AG34" s="41"/>
      <c r="AH34" s="41"/>
      <c r="AI34" s="41"/>
      <c r="AJ34" s="41"/>
    </row>
    <row r="35" spans="1:36" x14ac:dyDescent="0.25">
      <c r="A35" s="44"/>
      <c r="B35" s="11" t="s">
        <v>50</v>
      </c>
      <c r="C35" s="87">
        <v>12085674</v>
      </c>
      <c r="D35" s="87">
        <v>18068756</v>
      </c>
      <c r="E35" s="87">
        <v>0</v>
      </c>
      <c r="F35" s="87">
        <v>1256672.76</v>
      </c>
      <c r="G35" s="87">
        <v>656279.84</v>
      </c>
      <c r="H35" s="87">
        <v>199624.93</v>
      </c>
      <c r="I35" s="87">
        <v>1060000</v>
      </c>
      <c r="J35" s="87">
        <v>777553.39</v>
      </c>
      <c r="K35" s="87">
        <v>927540.3</v>
      </c>
      <c r="L35" s="87">
        <v>648726.78</v>
      </c>
      <c r="M35" s="87">
        <v>680843.9</v>
      </c>
      <c r="N35" s="87">
        <v>1594424.9800000002</v>
      </c>
      <c r="O35" s="87">
        <v>1370380.07</v>
      </c>
      <c r="P35" s="87">
        <v>1915961.27</v>
      </c>
      <c r="Q35" s="87">
        <f t="shared" si="0"/>
        <v>11088008.220000001</v>
      </c>
      <c r="R35" s="17"/>
      <c r="S35" s="41"/>
      <c r="T35" s="41"/>
      <c r="U35" s="41"/>
      <c r="V35" s="41"/>
      <c r="W35" s="41"/>
      <c r="X35" s="41"/>
      <c r="Y35" s="41"/>
      <c r="Z35" s="41"/>
      <c r="AA35" s="41"/>
      <c r="AB35" s="41"/>
      <c r="AC35" s="41"/>
      <c r="AD35" s="41"/>
      <c r="AE35" s="41"/>
      <c r="AF35" s="41"/>
      <c r="AG35" s="41"/>
      <c r="AH35" s="41"/>
      <c r="AI35" s="41"/>
      <c r="AJ35" s="41"/>
    </row>
    <row r="36" spans="1:36" x14ac:dyDescent="0.25">
      <c r="A36" s="44"/>
      <c r="B36" s="11" t="s">
        <v>51</v>
      </c>
      <c r="C36" s="87">
        <v>358295080</v>
      </c>
      <c r="D36" s="87">
        <v>292885815.92000002</v>
      </c>
      <c r="E36" s="87">
        <v>1124077.5</v>
      </c>
      <c r="F36" s="87">
        <v>7782970.7700000005</v>
      </c>
      <c r="G36" s="87">
        <v>10371179.189999999</v>
      </c>
      <c r="H36" s="87">
        <v>9008675</v>
      </c>
      <c r="I36" s="87">
        <v>25648429.43</v>
      </c>
      <c r="J36" s="87">
        <v>16121262.68</v>
      </c>
      <c r="K36" s="87">
        <v>14441770.75</v>
      </c>
      <c r="L36" s="87">
        <v>20351914.609999999</v>
      </c>
      <c r="M36" s="87">
        <v>42468779.079999998</v>
      </c>
      <c r="N36" s="87">
        <v>39083857.859999992</v>
      </c>
      <c r="O36" s="87">
        <v>17624390.34</v>
      </c>
      <c r="P36" s="87">
        <v>47973031.719999999</v>
      </c>
      <c r="Q36" s="87">
        <f t="shared" si="0"/>
        <v>252000338.92999998</v>
      </c>
      <c r="R36" s="17"/>
      <c r="S36" s="41"/>
      <c r="T36" s="41"/>
      <c r="U36" s="41"/>
      <c r="V36" s="41"/>
      <c r="W36" s="41"/>
      <c r="X36" s="41"/>
      <c r="Y36" s="41"/>
      <c r="Z36" s="41"/>
      <c r="AA36" s="41"/>
      <c r="AB36" s="41"/>
      <c r="AC36" s="41"/>
      <c r="AD36" s="41"/>
      <c r="AE36" s="41"/>
      <c r="AF36" s="41"/>
      <c r="AG36" s="41"/>
      <c r="AH36" s="41"/>
      <c r="AI36" s="41"/>
      <c r="AJ36" s="41"/>
    </row>
    <row r="37" spans="1:36" x14ac:dyDescent="0.25">
      <c r="A37" s="44"/>
      <c r="B37" s="11" t="s">
        <v>52</v>
      </c>
      <c r="C37" s="87">
        <v>191314481</v>
      </c>
      <c r="D37" s="87">
        <v>45113125</v>
      </c>
      <c r="E37" s="87">
        <v>0</v>
      </c>
      <c r="F37" s="87">
        <v>243054.2</v>
      </c>
      <c r="G37" s="87">
        <v>37387.03</v>
      </c>
      <c r="H37" s="87">
        <v>118909.02</v>
      </c>
      <c r="I37" s="87">
        <v>670459.91</v>
      </c>
      <c r="J37" s="87">
        <v>402977.04</v>
      </c>
      <c r="K37" s="87">
        <v>238513.96</v>
      </c>
      <c r="L37" s="87">
        <v>0</v>
      </c>
      <c r="M37" s="87">
        <v>0</v>
      </c>
      <c r="N37" s="87">
        <v>216641.48</v>
      </c>
      <c r="O37" s="87">
        <v>257069.36</v>
      </c>
      <c r="P37" s="87">
        <v>10359792</v>
      </c>
      <c r="Q37" s="87">
        <f t="shared" si="0"/>
        <v>12544804</v>
      </c>
      <c r="R37" s="17"/>
      <c r="S37" s="41"/>
      <c r="T37" s="41"/>
      <c r="U37" s="41"/>
      <c r="V37" s="41"/>
      <c r="W37" s="41"/>
      <c r="X37" s="41"/>
      <c r="Y37" s="41"/>
      <c r="Z37" s="41"/>
      <c r="AA37" s="41"/>
      <c r="AB37" s="41"/>
      <c r="AC37" s="41"/>
      <c r="AD37" s="41"/>
      <c r="AE37" s="41"/>
      <c r="AF37" s="41"/>
      <c r="AG37" s="41"/>
      <c r="AH37" s="41"/>
      <c r="AI37" s="41"/>
      <c r="AJ37" s="41"/>
    </row>
    <row r="38" spans="1:36" x14ac:dyDescent="0.25">
      <c r="A38" s="44"/>
      <c r="B38" s="11" t="s">
        <v>53</v>
      </c>
      <c r="C38" s="87">
        <v>86402015</v>
      </c>
      <c r="D38" s="87">
        <v>116124744.25999999</v>
      </c>
      <c r="E38" s="87">
        <v>0</v>
      </c>
      <c r="F38" s="87"/>
      <c r="G38" s="87"/>
      <c r="H38" s="87">
        <v>0</v>
      </c>
      <c r="I38" s="87"/>
      <c r="J38" s="87">
        <v>0</v>
      </c>
      <c r="K38" s="87">
        <v>0</v>
      </c>
      <c r="L38" s="87">
        <v>0</v>
      </c>
      <c r="M38" s="87">
        <v>0</v>
      </c>
      <c r="N38" s="87">
        <v>16400000</v>
      </c>
      <c r="O38" s="87">
        <v>16400000</v>
      </c>
      <c r="P38" s="87">
        <v>83324743.379999995</v>
      </c>
      <c r="Q38" s="87">
        <f t="shared" si="0"/>
        <v>116124743.38</v>
      </c>
      <c r="R38" s="17"/>
      <c r="S38" s="41"/>
      <c r="T38" s="41"/>
      <c r="U38" s="41"/>
      <c r="V38" s="41"/>
      <c r="W38" s="41"/>
      <c r="X38" s="41"/>
      <c r="Y38" s="41"/>
      <c r="Z38" s="41"/>
      <c r="AA38" s="41"/>
      <c r="AB38" s="41"/>
      <c r="AC38" s="41"/>
      <c r="AD38" s="41"/>
      <c r="AE38" s="41"/>
      <c r="AF38" s="41"/>
      <c r="AG38" s="41"/>
      <c r="AH38" s="41"/>
      <c r="AI38" s="41"/>
      <c r="AJ38" s="41"/>
    </row>
    <row r="39" spans="1:36" x14ac:dyDescent="0.25">
      <c r="A39" s="44"/>
      <c r="B39" s="11" t="s">
        <v>54</v>
      </c>
      <c r="C39" s="87">
        <v>404806717</v>
      </c>
      <c r="D39" s="87">
        <v>78195168.079999998</v>
      </c>
      <c r="E39" s="87">
        <v>6022047.1799999997</v>
      </c>
      <c r="F39" s="87">
        <v>7148957.6500000004</v>
      </c>
      <c r="G39" s="87">
        <v>6474516.4299999997</v>
      </c>
      <c r="H39" s="87">
        <v>6525541.3300000001</v>
      </c>
      <c r="I39" s="87">
        <v>6281490.5</v>
      </c>
      <c r="J39" s="87">
        <v>6200790.2699999996</v>
      </c>
      <c r="K39" s="87">
        <v>5723336</v>
      </c>
      <c r="L39" s="87">
        <v>6942359.2400000002</v>
      </c>
      <c r="M39" s="87">
        <v>5896136</v>
      </c>
      <c r="N39" s="87">
        <v>5288652.9000000004</v>
      </c>
      <c r="O39" s="87">
        <v>680732</v>
      </c>
      <c r="P39" s="87">
        <v>7954216</v>
      </c>
      <c r="Q39" s="87">
        <f t="shared" si="0"/>
        <v>71138775.5</v>
      </c>
      <c r="R39" s="17"/>
      <c r="S39" s="41"/>
      <c r="T39" s="41"/>
      <c r="U39" s="41"/>
      <c r="V39" s="41"/>
      <c r="W39" s="41"/>
      <c r="X39" s="41"/>
      <c r="Y39" s="41"/>
      <c r="Z39" s="41"/>
      <c r="AA39" s="41"/>
      <c r="AB39" s="41"/>
      <c r="AC39" s="41"/>
      <c r="AD39" s="41"/>
      <c r="AE39" s="41"/>
      <c r="AF39" s="41"/>
      <c r="AG39" s="41"/>
      <c r="AH39" s="41"/>
      <c r="AI39" s="41"/>
      <c r="AJ39" s="41"/>
    </row>
    <row r="40" spans="1:36" x14ac:dyDescent="0.25">
      <c r="A40" s="44"/>
      <c r="B40" s="11" t="s">
        <v>55</v>
      </c>
      <c r="C40" s="87">
        <v>1993468206</v>
      </c>
      <c r="D40" s="87">
        <v>1748421043.6599998</v>
      </c>
      <c r="E40" s="87">
        <v>31124049.509999998</v>
      </c>
      <c r="F40" s="87">
        <v>47764158.600000001</v>
      </c>
      <c r="G40" s="87">
        <v>26067554.369999997</v>
      </c>
      <c r="H40" s="87">
        <v>310858223.34000009</v>
      </c>
      <c r="I40" s="87">
        <v>53370452.560000002</v>
      </c>
      <c r="J40" s="87">
        <v>88312276.890000001</v>
      </c>
      <c r="K40" s="87">
        <v>157596935.93000001</v>
      </c>
      <c r="L40" s="87">
        <v>47321543.890000001</v>
      </c>
      <c r="M40" s="87">
        <v>138768571</v>
      </c>
      <c r="N40" s="87">
        <v>217642873.36000004</v>
      </c>
      <c r="O40" s="87">
        <v>138429984.81999999</v>
      </c>
      <c r="P40" s="87">
        <v>446567690.46999997</v>
      </c>
      <c r="Q40" s="87">
        <f t="shared" si="0"/>
        <v>1703824314.74</v>
      </c>
      <c r="R40" s="17"/>
      <c r="S40" s="41"/>
      <c r="T40" s="41"/>
      <c r="U40" s="41"/>
      <c r="V40" s="41"/>
      <c r="W40" s="41"/>
      <c r="X40" s="41"/>
      <c r="Y40" s="41"/>
      <c r="Z40" s="41"/>
      <c r="AA40" s="41"/>
      <c r="AB40" s="41"/>
      <c r="AC40" s="41"/>
      <c r="AD40" s="41"/>
      <c r="AE40" s="41"/>
      <c r="AF40" s="41"/>
      <c r="AG40" s="41"/>
      <c r="AH40" s="41"/>
      <c r="AI40" s="41"/>
      <c r="AJ40" s="41"/>
    </row>
    <row r="41" spans="1:36" x14ac:dyDescent="0.25">
      <c r="A41" s="44"/>
      <c r="B41" s="11" t="s">
        <v>56</v>
      </c>
      <c r="C41" s="87">
        <v>231348718</v>
      </c>
      <c r="D41" s="87">
        <v>993719176.54999995</v>
      </c>
      <c r="E41" s="87">
        <v>0</v>
      </c>
      <c r="F41" s="87">
        <v>0</v>
      </c>
      <c r="G41" s="87">
        <v>39855333.770000003</v>
      </c>
      <c r="H41" s="87">
        <v>26071769.48</v>
      </c>
      <c r="I41" s="87">
        <v>24809985</v>
      </c>
      <c r="J41" s="87">
        <v>10423740</v>
      </c>
      <c r="K41" s="87">
        <v>376958271.57999998</v>
      </c>
      <c r="L41" s="87">
        <v>257013992.55000001</v>
      </c>
      <c r="M41" s="87">
        <v>0</v>
      </c>
      <c r="N41" s="87">
        <v>140454896.68000001</v>
      </c>
      <c r="O41" s="87">
        <v>103776248.5</v>
      </c>
      <c r="P41" s="87">
        <v>11082017.609999999</v>
      </c>
      <c r="Q41" s="87">
        <f t="shared" si="0"/>
        <v>990446255.16999996</v>
      </c>
      <c r="R41" s="17"/>
      <c r="S41" s="41"/>
      <c r="T41" s="41"/>
      <c r="U41" s="41"/>
      <c r="V41" s="41"/>
      <c r="W41" s="41"/>
      <c r="X41" s="41"/>
      <c r="Y41" s="41"/>
      <c r="Z41" s="41"/>
      <c r="AA41" s="41"/>
      <c r="AB41" s="41"/>
      <c r="AC41" s="41"/>
      <c r="AD41" s="41"/>
      <c r="AE41" s="41"/>
      <c r="AF41" s="41"/>
      <c r="AG41" s="41"/>
      <c r="AH41" s="41"/>
      <c r="AI41" s="41"/>
      <c r="AJ41" s="41"/>
    </row>
    <row r="42" spans="1:36" x14ac:dyDescent="0.25">
      <c r="A42" s="44"/>
      <c r="B42" s="11" t="s">
        <v>57</v>
      </c>
      <c r="C42" s="87">
        <v>596262654</v>
      </c>
      <c r="D42" s="87">
        <v>0.69000005722045898</v>
      </c>
      <c r="E42" s="87">
        <v>0</v>
      </c>
      <c r="F42" s="87"/>
      <c r="G42" s="87"/>
      <c r="H42" s="87"/>
      <c r="I42" s="87"/>
      <c r="J42" s="87"/>
      <c r="K42" s="87"/>
      <c r="L42" s="87">
        <v>0</v>
      </c>
      <c r="M42" s="87"/>
      <c r="N42" s="87">
        <v>0</v>
      </c>
      <c r="O42" s="87"/>
      <c r="P42" s="87">
        <v>0</v>
      </c>
      <c r="Q42" s="87">
        <f t="shared" si="0"/>
        <v>0</v>
      </c>
      <c r="R42" s="17"/>
      <c r="S42" s="41"/>
      <c r="T42" s="41"/>
      <c r="U42" s="41"/>
      <c r="V42" s="41"/>
      <c r="W42" s="41"/>
      <c r="X42" s="41"/>
      <c r="Y42" s="41"/>
      <c r="Z42" s="41"/>
      <c r="AA42" s="41"/>
      <c r="AB42" s="41"/>
      <c r="AC42" s="41"/>
      <c r="AD42" s="41"/>
      <c r="AE42" s="41"/>
      <c r="AF42" s="41"/>
      <c r="AG42" s="41"/>
      <c r="AH42" s="41"/>
      <c r="AI42" s="41"/>
      <c r="AJ42" s="41"/>
    </row>
    <row r="43" spans="1:36" x14ac:dyDescent="0.25">
      <c r="A43" s="44"/>
      <c r="B43" s="11" t="s">
        <v>60</v>
      </c>
      <c r="C43" s="87">
        <v>12988941</v>
      </c>
      <c r="D43" s="87">
        <v>64819680.560000002</v>
      </c>
      <c r="E43" s="87">
        <v>0</v>
      </c>
      <c r="F43" s="87">
        <v>0</v>
      </c>
      <c r="G43" s="87">
        <v>0</v>
      </c>
      <c r="H43" s="87"/>
      <c r="I43" s="87">
        <v>0</v>
      </c>
      <c r="J43" s="87">
        <v>8916830.1999999993</v>
      </c>
      <c r="K43" s="87">
        <v>2272668.77</v>
      </c>
      <c r="L43" s="87">
        <v>0</v>
      </c>
      <c r="M43" s="87">
        <v>0</v>
      </c>
      <c r="N43" s="87">
        <v>7255980.5700000003</v>
      </c>
      <c r="O43" s="87">
        <v>29046193.57</v>
      </c>
      <c r="P43" s="87">
        <v>16094000.970000001</v>
      </c>
      <c r="Q43" s="87">
        <f t="shared" si="0"/>
        <v>63585674.079999998</v>
      </c>
      <c r="R43" s="17"/>
      <c r="S43" s="41"/>
      <c r="T43" s="41"/>
      <c r="U43" s="41"/>
      <c r="V43" s="41"/>
      <c r="W43" s="41"/>
      <c r="X43" s="41"/>
      <c r="Y43" s="41"/>
      <c r="Z43" s="41"/>
      <c r="AA43" s="41"/>
      <c r="AB43" s="41"/>
      <c r="AC43" s="41"/>
      <c r="AD43" s="41"/>
      <c r="AE43" s="41"/>
      <c r="AF43" s="41"/>
      <c r="AG43" s="41"/>
      <c r="AH43" s="41"/>
      <c r="AI43" s="41"/>
      <c r="AJ43" s="41"/>
    </row>
    <row r="44" spans="1:36" x14ac:dyDescent="0.25">
      <c r="A44" s="44"/>
      <c r="B44" s="11" t="s">
        <v>61</v>
      </c>
      <c r="C44" s="87">
        <v>93442997</v>
      </c>
      <c r="D44" s="87">
        <v>65256365</v>
      </c>
      <c r="E44" s="87">
        <v>0</v>
      </c>
      <c r="F44" s="87">
        <v>1918941.07</v>
      </c>
      <c r="G44" s="87">
        <v>887202.24</v>
      </c>
      <c r="H44" s="87">
        <v>2580265.4500000002</v>
      </c>
      <c r="I44" s="87">
        <v>8783116.4799999986</v>
      </c>
      <c r="J44" s="87">
        <v>2131125.0299999998</v>
      </c>
      <c r="K44" s="87">
        <v>733445.47</v>
      </c>
      <c r="L44" s="87">
        <v>2791275.7</v>
      </c>
      <c r="M44" s="87">
        <v>3337761.3499999996</v>
      </c>
      <c r="N44" s="87">
        <v>8987427.0100000016</v>
      </c>
      <c r="O44" s="87">
        <v>10015815.25</v>
      </c>
      <c r="P44" s="87">
        <v>17652253.740000002</v>
      </c>
      <c r="Q44" s="87">
        <f t="shared" si="0"/>
        <v>59818628.789999999</v>
      </c>
      <c r="R44" s="17"/>
      <c r="S44" s="41"/>
      <c r="T44" s="41"/>
      <c r="U44" s="41"/>
      <c r="V44" s="41"/>
      <c r="W44" s="41"/>
      <c r="X44" s="41"/>
      <c r="Y44" s="41"/>
      <c r="Z44" s="41"/>
      <c r="AA44" s="41"/>
      <c r="AB44" s="41"/>
      <c r="AC44" s="41"/>
      <c r="AD44" s="41"/>
      <c r="AE44" s="41"/>
      <c r="AF44" s="41"/>
      <c r="AG44" s="41"/>
      <c r="AH44" s="41"/>
      <c r="AI44" s="41"/>
      <c r="AJ44" s="41"/>
    </row>
    <row r="45" spans="1:36" x14ac:dyDescent="0.25">
      <c r="A45" s="44"/>
      <c r="B45" s="11" t="s">
        <v>62</v>
      </c>
      <c r="C45" s="87">
        <v>225416308</v>
      </c>
      <c r="D45" s="87">
        <v>477073771</v>
      </c>
      <c r="E45" s="87">
        <v>0</v>
      </c>
      <c r="F45" s="87">
        <v>1653539</v>
      </c>
      <c r="G45" s="87">
        <v>5107410.6399999997</v>
      </c>
      <c r="H45" s="87">
        <v>15128356.01</v>
      </c>
      <c r="I45" s="87">
        <v>3706807.18</v>
      </c>
      <c r="J45" s="87">
        <v>2999137.63</v>
      </c>
      <c r="K45" s="87">
        <v>41127771.989999995</v>
      </c>
      <c r="L45" s="87">
        <v>99123205.640000001</v>
      </c>
      <c r="M45" s="87">
        <v>3080591.9</v>
      </c>
      <c r="N45" s="87">
        <v>90227113.180000007</v>
      </c>
      <c r="O45" s="87">
        <v>57093865.260000005</v>
      </c>
      <c r="P45" s="87">
        <v>156790007.87</v>
      </c>
      <c r="Q45" s="87">
        <f t="shared" si="0"/>
        <v>476037806.30000001</v>
      </c>
      <c r="R45" s="17"/>
      <c r="S45" s="41"/>
      <c r="T45" s="41"/>
      <c r="U45" s="41"/>
      <c r="V45" s="41"/>
      <c r="W45" s="41"/>
      <c r="X45" s="41"/>
      <c r="Y45" s="41"/>
      <c r="Z45" s="41"/>
      <c r="AA45" s="41"/>
      <c r="AB45" s="41"/>
      <c r="AC45" s="41"/>
      <c r="AD45" s="41"/>
      <c r="AE45" s="41"/>
      <c r="AF45" s="41"/>
      <c r="AG45" s="41"/>
      <c r="AH45" s="41"/>
      <c r="AI45" s="41"/>
      <c r="AJ45" s="41"/>
    </row>
    <row r="46" spans="1:36" x14ac:dyDescent="0.25">
      <c r="A46" s="44"/>
      <c r="B46" s="11" t="s">
        <v>63</v>
      </c>
      <c r="C46" s="87">
        <v>1993809676</v>
      </c>
      <c r="D46" s="87">
        <v>2028561819</v>
      </c>
      <c r="E46" s="87">
        <v>154528803.63</v>
      </c>
      <c r="F46" s="87">
        <v>168558226.63</v>
      </c>
      <c r="G46" s="87">
        <v>166915454.97999999</v>
      </c>
      <c r="H46" s="87">
        <v>164190878.59999999</v>
      </c>
      <c r="I46" s="87">
        <v>165936405.97</v>
      </c>
      <c r="J46" s="87">
        <v>164888337.71000001</v>
      </c>
      <c r="K46" s="87">
        <v>165715747.95000002</v>
      </c>
      <c r="L46" s="87">
        <v>165698056.56</v>
      </c>
      <c r="M46" s="87">
        <v>165804012.26000002</v>
      </c>
      <c r="N46" s="87">
        <v>164891294.76999998</v>
      </c>
      <c r="O46" s="87">
        <v>214244501.67999998</v>
      </c>
      <c r="P46" s="87">
        <v>167021647.77000001</v>
      </c>
      <c r="Q46" s="87">
        <f t="shared" si="0"/>
        <v>2028393368.51</v>
      </c>
      <c r="R46" s="17"/>
      <c r="S46" s="41"/>
      <c r="T46" s="41"/>
      <c r="U46" s="41"/>
      <c r="V46" s="41"/>
      <c r="W46" s="41"/>
      <c r="X46" s="41"/>
      <c r="Y46" s="41"/>
      <c r="Z46" s="41"/>
      <c r="AA46" s="41"/>
      <c r="AB46" s="41"/>
      <c r="AC46" s="41"/>
      <c r="AD46" s="41"/>
      <c r="AE46" s="41"/>
      <c r="AF46" s="41"/>
      <c r="AG46" s="41"/>
      <c r="AH46" s="41"/>
      <c r="AI46" s="41"/>
      <c r="AJ46" s="41"/>
    </row>
    <row r="47" spans="1:36" x14ac:dyDescent="0.25">
      <c r="A47" s="44"/>
      <c r="B47" s="11" t="s">
        <v>64</v>
      </c>
      <c r="C47" s="87">
        <v>9233351</v>
      </c>
      <c r="D47" s="87">
        <v>13798397</v>
      </c>
      <c r="E47" s="87">
        <v>0</v>
      </c>
      <c r="F47" s="87"/>
      <c r="G47" s="87"/>
      <c r="H47" s="87">
        <v>0</v>
      </c>
      <c r="I47" s="87">
        <v>0</v>
      </c>
      <c r="J47" s="87">
        <v>33902.44</v>
      </c>
      <c r="K47" s="87">
        <v>1485150</v>
      </c>
      <c r="L47" s="87">
        <v>0</v>
      </c>
      <c r="M47" s="87">
        <v>0</v>
      </c>
      <c r="N47" s="87">
        <v>0</v>
      </c>
      <c r="O47" s="87">
        <v>4493600</v>
      </c>
      <c r="P47" s="87">
        <v>218760.2</v>
      </c>
      <c r="Q47" s="87">
        <f t="shared" si="0"/>
        <v>6231412.6399999997</v>
      </c>
      <c r="R47" s="17"/>
      <c r="S47" s="41"/>
      <c r="T47" s="41"/>
      <c r="U47" s="41"/>
      <c r="V47" s="41"/>
      <c r="W47" s="41"/>
      <c r="X47" s="41"/>
      <c r="Y47" s="41"/>
      <c r="Z47" s="41"/>
      <c r="AA47" s="41"/>
      <c r="AB47" s="41"/>
      <c r="AC47" s="41"/>
      <c r="AD47" s="41"/>
      <c r="AE47" s="41"/>
      <c r="AF47" s="41"/>
      <c r="AG47" s="41"/>
      <c r="AH47" s="41"/>
      <c r="AI47" s="41"/>
      <c r="AJ47" s="41"/>
    </row>
    <row r="48" spans="1:36" x14ac:dyDescent="0.25">
      <c r="A48" s="44"/>
      <c r="B48" s="11" t="s">
        <v>66</v>
      </c>
      <c r="C48" s="87">
        <v>1241985418</v>
      </c>
      <c r="D48" s="87">
        <v>1931948584.3</v>
      </c>
      <c r="E48" s="87">
        <v>0</v>
      </c>
      <c r="F48" s="87">
        <v>18000000</v>
      </c>
      <c r="G48" s="87">
        <v>274605736.31999999</v>
      </c>
      <c r="H48" s="87">
        <v>103244924.61</v>
      </c>
      <c r="I48" s="87">
        <v>65674627.910000004</v>
      </c>
      <c r="J48" s="87">
        <v>106289355.2</v>
      </c>
      <c r="K48" s="87">
        <v>38197343.399999999</v>
      </c>
      <c r="L48" s="87">
        <v>349148735.20999998</v>
      </c>
      <c r="M48" s="87">
        <v>89850434.400000006</v>
      </c>
      <c r="N48" s="87">
        <v>156079630.25999999</v>
      </c>
      <c r="O48" s="87">
        <v>247390898.13999999</v>
      </c>
      <c r="P48" s="87">
        <v>404586173.64999998</v>
      </c>
      <c r="Q48" s="87">
        <f t="shared" si="0"/>
        <v>1853067859.0999999</v>
      </c>
      <c r="R48" s="17"/>
      <c r="S48" s="41"/>
      <c r="T48" s="41"/>
      <c r="U48" s="41"/>
      <c r="V48" s="41"/>
      <c r="W48" s="41"/>
      <c r="X48" s="41"/>
      <c r="Y48" s="41"/>
      <c r="Z48" s="41"/>
      <c r="AA48" s="41"/>
      <c r="AB48" s="41"/>
      <c r="AC48" s="41"/>
      <c r="AD48" s="41"/>
      <c r="AE48" s="41"/>
      <c r="AF48" s="41"/>
      <c r="AG48" s="41"/>
      <c r="AH48" s="41"/>
      <c r="AI48" s="41"/>
      <c r="AJ48" s="41"/>
    </row>
    <row r="49" spans="1:36" x14ac:dyDescent="0.25">
      <c r="A49" s="44"/>
      <c r="B49" s="11" t="s">
        <v>68</v>
      </c>
      <c r="C49" s="87">
        <v>792205649</v>
      </c>
      <c r="D49" s="87">
        <v>1014260972.9300001</v>
      </c>
      <c r="E49" s="87">
        <v>72102187.010000005</v>
      </c>
      <c r="F49" s="87">
        <v>75831361.109999999</v>
      </c>
      <c r="G49" s="87">
        <v>76133269.040000007</v>
      </c>
      <c r="H49" s="87">
        <v>75983930.589999989</v>
      </c>
      <c r="I49" s="87">
        <v>77416587.25</v>
      </c>
      <c r="J49" s="87">
        <v>79127954.650000006</v>
      </c>
      <c r="K49" s="87">
        <v>94715243.659999996</v>
      </c>
      <c r="L49" s="87">
        <v>76266474.620000005</v>
      </c>
      <c r="M49" s="87">
        <v>14007753.289999999</v>
      </c>
      <c r="N49" s="87">
        <v>79861515.340000004</v>
      </c>
      <c r="O49" s="87">
        <v>113001789.92999999</v>
      </c>
      <c r="P49" s="87">
        <v>155796883.04999998</v>
      </c>
      <c r="Q49" s="87">
        <f t="shared" si="0"/>
        <v>990244949.53999984</v>
      </c>
      <c r="R49" s="17"/>
      <c r="S49" s="41"/>
      <c r="T49" s="41"/>
      <c r="U49" s="41"/>
      <c r="V49" s="41"/>
      <c r="W49" s="41"/>
      <c r="X49" s="41"/>
      <c r="Y49" s="41"/>
      <c r="Z49" s="41"/>
      <c r="AA49" s="41"/>
      <c r="AB49" s="41"/>
      <c r="AC49" s="41"/>
      <c r="AD49" s="41"/>
      <c r="AE49" s="41"/>
      <c r="AF49" s="41"/>
      <c r="AG49" s="41"/>
      <c r="AH49" s="41"/>
      <c r="AI49" s="41"/>
      <c r="AJ49" s="41"/>
    </row>
    <row r="50" spans="1:36" x14ac:dyDescent="0.25">
      <c r="A50" s="44"/>
      <c r="B50" s="11" t="s">
        <v>70</v>
      </c>
      <c r="C50" s="87">
        <v>3555527</v>
      </c>
      <c r="D50" s="87">
        <v>3555527</v>
      </c>
      <c r="E50" s="87">
        <v>0</v>
      </c>
      <c r="F50" s="87"/>
      <c r="G50" s="87"/>
      <c r="H50" s="87"/>
      <c r="I50" s="87"/>
      <c r="J50" s="87"/>
      <c r="K50" s="87"/>
      <c r="L50" s="87"/>
      <c r="M50" s="87"/>
      <c r="N50" s="87"/>
      <c r="O50" s="87">
        <v>0</v>
      </c>
      <c r="P50" s="87">
        <v>2540303.38</v>
      </c>
      <c r="Q50" s="87">
        <f t="shared" si="0"/>
        <v>2540303.38</v>
      </c>
      <c r="R50" s="17"/>
      <c r="S50" s="41"/>
      <c r="T50" s="41"/>
      <c r="U50" s="41"/>
      <c r="V50" s="41"/>
      <c r="W50" s="41"/>
      <c r="X50" s="41"/>
      <c r="Y50" s="41"/>
      <c r="Z50" s="41"/>
      <c r="AA50" s="41"/>
      <c r="AB50" s="41"/>
      <c r="AC50" s="41"/>
      <c r="AD50" s="41"/>
      <c r="AE50" s="41"/>
      <c r="AF50" s="41"/>
      <c r="AG50" s="41"/>
      <c r="AH50" s="41"/>
      <c r="AI50" s="41"/>
      <c r="AJ50" s="41"/>
    </row>
    <row r="51" spans="1:36" x14ac:dyDescent="0.25">
      <c r="A51" s="44"/>
      <c r="B51" s="11" t="s">
        <v>71</v>
      </c>
      <c r="C51" s="87">
        <v>241366033</v>
      </c>
      <c r="D51" s="87">
        <v>240837053</v>
      </c>
      <c r="E51" s="87">
        <v>200231.77</v>
      </c>
      <c r="F51" s="87">
        <v>8775033.620000001</v>
      </c>
      <c r="G51" s="87">
        <v>9796677.0700000003</v>
      </c>
      <c r="H51" s="87">
        <v>17713512.73</v>
      </c>
      <c r="I51" s="87">
        <v>12538952.330000002</v>
      </c>
      <c r="J51" s="87">
        <v>20182625.160000004</v>
      </c>
      <c r="K51" s="87">
        <v>8092009.9799999995</v>
      </c>
      <c r="L51" s="87">
        <v>13839551.27</v>
      </c>
      <c r="M51" s="87">
        <v>12877008.26</v>
      </c>
      <c r="N51" s="87">
        <v>10800310.620000001</v>
      </c>
      <c r="O51" s="87">
        <v>29776289.210000001</v>
      </c>
      <c r="P51" s="87">
        <v>54390579.530000001</v>
      </c>
      <c r="Q51" s="87">
        <f t="shared" si="0"/>
        <v>198982781.55000001</v>
      </c>
      <c r="R51" s="17"/>
      <c r="S51" s="41"/>
      <c r="T51" s="41"/>
      <c r="U51" s="41"/>
      <c r="V51" s="41"/>
      <c r="W51" s="41"/>
      <c r="X51" s="41"/>
      <c r="Y51" s="41"/>
      <c r="Z51" s="41"/>
      <c r="AA51" s="41"/>
      <c r="AB51" s="41"/>
      <c r="AC51" s="41"/>
      <c r="AD51" s="41"/>
      <c r="AE51" s="41"/>
      <c r="AF51" s="41"/>
      <c r="AG51" s="41"/>
      <c r="AH51" s="41"/>
      <c r="AI51" s="41"/>
      <c r="AJ51" s="41"/>
    </row>
    <row r="52" spans="1:36" x14ac:dyDescent="0.25">
      <c r="A52" s="44"/>
      <c r="B52" s="11" t="s">
        <v>72</v>
      </c>
      <c r="C52" s="87">
        <v>2201847581</v>
      </c>
      <c r="D52" s="87">
        <v>584850499</v>
      </c>
      <c r="E52" s="87">
        <v>8741080.0299999993</v>
      </c>
      <c r="F52" s="87">
        <v>18351539.82</v>
      </c>
      <c r="G52" s="87">
        <v>49793114.090000004</v>
      </c>
      <c r="H52" s="87">
        <v>17350410.969999999</v>
      </c>
      <c r="I52" s="87">
        <v>22080856.630000003</v>
      </c>
      <c r="J52" s="87">
        <v>37458032.5</v>
      </c>
      <c r="K52" s="87">
        <v>88989313.979999989</v>
      </c>
      <c r="L52" s="87">
        <v>122843387.49000001</v>
      </c>
      <c r="M52" s="87">
        <v>33959865.650000006</v>
      </c>
      <c r="N52" s="87">
        <v>27214204.300000001</v>
      </c>
      <c r="O52" s="87">
        <v>50466881.5</v>
      </c>
      <c r="P52" s="87">
        <v>103592899.11000001</v>
      </c>
      <c r="Q52" s="87">
        <f t="shared" si="0"/>
        <v>580841586.06999993</v>
      </c>
      <c r="R52" s="17"/>
      <c r="S52" s="41"/>
      <c r="T52" s="41"/>
      <c r="U52" s="41"/>
      <c r="V52" s="41"/>
      <c r="W52" s="41"/>
      <c r="X52" s="41"/>
      <c r="Y52" s="41"/>
      <c r="Z52" s="41"/>
      <c r="AA52" s="41"/>
      <c r="AB52" s="41"/>
      <c r="AC52" s="41"/>
      <c r="AD52" s="41"/>
      <c r="AE52" s="41"/>
      <c r="AF52" s="41"/>
      <c r="AG52" s="41"/>
      <c r="AH52" s="41"/>
      <c r="AI52" s="41"/>
      <c r="AJ52" s="41"/>
    </row>
    <row r="53" spans="1:36" x14ac:dyDescent="0.25">
      <c r="A53" s="44"/>
      <c r="B53" s="11" t="s">
        <v>193</v>
      </c>
      <c r="C53" s="87">
        <v>690825817</v>
      </c>
      <c r="D53" s="87">
        <v>347131808</v>
      </c>
      <c r="E53" s="87">
        <v>0</v>
      </c>
      <c r="F53" s="87">
        <v>30635182.399999999</v>
      </c>
      <c r="G53" s="87">
        <v>13968415.060000001</v>
      </c>
      <c r="H53" s="87">
        <v>46766006.890000001</v>
      </c>
      <c r="I53" s="87">
        <v>809330.74</v>
      </c>
      <c r="J53" s="87">
        <v>9039631.3699999992</v>
      </c>
      <c r="K53" s="87">
        <v>2882326.87</v>
      </c>
      <c r="L53" s="87">
        <v>47084116.960000001</v>
      </c>
      <c r="M53" s="87">
        <v>21920551.07</v>
      </c>
      <c r="N53" s="87">
        <v>5615924.0300000003</v>
      </c>
      <c r="O53" s="87">
        <v>38270544.640000001</v>
      </c>
      <c r="P53" s="87">
        <v>80765454.50999999</v>
      </c>
      <c r="Q53" s="87">
        <f t="shared" si="0"/>
        <v>297757484.53999996</v>
      </c>
      <c r="R53" s="17"/>
      <c r="S53" s="41"/>
      <c r="T53" s="41"/>
      <c r="U53" s="41"/>
      <c r="V53" s="41"/>
      <c r="W53" s="41"/>
      <c r="X53" s="41"/>
      <c r="Y53" s="41"/>
      <c r="Z53" s="41"/>
      <c r="AA53" s="41"/>
      <c r="AB53" s="41"/>
      <c r="AC53" s="41"/>
      <c r="AD53" s="41"/>
      <c r="AE53" s="41"/>
      <c r="AF53" s="41"/>
      <c r="AG53" s="41"/>
      <c r="AH53" s="41"/>
      <c r="AI53" s="41"/>
      <c r="AJ53" s="41"/>
    </row>
    <row r="54" spans="1:36" x14ac:dyDescent="0.25">
      <c r="A54" s="44"/>
      <c r="B54" s="11" t="s">
        <v>194</v>
      </c>
      <c r="C54" s="87">
        <v>25067089</v>
      </c>
      <c r="D54" s="87">
        <v>98737274.390000001</v>
      </c>
      <c r="E54" s="87">
        <v>0</v>
      </c>
      <c r="F54" s="87">
        <v>4257000</v>
      </c>
      <c r="G54" s="87">
        <v>6766000</v>
      </c>
      <c r="H54" s="87">
        <v>0</v>
      </c>
      <c r="I54" s="87">
        <v>8010229.7999999998</v>
      </c>
      <c r="J54" s="87">
        <v>3953232.58</v>
      </c>
      <c r="K54" s="87">
        <v>2661365.4</v>
      </c>
      <c r="L54" s="87">
        <v>12811360.359999999</v>
      </c>
      <c r="M54" s="87">
        <v>7813580.4800000004</v>
      </c>
      <c r="N54" s="87">
        <v>3971710.47</v>
      </c>
      <c r="O54" s="87">
        <v>960277.87</v>
      </c>
      <c r="P54" s="87">
        <v>47428936.729999997</v>
      </c>
      <c r="Q54" s="87">
        <f t="shared" si="0"/>
        <v>98633693.689999998</v>
      </c>
      <c r="R54" s="17"/>
      <c r="S54" s="41"/>
      <c r="T54" s="41"/>
      <c r="U54" s="41"/>
      <c r="V54" s="41"/>
      <c r="W54" s="41"/>
      <c r="X54" s="41"/>
      <c r="Y54" s="41"/>
      <c r="Z54" s="41"/>
      <c r="AA54" s="41"/>
      <c r="AB54" s="41"/>
      <c r="AC54" s="41"/>
      <c r="AD54" s="41"/>
      <c r="AE54" s="41"/>
      <c r="AF54" s="41"/>
      <c r="AG54" s="41"/>
      <c r="AH54" s="41"/>
      <c r="AI54" s="41"/>
      <c r="AJ54" s="41"/>
    </row>
    <row r="55" spans="1:36" x14ac:dyDescent="0.25">
      <c r="A55" s="44"/>
      <c r="B55" s="11" t="s">
        <v>197</v>
      </c>
      <c r="C55" s="87"/>
      <c r="D55" s="87">
        <v>2362923</v>
      </c>
      <c r="E55" s="87"/>
      <c r="F55" s="87"/>
      <c r="G55" s="87"/>
      <c r="H55" s="87"/>
      <c r="I55" s="87"/>
      <c r="J55" s="87"/>
      <c r="K55" s="87"/>
      <c r="L55" s="87"/>
      <c r="M55" s="87"/>
      <c r="N55" s="87">
        <v>0</v>
      </c>
      <c r="O55" s="87">
        <v>686234</v>
      </c>
      <c r="P55" s="87">
        <v>1676677.7</v>
      </c>
      <c r="Q55" s="87">
        <f t="shared" si="0"/>
        <v>2362911.7000000002</v>
      </c>
      <c r="R55" s="17"/>
      <c r="S55" s="41"/>
      <c r="T55" s="41"/>
      <c r="U55" s="41"/>
      <c r="V55" s="41"/>
      <c r="W55" s="41"/>
      <c r="X55" s="41"/>
      <c r="Y55" s="41"/>
      <c r="Z55" s="41"/>
      <c r="AA55" s="41"/>
      <c r="AB55" s="41"/>
      <c r="AC55" s="41"/>
      <c r="AD55" s="41"/>
      <c r="AE55" s="41"/>
      <c r="AF55" s="41"/>
      <c r="AG55" s="41"/>
      <c r="AH55" s="41"/>
      <c r="AI55" s="41"/>
      <c r="AJ55" s="41"/>
    </row>
    <row r="56" spans="1:36" x14ac:dyDescent="0.25">
      <c r="A56" s="44"/>
      <c r="B56" s="11" t="s">
        <v>278</v>
      </c>
      <c r="C56" s="87">
        <v>28951097</v>
      </c>
      <c r="D56" s="87">
        <v>0</v>
      </c>
      <c r="E56" s="87">
        <v>0</v>
      </c>
      <c r="F56" s="87"/>
      <c r="G56" s="87"/>
      <c r="H56" s="87"/>
      <c r="I56" s="87"/>
      <c r="J56" s="87"/>
      <c r="K56" s="87"/>
      <c r="L56" s="87"/>
      <c r="M56" s="87"/>
      <c r="N56" s="87">
        <v>0</v>
      </c>
      <c r="O56" s="87"/>
      <c r="P56" s="87">
        <v>0</v>
      </c>
      <c r="Q56" s="87">
        <f t="shared" si="0"/>
        <v>0</v>
      </c>
      <c r="R56" s="17"/>
      <c r="S56" s="41"/>
      <c r="T56" s="41"/>
      <c r="U56" s="41"/>
      <c r="V56" s="41"/>
      <c r="W56" s="41"/>
      <c r="X56" s="41"/>
      <c r="Y56" s="41"/>
      <c r="Z56" s="41"/>
      <c r="AA56" s="41"/>
      <c r="AB56" s="41"/>
      <c r="AC56" s="41"/>
      <c r="AD56" s="41"/>
      <c r="AE56" s="41"/>
      <c r="AF56" s="41"/>
      <c r="AG56" s="41"/>
      <c r="AH56" s="41"/>
      <c r="AI56" s="41"/>
      <c r="AJ56" s="41"/>
    </row>
    <row r="57" spans="1:36" x14ac:dyDescent="0.25">
      <c r="A57" s="44"/>
      <c r="B57" s="11" t="s">
        <v>351</v>
      </c>
      <c r="C57" s="87">
        <v>650000000</v>
      </c>
      <c r="D57" s="87">
        <v>467502269.76999998</v>
      </c>
      <c r="E57" s="87">
        <v>0</v>
      </c>
      <c r="F57" s="87">
        <v>1230984</v>
      </c>
      <c r="G57" s="87">
        <v>130980</v>
      </c>
      <c r="H57" s="87">
        <v>12869643.23</v>
      </c>
      <c r="I57" s="87">
        <v>1327632.22</v>
      </c>
      <c r="J57" s="87">
        <v>20779501.57</v>
      </c>
      <c r="K57" s="87">
        <v>18405278.41</v>
      </c>
      <c r="L57" s="87">
        <v>23453954.949999999</v>
      </c>
      <c r="M57" s="87">
        <v>0</v>
      </c>
      <c r="N57" s="87">
        <v>11773394.920000002</v>
      </c>
      <c r="O57" s="87">
        <v>117133576.41</v>
      </c>
      <c r="P57" s="87">
        <v>256884737.53999999</v>
      </c>
      <c r="Q57" s="87">
        <f t="shared" si="0"/>
        <v>463989683.25</v>
      </c>
      <c r="R57" s="17"/>
      <c r="S57" s="41"/>
      <c r="T57" s="41"/>
      <c r="U57" s="41"/>
      <c r="V57" s="41"/>
      <c r="W57" s="41"/>
      <c r="X57" s="41"/>
      <c r="Y57" s="41"/>
      <c r="Z57" s="41"/>
      <c r="AA57" s="41"/>
      <c r="AB57" s="41"/>
      <c r="AC57" s="41"/>
      <c r="AD57" s="41"/>
      <c r="AE57" s="41"/>
      <c r="AF57" s="41"/>
      <c r="AG57" s="41"/>
      <c r="AH57" s="41"/>
      <c r="AI57" s="41"/>
      <c r="AJ57" s="41"/>
    </row>
    <row r="58" spans="1:36" x14ac:dyDescent="0.25">
      <c r="A58" s="44"/>
      <c r="B58" s="11" t="s">
        <v>352</v>
      </c>
      <c r="C58" s="87">
        <v>60000000</v>
      </c>
      <c r="D58" s="87">
        <v>0</v>
      </c>
      <c r="E58" s="87">
        <v>0</v>
      </c>
      <c r="F58" s="87"/>
      <c r="G58" s="87"/>
      <c r="H58" s="87"/>
      <c r="I58" s="87"/>
      <c r="J58" s="87"/>
      <c r="K58" s="87"/>
      <c r="L58" s="87">
        <v>0</v>
      </c>
      <c r="M58" s="87"/>
      <c r="N58" s="87">
        <v>0</v>
      </c>
      <c r="O58" s="87"/>
      <c r="P58" s="87">
        <v>0</v>
      </c>
      <c r="Q58" s="87">
        <f t="shared" si="0"/>
        <v>0</v>
      </c>
      <c r="R58" s="41"/>
      <c r="S58" s="41"/>
      <c r="T58" s="41"/>
      <c r="U58" s="41"/>
      <c r="V58" s="41"/>
      <c r="W58" s="41"/>
      <c r="X58" s="41"/>
      <c r="Y58" s="41"/>
      <c r="Z58" s="41"/>
      <c r="AA58" s="41"/>
      <c r="AB58" s="41"/>
      <c r="AC58" s="41"/>
      <c r="AD58" s="41"/>
      <c r="AE58" s="41"/>
      <c r="AF58" s="41"/>
      <c r="AG58" s="41"/>
      <c r="AH58" s="41"/>
      <c r="AI58" s="41"/>
      <c r="AJ58" s="41"/>
    </row>
    <row r="59" spans="1:36" x14ac:dyDescent="0.25">
      <c r="B59" s="9" t="s">
        <v>74</v>
      </c>
      <c r="C59" s="89">
        <v>69583120000</v>
      </c>
      <c r="D59" s="89">
        <v>102196647126.35001</v>
      </c>
      <c r="E59" s="89">
        <v>9987480930.4300003</v>
      </c>
      <c r="F59" s="89">
        <v>5218344630.9700003</v>
      </c>
      <c r="G59" s="89">
        <v>1793334483.4100001</v>
      </c>
      <c r="H59" s="89">
        <v>4640438023.9200001</v>
      </c>
      <c r="I59" s="89">
        <v>6708335704.2000008</v>
      </c>
      <c r="J59" s="89">
        <v>11611802040.02</v>
      </c>
      <c r="K59" s="89">
        <v>7877710411.1199999</v>
      </c>
      <c r="L59" s="89">
        <v>7836827737.2399998</v>
      </c>
      <c r="M59" s="89">
        <v>4255842488.3600001</v>
      </c>
      <c r="N59" s="89">
        <v>9244732807.1200008</v>
      </c>
      <c r="O59" s="89">
        <v>6558929152.6900005</v>
      </c>
      <c r="P59" s="89">
        <v>22383854445.000004</v>
      </c>
      <c r="Q59" s="89">
        <f t="shared" si="0"/>
        <v>98117632854.480011</v>
      </c>
      <c r="R59" s="41"/>
      <c r="S59" s="41"/>
      <c r="T59" s="41"/>
      <c r="U59" s="41"/>
      <c r="V59" s="41"/>
      <c r="W59" s="41"/>
      <c r="X59" s="41"/>
      <c r="Y59" s="41"/>
      <c r="Z59" s="41"/>
      <c r="AA59" s="41"/>
      <c r="AB59" s="41"/>
      <c r="AC59" s="41"/>
      <c r="AD59" s="41"/>
      <c r="AE59" s="41"/>
      <c r="AF59" s="41"/>
      <c r="AG59" s="41"/>
      <c r="AH59" s="41"/>
      <c r="AI59" s="41"/>
    </row>
    <row r="60" spans="1:36" x14ac:dyDescent="0.25">
      <c r="B60" s="11" t="s">
        <v>75</v>
      </c>
      <c r="C60" s="87">
        <v>69583120000</v>
      </c>
      <c r="D60" s="87">
        <v>84879632886.300003</v>
      </c>
      <c r="E60" s="87">
        <v>9987480930.4300003</v>
      </c>
      <c r="F60" s="87">
        <v>5218344630.9700003</v>
      </c>
      <c r="G60" s="87">
        <v>1793334483.4100001</v>
      </c>
      <c r="H60" s="87">
        <v>4640438023.9200001</v>
      </c>
      <c r="I60" s="87">
        <v>6708335704.2000008</v>
      </c>
      <c r="J60" s="87">
        <v>11611802040.02</v>
      </c>
      <c r="K60" s="87">
        <v>7877710411.1199999</v>
      </c>
      <c r="L60" s="87">
        <v>7836827737.2399998</v>
      </c>
      <c r="M60" s="87">
        <v>4156342488.3600001</v>
      </c>
      <c r="N60" s="87">
        <v>3949494771.6200004</v>
      </c>
      <c r="O60" s="87">
        <v>4152868936.6700001</v>
      </c>
      <c r="P60" s="87">
        <v>16617663218.580002</v>
      </c>
      <c r="Q60" s="87">
        <f t="shared" si="0"/>
        <v>84550643376.540009</v>
      </c>
      <c r="R60" s="41"/>
      <c r="S60" s="41"/>
      <c r="T60" s="41"/>
      <c r="U60" s="41"/>
      <c r="V60" s="41"/>
      <c r="W60" s="41"/>
      <c r="X60" s="41"/>
      <c r="Y60" s="41"/>
      <c r="Z60" s="41"/>
      <c r="AA60" s="41"/>
      <c r="AB60" s="41"/>
      <c r="AC60" s="41"/>
      <c r="AD60" s="41"/>
      <c r="AE60" s="41"/>
      <c r="AF60" s="41"/>
      <c r="AG60" s="41"/>
      <c r="AH60" s="41"/>
      <c r="AI60" s="41"/>
    </row>
    <row r="61" spans="1:36" x14ac:dyDescent="0.25">
      <c r="B61" s="11" t="s">
        <v>76</v>
      </c>
      <c r="C61" s="87"/>
      <c r="D61" s="87">
        <v>17317014240.050003</v>
      </c>
      <c r="E61" s="87"/>
      <c r="F61" s="87"/>
      <c r="G61" s="87"/>
      <c r="H61" s="87">
        <v>0</v>
      </c>
      <c r="I61" s="87">
        <v>0</v>
      </c>
      <c r="J61" s="87"/>
      <c r="K61" s="87">
        <v>0</v>
      </c>
      <c r="L61" s="87">
        <v>0</v>
      </c>
      <c r="M61" s="87">
        <v>99500000</v>
      </c>
      <c r="N61" s="87">
        <v>5295238035.5</v>
      </c>
      <c r="O61" s="87">
        <v>2406060216.02</v>
      </c>
      <c r="P61" s="87">
        <v>5766191226.420001</v>
      </c>
      <c r="Q61" s="87">
        <f t="shared" si="0"/>
        <v>13566989477.940002</v>
      </c>
      <c r="R61" s="41"/>
      <c r="S61" s="41"/>
      <c r="T61" s="41"/>
      <c r="U61" s="41"/>
      <c r="V61" s="41"/>
      <c r="W61" s="41"/>
      <c r="X61" s="41"/>
      <c r="Y61" s="41"/>
      <c r="Z61" s="41"/>
      <c r="AA61" s="41"/>
      <c r="AB61" s="41"/>
      <c r="AC61" s="41"/>
      <c r="AD61" s="41"/>
      <c r="AE61" s="41"/>
      <c r="AF61" s="41"/>
      <c r="AG61" s="41"/>
      <c r="AH61" s="41"/>
      <c r="AI61" s="41"/>
    </row>
    <row r="62" spans="1:36" x14ac:dyDescent="0.25">
      <c r="B62" s="9" t="s">
        <v>77</v>
      </c>
      <c r="C62" s="89">
        <v>131132588766</v>
      </c>
      <c r="D62" s="89">
        <v>138357932645.47</v>
      </c>
      <c r="E62" s="89">
        <v>978559956.18999994</v>
      </c>
      <c r="F62" s="89">
        <v>2664231778.6300006</v>
      </c>
      <c r="G62" s="89">
        <v>2478308621.2899995</v>
      </c>
      <c r="H62" s="89">
        <v>10140913900.360001</v>
      </c>
      <c r="I62" s="89">
        <v>7500681025.5900011</v>
      </c>
      <c r="J62" s="89">
        <v>25603997354.100002</v>
      </c>
      <c r="K62" s="89">
        <v>15867246623.230001</v>
      </c>
      <c r="L62" s="89">
        <v>14758606982.680002</v>
      </c>
      <c r="M62" s="89">
        <v>8107828713.4000006</v>
      </c>
      <c r="N62" s="89">
        <v>13160925088.060003</v>
      </c>
      <c r="O62" s="89">
        <v>26555600108.389996</v>
      </c>
      <c r="P62" s="89">
        <v>9413662103.0300007</v>
      </c>
      <c r="Q62" s="89">
        <f t="shared" si="0"/>
        <v>137230562254.95</v>
      </c>
      <c r="R62" s="17"/>
      <c r="S62" s="41"/>
      <c r="T62" s="41"/>
      <c r="U62" s="41"/>
      <c r="V62" s="41"/>
      <c r="W62" s="41"/>
      <c r="X62" s="41"/>
      <c r="Y62" s="41"/>
      <c r="Z62" s="41"/>
      <c r="AA62" s="41"/>
      <c r="AB62" s="41"/>
      <c r="AC62" s="41"/>
      <c r="AD62" s="41"/>
      <c r="AE62" s="41"/>
      <c r="AF62" s="41"/>
      <c r="AG62" s="41"/>
      <c r="AH62" s="41"/>
      <c r="AI62" s="41"/>
    </row>
    <row r="63" spans="1:36" x14ac:dyDescent="0.25">
      <c r="B63" s="16" t="s">
        <v>81</v>
      </c>
      <c r="C63" s="87">
        <v>14040280285</v>
      </c>
      <c r="D63" s="87">
        <v>13451400.679999352</v>
      </c>
      <c r="E63" s="87">
        <v>0</v>
      </c>
      <c r="F63" s="87">
        <v>0</v>
      </c>
      <c r="G63" s="87"/>
      <c r="H63" s="87">
        <v>0</v>
      </c>
      <c r="I63" s="87">
        <v>0</v>
      </c>
      <c r="J63" s="87"/>
      <c r="K63" s="87">
        <v>0</v>
      </c>
      <c r="L63" s="87">
        <v>0</v>
      </c>
      <c r="M63" s="87">
        <v>0</v>
      </c>
      <c r="N63" s="87">
        <v>0</v>
      </c>
      <c r="O63" s="87">
        <v>0</v>
      </c>
      <c r="P63" s="87">
        <v>0</v>
      </c>
      <c r="Q63" s="87">
        <f t="shared" si="0"/>
        <v>0</v>
      </c>
      <c r="R63" s="17"/>
      <c r="S63" s="41"/>
      <c r="T63" s="41"/>
      <c r="U63" s="41"/>
      <c r="V63" s="41"/>
      <c r="W63" s="41"/>
      <c r="X63" s="41"/>
      <c r="Y63" s="41"/>
      <c r="Z63" s="41"/>
      <c r="AA63" s="41"/>
      <c r="AB63" s="41"/>
      <c r="AC63" s="41"/>
      <c r="AD63" s="41"/>
      <c r="AE63" s="41"/>
      <c r="AF63" s="41"/>
      <c r="AG63" s="41"/>
      <c r="AH63" s="41"/>
      <c r="AI63" s="41"/>
      <c r="AJ63" s="41"/>
    </row>
    <row r="64" spans="1:36" x14ac:dyDescent="0.25">
      <c r="B64" s="16" t="s">
        <v>245</v>
      </c>
      <c r="C64" s="87">
        <v>1000000000</v>
      </c>
      <c r="D64" s="87">
        <v>19784400825.609997</v>
      </c>
      <c r="E64" s="87">
        <v>48606147.710000001</v>
      </c>
      <c r="F64" s="87">
        <v>299514316.45999998</v>
      </c>
      <c r="G64" s="87">
        <v>384946764.23000002</v>
      </c>
      <c r="H64" s="87">
        <v>173487486.37</v>
      </c>
      <c r="I64" s="87">
        <v>207119460.82999998</v>
      </c>
      <c r="J64" s="87">
        <v>346348385.45999998</v>
      </c>
      <c r="K64" s="87">
        <v>1231923418.01</v>
      </c>
      <c r="L64" s="87">
        <v>2318314121.29</v>
      </c>
      <c r="M64" s="87">
        <v>3031595310.4400001</v>
      </c>
      <c r="N64" s="87">
        <v>9292983990.6200008</v>
      </c>
      <c r="O64" s="87">
        <v>17015390750.009998</v>
      </c>
      <c r="P64" s="87">
        <v>-14595881016.129999</v>
      </c>
      <c r="Q64" s="87">
        <f t="shared" si="0"/>
        <v>19754349135.299995</v>
      </c>
      <c r="R64" s="17"/>
      <c r="S64" s="41"/>
      <c r="T64" s="41"/>
      <c r="U64" s="41"/>
      <c r="V64" s="41"/>
      <c r="W64" s="41"/>
      <c r="X64" s="41"/>
      <c r="Y64" s="41"/>
      <c r="Z64" s="41"/>
      <c r="AA64" s="41"/>
      <c r="AB64" s="41"/>
      <c r="AC64" s="41"/>
      <c r="AD64" s="41"/>
      <c r="AE64" s="41"/>
      <c r="AF64" s="41"/>
      <c r="AG64" s="41"/>
      <c r="AH64" s="41"/>
      <c r="AI64" s="41"/>
      <c r="AJ64" s="41"/>
    </row>
    <row r="65" spans="2:37" x14ac:dyDescent="0.25">
      <c r="B65" s="16" t="s">
        <v>84</v>
      </c>
      <c r="C65" s="87">
        <v>497753933</v>
      </c>
      <c r="D65" s="87">
        <v>0.10000002384185791</v>
      </c>
      <c r="E65" s="87">
        <v>0</v>
      </c>
      <c r="F65" s="87"/>
      <c r="G65" s="87"/>
      <c r="H65" s="87"/>
      <c r="I65" s="87"/>
      <c r="J65" s="87"/>
      <c r="K65" s="87"/>
      <c r="L65" s="87">
        <v>0</v>
      </c>
      <c r="M65" s="87"/>
      <c r="N65" s="87">
        <v>0</v>
      </c>
      <c r="O65" s="87">
        <v>0</v>
      </c>
      <c r="P65" s="87">
        <v>0</v>
      </c>
      <c r="Q65" s="87">
        <f t="shared" si="0"/>
        <v>0</v>
      </c>
      <c r="R65" s="17"/>
      <c r="S65" s="41"/>
      <c r="T65" s="41"/>
      <c r="U65" s="41"/>
      <c r="V65" s="41"/>
      <c r="W65" s="41"/>
      <c r="X65" s="41"/>
      <c r="Y65" s="41"/>
      <c r="Z65" s="41"/>
      <c r="AA65" s="41"/>
      <c r="AB65" s="41"/>
      <c r="AC65" s="41"/>
      <c r="AD65" s="41"/>
      <c r="AE65" s="41"/>
      <c r="AF65" s="41"/>
      <c r="AG65" s="41"/>
      <c r="AH65" s="41"/>
      <c r="AI65" s="41"/>
      <c r="AJ65" s="41"/>
    </row>
    <row r="66" spans="2:37" x14ac:dyDescent="0.25">
      <c r="B66" s="16" t="s">
        <v>86</v>
      </c>
      <c r="C66" s="87">
        <v>107114801766</v>
      </c>
      <c r="D66" s="87">
        <v>106464104624.50999</v>
      </c>
      <c r="E66" s="87">
        <v>708558319.56999993</v>
      </c>
      <c r="F66" s="87">
        <v>1282635254.9400001</v>
      </c>
      <c r="G66" s="87">
        <v>1658043064.9699998</v>
      </c>
      <c r="H66" s="87">
        <v>9657979350.3400002</v>
      </c>
      <c r="I66" s="87">
        <v>6953796326.8700008</v>
      </c>
      <c r="J66" s="87">
        <v>24864877150.360001</v>
      </c>
      <c r="K66" s="87">
        <v>13631574480.790001</v>
      </c>
      <c r="L66" s="87">
        <v>12129286939.299999</v>
      </c>
      <c r="M66" s="87">
        <v>4771330997.1800003</v>
      </c>
      <c r="N66" s="87">
        <v>3492985216</v>
      </c>
      <c r="O66" s="87">
        <v>8569837187.3499994</v>
      </c>
      <c r="P66" s="87">
        <v>18727160196.099998</v>
      </c>
      <c r="Q66" s="87">
        <f t="shared" si="0"/>
        <v>106448064483.77002</v>
      </c>
      <c r="R66" s="17"/>
      <c r="S66" s="41"/>
      <c r="T66" s="41"/>
      <c r="U66" s="41"/>
      <c r="V66" s="41"/>
      <c r="W66" s="41"/>
      <c r="X66" s="41"/>
      <c r="Y66" s="41"/>
      <c r="Z66" s="41"/>
      <c r="AA66" s="41"/>
      <c r="AB66" s="41"/>
      <c r="AC66" s="41"/>
      <c r="AD66" s="41"/>
      <c r="AE66" s="41"/>
      <c r="AF66" s="41"/>
      <c r="AG66" s="41"/>
      <c r="AH66" s="41"/>
      <c r="AI66" s="41"/>
      <c r="AJ66" s="41"/>
    </row>
    <row r="67" spans="2:37" x14ac:dyDescent="0.25">
      <c r="B67" s="16" t="s">
        <v>87</v>
      </c>
      <c r="C67" s="87">
        <v>211505000</v>
      </c>
      <c r="D67" s="87">
        <v>198100000</v>
      </c>
      <c r="E67" s="87">
        <v>0</v>
      </c>
      <c r="F67" s="87"/>
      <c r="G67" s="87"/>
      <c r="H67" s="87"/>
      <c r="I67" s="87"/>
      <c r="J67" s="87"/>
      <c r="K67" s="87"/>
      <c r="L67" s="87">
        <v>0</v>
      </c>
      <c r="M67" s="87"/>
      <c r="N67" s="87">
        <v>0</v>
      </c>
      <c r="O67" s="87"/>
      <c r="P67" s="87">
        <v>198100000</v>
      </c>
      <c r="Q67" s="87">
        <f t="shared" si="0"/>
        <v>198100000</v>
      </c>
      <c r="R67" s="17"/>
      <c r="S67" s="41"/>
      <c r="T67" s="41"/>
      <c r="U67" s="41"/>
      <c r="V67" s="41"/>
      <c r="W67" s="41"/>
      <c r="X67" s="41"/>
      <c r="Y67" s="41"/>
      <c r="Z67" s="41"/>
      <c r="AA67" s="41"/>
      <c r="AB67" s="41"/>
      <c r="AC67" s="41"/>
      <c r="AD67" s="41"/>
      <c r="AE67" s="41"/>
      <c r="AF67" s="41"/>
      <c r="AG67" s="41"/>
      <c r="AH67" s="41"/>
      <c r="AI67" s="41"/>
      <c r="AJ67" s="41"/>
    </row>
    <row r="68" spans="2:37" x14ac:dyDescent="0.25">
      <c r="B68" s="16" t="s">
        <v>95</v>
      </c>
      <c r="C68" s="87"/>
      <c r="D68" s="87">
        <v>238734943.97</v>
      </c>
      <c r="E68" s="87"/>
      <c r="F68" s="87"/>
      <c r="G68" s="87">
        <v>18829816.800000001</v>
      </c>
      <c r="H68" s="87"/>
      <c r="I68" s="87">
        <v>0</v>
      </c>
      <c r="J68" s="87">
        <v>0</v>
      </c>
      <c r="K68" s="87">
        <v>0</v>
      </c>
      <c r="L68" s="87"/>
      <c r="M68" s="87"/>
      <c r="N68" s="87">
        <v>0</v>
      </c>
      <c r="O68" s="87"/>
      <c r="P68" s="87">
        <v>103536180.91</v>
      </c>
      <c r="Q68" s="87">
        <f t="shared" si="0"/>
        <v>122365997.70999999</v>
      </c>
      <c r="R68" s="17"/>
      <c r="S68" s="41"/>
      <c r="T68" s="41"/>
      <c r="U68" s="41"/>
      <c r="V68" s="41"/>
      <c r="W68" s="41"/>
      <c r="X68" s="41"/>
      <c r="Y68" s="41"/>
      <c r="Z68" s="41"/>
      <c r="AA68" s="41"/>
      <c r="AB68" s="41"/>
      <c r="AC68" s="41"/>
      <c r="AD68" s="41"/>
      <c r="AE68" s="41"/>
      <c r="AF68" s="41"/>
      <c r="AG68" s="41"/>
      <c r="AH68" s="41"/>
      <c r="AI68" s="41"/>
      <c r="AJ68" s="41"/>
    </row>
    <row r="69" spans="2:37" x14ac:dyDescent="0.25">
      <c r="B69" s="16" t="s">
        <v>108</v>
      </c>
      <c r="C69" s="87"/>
      <c r="D69" s="87">
        <v>7000000</v>
      </c>
      <c r="E69" s="87"/>
      <c r="F69" s="87">
        <v>6729745.6500000004</v>
      </c>
      <c r="G69" s="87"/>
      <c r="H69" s="87"/>
      <c r="I69" s="87"/>
      <c r="J69" s="87"/>
      <c r="K69" s="87"/>
      <c r="L69" s="87"/>
      <c r="M69" s="87"/>
      <c r="N69" s="87"/>
      <c r="O69" s="87"/>
      <c r="P69" s="87">
        <v>0</v>
      </c>
      <c r="Q69" s="87">
        <f t="shared" si="0"/>
        <v>6729745.6500000004</v>
      </c>
      <c r="R69" s="17"/>
      <c r="S69" s="41"/>
      <c r="T69" s="41"/>
      <c r="U69" s="41"/>
      <c r="V69" s="41"/>
      <c r="W69" s="41"/>
      <c r="X69" s="41"/>
      <c r="Y69" s="41"/>
      <c r="Z69" s="41"/>
      <c r="AA69" s="41"/>
      <c r="AB69" s="41"/>
      <c r="AC69" s="41"/>
      <c r="AD69" s="41"/>
      <c r="AE69" s="41"/>
      <c r="AF69" s="41"/>
      <c r="AG69" s="41"/>
      <c r="AH69" s="41"/>
      <c r="AI69" s="41"/>
      <c r="AJ69" s="41"/>
    </row>
    <row r="70" spans="2:37" x14ac:dyDescent="0.25">
      <c r="B70" s="16" t="s">
        <v>202</v>
      </c>
      <c r="C70" s="87"/>
      <c r="D70" s="87">
        <v>85137399.75</v>
      </c>
      <c r="E70" s="87"/>
      <c r="F70" s="87"/>
      <c r="G70" s="87"/>
      <c r="H70" s="87"/>
      <c r="I70" s="87"/>
      <c r="J70" s="87">
        <v>0</v>
      </c>
      <c r="K70" s="87">
        <v>0</v>
      </c>
      <c r="L70" s="87"/>
      <c r="M70" s="87"/>
      <c r="N70" s="87"/>
      <c r="O70" s="87">
        <v>0</v>
      </c>
      <c r="P70" s="87">
        <v>62851296.770000003</v>
      </c>
      <c r="Q70" s="87">
        <f t="shared" si="0"/>
        <v>62851296.770000003</v>
      </c>
      <c r="R70" s="17"/>
      <c r="S70" s="41"/>
      <c r="T70" s="41"/>
      <c r="U70" s="41"/>
      <c r="V70" s="41"/>
      <c r="W70" s="41"/>
      <c r="X70" s="41"/>
      <c r="Y70" s="41"/>
      <c r="Z70" s="41"/>
      <c r="AA70" s="41"/>
      <c r="AB70" s="41"/>
      <c r="AC70" s="41"/>
      <c r="AD70" s="41"/>
      <c r="AE70" s="41"/>
      <c r="AF70" s="41"/>
      <c r="AG70" s="41"/>
      <c r="AH70" s="41"/>
      <c r="AI70" s="41"/>
      <c r="AJ70" s="41"/>
    </row>
    <row r="71" spans="2:37" x14ac:dyDescent="0.25">
      <c r="B71" s="16" t="s">
        <v>116</v>
      </c>
      <c r="C71" s="87">
        <v>676629513</v>
      </c>
      <c r="D71" s="87">
        <v>680854134.86000001</v>
      </c>
      <c r="E71" s="87">
        <v>0</v>
      </c>
      <c r="F71" s="87">
        <v>0</v>
      </c>
      <c r="G71" s="87">
        <v>2511569.9700000002</v>
      </c>
      <c r="H71" s="87">
        <v>0</v>
      </c>
      <c r="I71" s="87">
        <v>0</v>
      </c>
      <c r="J71" s="87">
        <v>110089112.58999999</v>
      </c>
      <c r="K71" s="87">
        <v>157005.01</v>
      </c>
      <c r="L71" s="87">
        <v>1093169.23</v>
      </c>
      <c r="M71" s="87">
        <v>518683.42</v>
      </c>
      <c r="N71" s="87">
        <v>2045091.86</v>
      </c>
      <c r="O71" s="87">
        <v>1797054.51</v>
      </c>
      <c r="P71" s="87">
        <v>522924214.16000009</v>
      </c>
      <c r="Q71" s="87">
        <f t="shared" si="0"/>
        <v>641135900.75000012</v>
      </c>
      <c r="R71" s="17"/>
      <c r="S71" s="41"/>
      <c r="T71" s="41"/>
      <c r="U71" s="41"/>
      <c r="V71" s="41"/>
      <c r="W71" s="41"/>
      <c r="X71" s="41"/>
      <c r="Y71" s="41"/>
      <c r="Z71" s="41"/>
      <c r="AA71" s="41"/>
      <c r="AB71" s="41"/>
      <c r="AC71" s="41"/>
      <c r="AD71" s="41"/>
      <c r="AE71" s="41"/>
      <c r="AF71" s="41"/>
      <c r="AG71" s="41"/>
      <c r="AH71" s="41"/>
      <c r="AI71" s="41"/>
      <c r="AJ71" s="41"/>
    </row>
    <row r="72" spans="2:37" x14ac:dyDescent="0.25">
      <c r="B72" s="16" t="s">
        <v>117</v>
      </c>
      <c r="C72" s="87"/>
      <c r="D72" s="87">
        <v>1167556447.96</v>
      </c>
      <c r="E72" s="87"/>
      <c r="F72" s="87">
        <v>1867427.01</v>
      </c>
      <c r="G72" s="87">
        <v>95212616.700000003</v>
      </c>
      <c r="H72" s="87">
        <v>1208598</v>
      </c>
      <c r="I72" s="87">
        <v>2452067</v>
      </c>
      <c r="J72" s="87">
        <v>977339.33</v>
      </c>
      <c r="K72" s="87">
        <v>4410815.0999999996</v>
      </c>
      <c r="L72" s="87">
        <v>71409059.239999995</v>
      </c>
      <c r="M72" s="87">
        <v>164177712.58000001</v>
      </c>
      <c r="N72" s="87">
        <v>155774406.91999999</v>
      </c>
      <c r="O72" s="87">
        <v>97324361.079999998</v>
      </c>
      <c r="P72" s="87">
        <v>322741941.94</v>
      </c>
      <c r="Q72" s="87">
        <f t="shared" si="0"/>
        <v>917556344.9000001</v>
      </c>
      <c r="R72" s="17"/>
      <c r="S72" s="41"/>
      <c r="T72" s="41"/>
      <c r="U72" s="41"/>
      <c r="V72" s="41"/>
      <c r="W72" s="41"/>
      <c r="X72" s="41"/>
      <c r="Y72" s="41"/>
      <c r="Z72" s="41"/>
      <c r="AA72" s="41"/>
      <c r="AB72" s="41"/>
      <c r="AC72" s="41"/>
      <c r="AD72" s="41"/>
      <c r="AE72" s="41"/>
      <c r="AF72" s="41"/>
      <c r="AG72" s="41"/>
      <c r="AH72" s="41"/>
      <c r="AI72" s="41"/>
      <c r="AJ72" s="41"/>
    </row>
    <row r="73" spans="2:37" x14ac:dyDescent="0.25">
      <c r="B73" s="16" t="s">
        <v>331</v>
      </c>
      <c r="C73" s="87"/>
      <c r="D73" s="87">
        <v>7817443.1500000004</v>
      </c>
      <c r="E73" s="87"/>
      <c r="F73" s="87"/>
      <c r="G73" s="87"/>
      <c r="H73" s="87"/>
      <c r="I73" s="87"/>
      <c r="J73" s="87"/>
      <c r="K73" s="87">
        <v>7817443.1500000004</v>
      </c>
      <c r="L73" s="87"/>
      <c r="M73" s="87"/>
      <c r="N73" s="87"/>
      <c r="O73" s="87"/>
      <c r="P73" s="87">
        <v>0</v>
      </c>
      <c r="Q73" s="87">
        <f t="shared" si="0"/>
        <v>7817443.1500000004</v>
      </c>
      <c r="R73" s="17"/>
      <c r="S73" s="41"/>
      <c r="T73" s="41"/>
      <c r="U73" s="41"/>
      <c r="V73" s="41"/>
      <c r="W73" s="41"/>
      <c r="X73" s="41"/>
      <c r="Y73" s="41"/>
      <c r="Z73" s="41"/>
      <c r="AA73" s="41"/>
      <c r="AB73" s="41"/>
      <c r="AC73" s="41"/>
      <c r="AD73" s="41"/>
      <c r="AE73" s="41"/>
      <c r="AF73" s="41"/>
      <c r="AG73" s="41"/>
      <c r="AH73" s="41"/>
      <c r="AI73" s="41"/>
      <c r="AJ73" s="41"/>
    </row>
    <row r="74" spans="2:37" x14ac:dyDescent="0.25">
      <c r="B74" s="16" t="s">
        <v>255</v>
      </c>
      <c r="C74" s="87">
        <v>1083864539</v>
      </c>
      <c r="D74" s="87">
        <v>2500</v>
      </c>
      <c r="E74" s="87">
        <v>0</v>
      </c>
      <c r="F74" s="87"/>
      <c r="G74" s="87"/>
      <c r="H74" s="87"/>
      <c r="I74" s="87">
        <v>0</v>
      </c>
      <c r="J74" s="87">
        <v>0</v>
      </c>
      <c r="K74" s="87">
        <v>0</v>
      </c>
      <c r="L74" s="87">
        <v>0</v>
      </c>
      <c r="M74" s="87">
        <v>0</v>
      </c>
      <c r="N74" s="87">
        <v>0</v>
      </c>
      <c r="O74" s="87"/>
      <c r="P74" s="87">
        <v>175</v>
      </c>
      <c r="Q74" s="87">
        <f t="shared" si="0"/>
        <v>175</v>
      </c>
      <c r="R74" s="17"/>
      <c r="S74" s="41"/>
      <c r="T74" s="41"/>
      <c r="U74" s="41"/>
      <c r="V74" s="41"/>
      <c r="W74" s="41"/>
      <c r="X74" s="41"/>
      <c r="Y74" s="41"/>
      <c r="Z74" s="41"/>
      <c r="AA74" s="41"/>
      <c r="AB74" s="41"/>
      <c r="AC74" s="41"/>
      <c r="AD74" s="41"/>
      <c r="AE74" s="41"/>
      <c r="AF74" s="41"/>
      <c r="AG74" s="41"/>
      <c r="AH74" s="41"/>
      <c r="AI74" s="41"/>
      <c r="AJ74" s="41"/>
      <c r="AK74" s="41"/>
    </row>
    <row r="75" spans="2:37" x14ac:dyDescent="0.25">
      <c r="B75" s="16" t="s">
        <v>282</v>
      </c>
      <c r="C75" s="87">
        <v>1154992149</v>
      </c>
      <c r="D75" s="87">
        <v>2978023204.27</v>
      </c>
      <c r="E75" s="87">
        <v>0</v>
      </c>
      <c r="F75" s="87">
        <v>244381669.41999999</v>
      </c>
      <c r="G75" s="87">
        <v>165196281.27000001</v>
      </c>
      <c r="H75" s="87">
        <v>271002213.81999999</v>
      </c>
      <c r="I75" s="87">
        <v>251504653.50999999</v>
      </c>
      <c r="J75" s="87">
        <v>32684008.41</v>
      </c>
      <c r="K75" s="87">
        <v>32412489.539999999</v>
      </c>
      <c r="L75" s="87">
        <v>83337934.030000001</v>
      </c>
      <c r="M75" s="87">
        <v>0</v>
      </c>
      <c r="N75" s="87">
        <v>0</v>
      </c>
      <c r="O75" s="87">
        <v>355761747.69999999</v>
      </c>
      <c r="P75" s="87">
        <v>1541742175.73</v>
      </c>
      <c r="Q75" s="87">
        <f t="shared" si="0"/>
        <v>2978023173.4300003</v>
      </c>
      <c r="R75" s="17"/>
      <c r="S75" s="41"/>
      <c r="T75" s="41"/>
      <c r="U75" s="41"/>
      <c r="V75" s="41"/>
      <c r="W75" s="41"/>
      <c r="X75" s="41"/>
      <c r="Y75" s="41"/>
      <c r="Z75" s="41"/>
      <c r="AA75" s="41"/>
      <c r="AB75" s="41"/>
      <c r="AC75" s="41"/>
      <c r="AD75" s="41"/>
      <c r="AE75" s="41"/>
      <c r="AF75" s="41"/>
      <c r="AG75" s="41"/>
      <c r="AH75" s="41"/>
      <c r="AI75" s="41"/>
      <c r="AJ75" s="41"/>
    </row>
    <row r="76" spans="2:37" x14ac:dyDescent="0.25">
      <c r="B76" s="16" t="s">
        <v>283</v>
      </c>
      <c r="C76" s="87">
        <v>115866147</v>
      </c>
      <c r="D76" s="87">
        <v>411504523.63</v>
      </c>
      <c r="E76" s="87">
        <v>0</v>
      </c>
      <c r="F76" s="87"/>
      <c r="G76" s="87">
        <v>1399044.75</v>
      </c>
      <c r="H76" s="87"/>
      <c r="I76" s="87">
        <v>0</v>
      </c>
      <c r="J76" s="87">
        <v>8291471.9299999997</v>
      </c>
      <c r="K76" s="87">
        <v>20482177.129999999</v>
      </c>
      <c r="L76" s="87">
        <v>7320655.4400000004</v>
      </c>
      <c r="M76" s="87"/>
      <c r="N76" s="87">
        <v>0</v>
      </c>
      <c r="O76" s="87">
        <v>0</v>
      </c>
      <c r="P76" s="87">
        <v>243289643.94</v>
      </c>
      <c r="Q76" s="87">
        <f>SUM(E76:P76)</f>
        <v>280782993.19</v>
      </c>
      <c r="R76" s="17"/>
      <c r="S76" s="41"/>
      <c r="T76" s="41"/>
      <c r="U76" s="41"/>
      <c r="V76" s="41"/>
      <c r="W76" s="41"/>
      <c r="X76" s="41"/>
      <c r="Y76" s="41"/>
      <c r="Z76" s="41"/>
      <c r="AA76" s="41"/>
      <c r="AB76" s="41"/>
      <c r="AC76" s="41"/>
      <c r="AD76" s="41"/>
      <c r="AE76" s="41"/>
      <c r="AF76" s="41"/>
      <c r="AG76" s="41"/>
      <c r="AH76" s="41"/>
      <c r="AI76" s="41"/>
      <c r="AJ76" s="41"/>
    </row>
    <row r="77" spans="2:37" x14ac:dyDescent="0.25">
      <c r="B77" s="16" t="s">
        <v>284</v>
      </c>
      <c r="C77" s="87">
        <v>1105891782</v>
      </c>
      <c r="D77" s="87">
        <v>917244685</v>
      </c>
      <c r="E77" s="87">
        <v>0</v>
      </c>
      <c r="F77" s="87"/>
      <c r="G77" s="87">
        <v>16025885.85</v>
      </c>
      <c r="H77" s="87">
        <v>35661608.329999998</v>
      </c>
      <c r="I77" s="87"/>
      <c r="J77" s="87">
        <v>123103755.44</v>
      </c>
      <c r="K77" s="87">
        <v>2046744.43</v>
      </c>
      <c r="L77" s="87">
        <v>139341161.44</v>
      </c>
      <c r="M77" s="87">
        <v>28874725.960000001</v>
      </c>
      <c r="N77" s="87">
        <v>66923484.790000007</v>
      </c>
      <c r="O77" s="87">
        <v>183471673.43000001</v>
      </c>
      <c r="P77" s="87">
        <v>142549390.30000001</v>
      </c>
      <c r="Q77" s="87">
        <f t="shared" ref="Q77:Q131" si="1">SUM(E77:P77)</f>
        <v>737998429.97000003</v>
      </c>
      <c r="R77" s="17"/>
      <c r="S77" s="41"/>
      <c r="T77" s="41"/>
      <c r="U77" s="41"/>
      <c r="V77" s="41"/>
      <c r="W77" s="41"/>
      <c r="X77" s="41"/>
      <c r="Y77" s="41"/>
      <c r="Z77" s="41"/>
      <c r="AA77" s="41"/>
      <c r="AB77" s="41"/>
      <c r="AC77" s="41"/>
      <c r="AD77" s="41"/>
      <c r="AE77" s="41"/>
      <c r="AF77" s="41"/>
      <c r="AG77" s="41"/>
      <c r="AH77" s="41"/>
      <c r="AI77" s="41"/>
      <c r="AJ77" s="41"/>
    </row>
    <row r="78" spans="2:37" x14ac:dyDescent="0.25">
      <c r="B78" s="16" t="s">
        <v>353</v>
      </c>
      <c r="C78" s="87">
        <v>458368379</v>
      </c>
      <c r="D78" s="87">
        <v>152736933</v>
      </c>
      <c r="E78" s="87">
        <v>0</v>
      </c>
      <c r="F78" s="87">
        <v>3677570.89</v>
      </c>
      <c r="G78" s="87">
        <v>0</v>
      </c>
      <c r="H78" s="87">
        <v>1574643.5</v>
      </c>
      <c r="I78" s="87"/>
      <c r="J78" s="87">
        <v>333205.26</v>
      </c>
      <c r="K78" s="87">
        <v>1556515.67</v>
      </c>
      <c r="L78" s="87">
        <v>530113</v>
      </c>
      <c r="M78" s="87">
        <v>279875.40000000002</v>
      </c>
      <c r="N78" s="87">
        <v>3076364.61</v>
      </c>
      <c r="O78" s="87">
        <v>711507.55</v>
      </c>
      <c r="P78" s="87">
        <v>82895893.25999999</v>
      </c>
      <c r="Q78" s="87">
        <f t="shared" si="1"/>
        <v>94635689.139999986</v>
      </c>
      <c r="R78" s="17"/>
      <c r="S78" s="41"/>
      <c r="T78" s="41"/>
      <c r="U78" s="41"/>
      <c r="V78" s="41"/>
      <c r="W78" s="41"/>
      <c r="X78" s="41"/>
      <c r="Y78" s="41"/>
      <c r="Z78" s="41"/>
      <c r="AA78" s="41"/>
      <c r="AB78" s="41"/>
      <c r="AC78" s="41"/>
      <c r="AD78" s="41"/>
      <c r="AE78" s="41"/>
      <c r="AF78" s="41"/>
      <c r="AG78" s="41"/>
      <c r="AH78" s="41"/>
      <c r="AI78" s="41"/>
      <c r="AJ78" s="41"/>
    </row>
    <row r="79" spans="2:37" x14ac:dyDescent="0.25">
      <c r="B79" s="16" t="s">
        <v>332</v>
      </c>
      <c r="C79" s="87"/>
      <c r="D79" s="87">
        <v>25442224.120000001</v>
      </c>
      <c r="E79" s="87"/>
      <c r="F79" s="87"/>
      <c r="G79" s="87"/>
      <c r="H79" s="87"/>
      <c r="I79" s="87"/>
      <c r="J79" s="87"/>
      <c r="K79" s="87"/>
      <c r="L79" s="87"/>
      <c r="M79" s="87"/>
      <c r="N79" s="87"/>
      <c r="O79" s="87"/>
      <c r="P79" s="87">
        <v>25278465.59</v>
      </c>
      <c r="Q79" s="87">
        <f t="shared" si="1"/>
        <v>25278465.59</v>
      </c>
      <c r="R79" s="17"/>
      <c r="S79" s="41"/>
      <c r="T79" s="41"/>
      <c r="U79" s="41"/>
      <c r="V79" s="41"/>
      <c r="W79" s="41"/>
      <c r="X79" s="41"/>
      <c r="Y79" s="41"/>
      <c r="Z79" s="41"/>
      <c r="AA79" s="41"/>
      <c r="AB79" s="41"/>
      <c r="AC79" s="41"/>
      <c r="AD79" s="41"/>
      <c r="AE79" s="41"/>
      <c r="AF79" s="41"/>
      <c r="AG79" s="41"/>
      <c r="AH79" s="41"/>
      <c r="AI79" s="41"/>
      <c r="AJ79" s="41"/>
    </row>
    <row r="80" spans="2:37" x14ac:dyDescent="0.25">
      <c r="B80" s="16" t="s">
        <v>286</v>
      </c>
      <c r="C80" s="87">
        <v>453225000</v>
      </c>
      <c r="D80" s="87">
        <v>512083877.51999998</v>
      </c>
      <c r="E80" s="87">
        <v>0</v>
      </c>
      <c r="F80" s="87"/>
      <c r="G80" s="87">
        <v>0</v>
      </c>
      <c r="H80" s="87">
        <v>0</v>
      </c>
      <c r="I80" s="87"/>
      <c r="J80" s="87">
        <v>6727029.9700000007</v>
      </c>
      <c r="K80" s="87">
        <v>3207518.13</v>
      </c>
      <c r="L80" s="87">
        <v>133726.51999999999</v>
      </c>
      <c r="M80" s="87">
        <v>1210324.75</v>
      </c>
      <c r="N80" s="87">
        <v>0</v>
      </c>
      <c r="O80" s="87"/>
      <c r="P80" s="87">
        <v>468267482.12999994</v>
      </c>
      <c r="Q80" s="87"/>
      <c r="R80" s="17"/>
      <c r="S80" s="41"/>
      <c r="T80" s="41"/>
      <c r="U80" s="41"/>
      <c r="V80" s="41"/>
      <c r="W80" s="41"/>
      <c r="X80" s="41"/>
      <c r="Y80" s="41"/>
      <c r="Z80" s="41"/>
      <c r="AA80" s="41"/>
      <c r="AB80" s="41"/>
      <c r="AC80" s="41"/>
      <c r="AD80" s="41"/>
      <c r="AE80" s="41"/>
      <c r="AF80" s="41"/>
      <c r="AG80" s="41"/>
      <c r="AH80" s="41"/>
      <c r="AI80" s="41"/>
      <c r="AJ80" s="41"/>
    </row>
    <row r="81" spans="2:36" x14ac:dyDescent="0.25">
      <c r="B81" s="16" t="s">
        <v>287</v>
      </c>
      <c r="C81" s="87">
        <v>1343360923</v>
      </c>
      <c r="D81" s="87">
        <v>827996122.48000002</v>
      </c>
      <c r="E81" s="87">
        <v>0</v>
      </c>
      <c r="F81" s="87"/>
      <c r="G81" s="87">
        <v>0</v>
      </c>
      <c r="H81" s="87">
        <v>0</v>
      </c>
      <c r="I81" s="87"/>
      <c r="J81" s="87">
        <v>2861369.52</v>
      </c>
      <c r="K81" s="87">
        <v>269499657.30000001</v>
      </c>
      <c r="L81" s="87">
        <v>0</v>
      </c>
      <c r="M81" s="87">
        <v>0</v>
      </c>
      <c r="N81" s="87">
        <v>0</v>
      </c>
      <c r="O81" s="87">
        <v>64159380.770000003</v>
      </c>
      <c r="P81" s="87">
        <v>325459565.25999999</v>
      </c>
      <c r="Q81" s="87"/>
      <c r="R81" s="17"/>
      <c r="S81" s="41"/>
      <c r="T81" s="41"/>
      <c r="U81" s="41"/>
      <c r="V81" s="41"/>
      <c r="W81" s="41"/>
      <c r="X81" s="41"/>
      <c r="Y81" s="41"/>
      <c r="Z81" s="41"/>
      <c r="AA81" s="41"/>
      <c r="AB81" s="41"/>
      <c r="AC81" s="41"/>
      <c r="AD81" s="41"/>
      <c r="AE81" s="41"/>
      <c r="AF81" s="41"/>
      <c r="AG81" s="41"/>
      <c r="AH81" s="41"/>
      <c r="AI81" s="41"/>
      <c r="AJ81" s="41"/>
    </row>
    <row r="82" spans="2:36" x14ac:dyDescent="0.25">
      <c r="B82" s="16" t="s">
        <v>289</v>
      </c>
      <c r="C82" s="87">
        <v>1876049350</v>
      </c>
      <c r="D82" s="87">
        <v>1172784569.8200002</v>
      </c>
      <c r="E82" s="87">
        <v>221395488.91</v>
      </c>
      <c r="F82" s="87">
        <v>101796328.63</v>
      </c>
      <c r="G82" s="87">
        <v>118402937.75</v>
      </c>
      <c r="H82" s="87"/>
      <c r="I82" s="87">
        <v>85808517.379999995</v>
      </c>
      <c r="J82" s="87">
        <v>95428070.829999998</v>
      </c>
      <c r="K82" s="87">
        <v>67200869.849999994</v>
      </c>
      <c r="L82" s="87">
        <v>7840103.1900000004</v>
      </c>
      <c r="M82" s="87">
        <v>64860483.409999996</v>
      </c>
      <c r="N82" s="87">
        <v>42517798.07</v>
      </c>
      <c r="O82" s="87">
        <v>39319499.420000002</v>
      </c>
      <c r="P82" s="87">
        <v>322626079.11000001</v>
      </c>
      <c r="Q82" s="87"/>
      <c r="R82" s="17"/>
      <c r="S82" s="41"/>
      <c r="T82" s="41"/>
      <c r="U82" s="41"/>
      <c r="V82" s="41"/>
      <c r="W82" s="41"/>
      <c r="X82" s="41"/>
      <c r="Y82" s="41"/>
      <c r="Z82" s="41"/>
      <c r="AA82" s="41"/>
      <c r="AB82" s="41"/>
      <c r="AC82" s="41"/>
      <c r="AD82" s="41"/>
      <c r="AE82" s="41"/>
      <c r="AF82" s="41"/>
      <c r="AG82" s="41"/>
      <c r="AH82" s="41"/>
      <c r="AI82" s="41"/>
      <c r="AJ82" s="41"/>
    </row>
    <row r="83" spans="2:36" x14ac:dyDescent="0.25">
      <c r="B83" s="16" t="s">
        <v>354</v>
      </c>
      <c r="C83" s="87"/>
      <c r="D83" s="87">
        <v>10899440</v>
      </c>
      <c r="E83" s="87"/>
      <c r="F83" s="87"/>
      <c r="G83" s="87"/>
      <c r="H83" s="87"/>
      <c r="I83" s="87"/>
      <c r="J83" s="87">
        <v>10899440</v>
      </c>
      <c r="K83" s="87">
        <v>0</v>
      </c>
      <c r="L83" s="87"/>
      <c r="M83" s="87"/>
      <c r="N83" s="87"/>
      <c r="O83" s="87"/>
      <c r="P83" s="87">
        <v>0</v>
      </c>
      <c r="Q83" s="87"/>
      <c r="R83" s="17"/>
      <c r="S83" s="41"/>
      <c r="T83" s="41"/>
      <c r="U83" s="41"/>
      <c r="V83" s="41"/>
      <c r="W83" s="41"/>
      <c r="X83" s="41"/>
      <c r="Y83" s="41"/>
      <c r="Z83" s="41"/>
      <c r="AA83" s="41"/>
      <c r="AB83" s="41"/>
      <c r="AC83" s="41"/>
      <c r="AD83" s="41"/>
      <c r="AE83" s="41"/>
      <c r="AF83" s="41"/>
      <c r="AG83" s="41"/>
      <c r="AH83" s="41"/>
      <c r="AI83" s="41"/>
      <c r="AJ83" s="41"/>
    </row>
    <row r="84" spans="2:36" x14ac:dyDescent="0.25">
      <c r="B84" s="16" t="s">
        <v>335</v>
      </c>
      <c r="C84" s="87"/>
      <c r="D84" s="87">
        <v>295397653.44</v>
      </c>
      <c r="E84" s="87"/>
      <c r="F84" s="87"/>
      <c r="G84" s="87"/>
      <c r="H84" s="87"/>
      <c r="I84" s="87"/>
      <c r="J84" s="87"/>
      <c r="K84" s="87">
        <v>0</v>
      </c>
      <c r="L84" s="87"/>
      <c r="M84" s="87"/>
      <c r="N84" s="87">
        <v>0</v>
      </c>
      <c r="O84" s="87"/>
      <c r="P84" s="87">
        <v>295110756.02999997</v>
      </c>
      <c r="Q84" s="87"/>
      <c r="R84" s="17"/>
      <c r="S84" s="41"/>
      <c r="T84" s="41"/>
      <c r="U84" s="41"/>
      <c r="V84" s="41"/>
      <c r="W84" s="41"/>
      <c r="X84" s="41"/>
      <c r="Y84" s="41"/>
      <c r="Z84" s="41"/>
      <c r="AA84" s="41"/>
      <c r="AB84" s="41"/>
      <c r="AC84" s="41"/>
      <c r="AD84" s="41"/>
      <c r="AE84" s="41"/>
      <c r="AF84" s="41"/>
      <c r="AG84" s="41"/>
      <c r="AH84" s="41"/>
      <c r="AI84" s="41"/>
      <c r="AJ84" s="41"/>
    </row>
    <row r="85" spans="2:36" x14ac:dyDescent="0.25">
      <c r="B85" s="16" t="s">
        <v>355</v>
      </c>
      <c r="C85" s="87"/>
      <c r="D85" s="87">
        <v>1420611450</v>
      </c>
      <c r="E85" s="87"/>
      <c r="F85" s="87">
        <v>723629465.63</v>
      </c>
      <c r="G85" s="87"/>
      <c r="H85" s="87"/>
      <c r="I85" s="87"/>
      <c r="J85" s="87">
        <v>0</v>
      </c>
      <c r="K85" s="87">
        <v>0</v>
      </c>
      <c r="L85" s="87"/>
      <c r="M85" s="87">
        <v>44980600.259999998</v>
      </c>
      <c r="N85" s="87">
        <v>104618735.19</v>
      </c>
      <c r="O85" s="87">
        <v>225136737.52000001</v>
      </c>
      <c r="P85" s="87">
        <v>322245875.23000002</v>
      </c>
      <c r="Q85" s="87">
        <f t="shared" si="1"/>
        <v>1420611413.8299999</v>
      </c>
      <c r="R85" s="17"/>
      <c r="S85" s="41"/>
      <c r="T85" s="41"/>
      <c r="U85" s="41"/>
      <c r="V85" s="41"/>
      <c r="W85" s="41"/>
      <c r="X85" s="41"/>
      <c r="Y85" s="41"/>
      <c r="Z85" s="41"/>
      <c r="AA85" s="41"/>
      <c r="AB85" s="41"/>
      <c r="AC85" s="41"/>
      <c r="AD85" s="41"/>
      <c r="AE85" s="41"/>
      <c r="AF85" s="41"/>
      <c r="AG85" s="41"/>
      <c r="AH85" s="41"/>
      <c r="AI85" s="41"/>
      <c r="AJ85" s="41"/>
    </row>
    <row r="86" spans="2:36" x14ac:dyDescent="0.25">
      <c r="B86" s="16" t="s">
        <v>356</v>
      </c>
      <c r="C86" s="87"/>
      <c r="D86" s="87">
        <v>117112590</v>
      </c>
      <c r="E86" s="87"/>
      <c r="F86" s="87">
        <v>0</v>
      </c>
      <c r="G86" s="87"/>
      <c r="H86" s="87"/>
      <c r="I86" s="87"/>
      <c r="J86" s="87">
        <v>0</v>
      </c>
      <c r="K86" s="87">
        <v>1986196.75</v>
      </c>
      <c r="L86" s="87">
        <v>0</v>
      </c>
      <c r="M86" s="87">
        <v>0</v>
      </c>
      <c r="N86" s="87">
        <v>0</v>
      </c>
      <c r="O86" s="87">
        <v>2690209.05</v>
      </c>
      <c r="P86" s="87">
        <v>45945622.850000001</v>
      </c>
      <c r="Q86" s="87">
        <f t="shared" si="1"/>
        <v>50622028.649999999</v>
      </c>
      <c r="R86" s="17"/>
      <c r="S86" s="41"/>
      <c r="T86" s="41"/>
      <c r="U86" s="41"/>
      <c r="V86" s="41"/>
      <c r="W86" s="41"/>
      <c r="X86" s="41"/>
      <c r="Y86" s="41"/>
      <c r="Z86" s="41"/>
      <c r="AA86" s="41"/>
      <c r="AB86" s="41"/>
      <c r="AC86" s="41"/>
      <c r="AD86" s="41"/>
      <c r="AE86" s="41"/>
      <c r="AF86" s="41"/>
      <c r="AG86" s="41"/>
      <c r="AH86" s="41"/>
      <c r="AI86" s="41"/>
      <c r="AJ86" s="41"/>
    </row>
    <row r="87" spans="2:36" x14ac:dyDescent="0.25">
      <c r="B87" s="16" t="s">
        <v>357</v>
      </c>
      <c r="C87" s="87"/>
      <c r="D87" s="87">
        <v>11516000</v>
      </c>
      <c r="E87" s="87"/>
      <c r="F87" s="87"/>
      <c r="G87" s="87">
        <v>11515180</v>
      </c>
      <c r="H87" s="87"/>
      <c r="I87" s="87"/>
      <c r="J87" s="87"/>
      <c r="K87" s="87"/>
      <c r="L87" s="87"/>
      <c r="M87" s="87"/>
      <c r="N87" s="87"/>
      <c r="O87" s="87"/>
      <c r="P87" s="87">
        <v>0</v>
      </c>
      <c r="Q87" s="87">
        <f t="shared" si="1"/>
        <v>11515180</v>
      </c>
      <c r="R87" s="17"/>
      <c r="S87" s="41"/>
      <c r="T87" s="41"/>
      <c r="U87" s="41"/>
      <c r="V87" s="41"/>
      <c r="W87" s="41"/>
      <c r="X87" s="41"/>
      <c r="Y87" s="41"/>
      <c r="Z87" s="41"/>
      <c r="AA87" s="41"/>
      <c r="AB87" s="41"/>
      <c r="AC87" s="41"/>
      <c r="AD87" s="41"/>
      <c r="AE87" s="41"/>
      <c r="AF87" s="41"/>
      <c r="AG87" s="41"/>
      <c r="AH87" s="41"/>
      <c r="AI87" s="41"/>
      <c r="AJ87" s="41"/>
    </row>
    <row r="88" spans="2:36" x14ac:dyDescent="0.25">
      <c r="B88" s="16" t="s">
        <v>358</v>
      </c>
      <c r="C88" s="87"/>
      <c r="D88" s="87">
        <v>834063369.80999994</v>
      </c>
      <c r="E88" s="87"/>
      <c r="F88" s="87"/>
      <c r="G88" s="87"/>
      <c r="H88" s="87"/>
      <c r="I88" s="87"/>
      <c r="J88" s="87">
        <v>1377015</v>
      </c>
      <c r="K88" s="87">
        <v>592971292.37</v>
      </c>
      <c r="L88" s="87"/>
      <c r="M88" s="87"/>
      <c r="N88" s="87"/>
      <c r="O88" s="87"/>
      <c r="P88" s="87">
        <v>239715062</v>
      </c>
      <c r="Q88" s="87">
        <f t="shared" si="1"/>
        <v>834063369.37</v>
      </c>
      <c r="R88" s="17"/>
      <c r="S88" s="41"/>
      <c r="T88" s="41"/>
      <c r="U88" s="41"/>
      <c r="V88" s="41"/>
      <c r="W88" s="41"/>
      <c r="X88" s="41"/>
      <c r="Y88" s="41"/>
      <c r="Z88" s="41"/>
      <c r="AA88" s="41"/>
      <c r="AB88" s="41"/>
      <c r="AC88" s="41"/>
      <c r="AD88" s="41"/>
      <c r="AE88" s="41"/>
      <c r="AF88" s="41"/>
      <c r="AG88" s="41"/>
      <c r="AH88" s="41"/>
      <c r="AI88" s="41"/>
      <c r="AJ88" s="41"/>
    </row>
    <row r="89" spans="2:36" x14ac:dyDescent="0.25">
      <c r="B89" s="16" t="s">
        <v>359</v>
      </c>
      <c r="C89" s="87"/>
      <c r="D89" s="87">
        <v>23356281.789999999</v>
      </c>
      <c r="E89" s="87"/>
      <c r="F89" s="87"/>
      <c r="G89" s="87">
        <v>6225459</v>
      </c>
      <c r="H89" s="87"/>
      <c r="I89" s="87"/>
      <c r="J89" s="87"/>
      <c r="K89" s="87"/>
      <c r="L89" s="87"/>
      <c r="M89" s="87"/>
      <c r="N89" s="87"/>
      <c r="O89" s="87"/>
      <c r="P89" s="87">
        <v>17103102.850000001</v>
      </c>
      <c r="Q89" s="87">
        <f t="shared" si="1"/>
        <v>23328561.850000001</v>
      </c>
      <c r="R89" s="17"/>
      <c r="S89" s="41"/>
      <c r="T89" s="41"/>
      <c r="U89" s="41"/>
      <c r="V89" s="41"/>
      <c r="W89" s="41"/>
      <c r="X89" s="41"/>
      <c r="Y89" s="41"/>
      <c r="Z89" s="41"/>
      <c r="AA89" s="41"/>
      <c r="AB89" s="41"/>
      <c r="AC89" s="41"/>
      <c r="AD89" s="41"/>
      <c r="AE89" s="41"/>
      <c r="AF89" s="41"/>
      <c r="AG89" s="41"/>
      <c r="AH89" s="41"/>
      <c r="AI89" s="41"/>
      <c r="AJ89" s="41"/>
    </row>
    <row r="90" spans="2:36" x14ac:dyDescent="0.25">
      <c r="B90" s="9" t="s">
        <v>121</v>
      </c>
      <c r="C90" s="71">
        <v>1989561718</v>
      </c>
      <c r="D90" s="71">
        <v>2781029767.9599996</v>
      </c>
      <c r="E90" s="71">
        <v>1229599.8500000001</v>
      </c>
      <c r="F90" s="71">
        <v>15941942.060000001</v>
      </c>
      <c r="G90" s="71">
        <v>18704430.579999998</v>
      </c>
      <c r="H90" s="71">
        <v>19440103.43</v>
      </c>
      <c r="I90" s="71">
        <v>31572128.960000001</v>
      </c>
      <c r="J90" s="71">
        <v>25397305.170000002</v>
      </c>
      <c r="K90" s="71">
        <v>73549615.309999987</v>
      </c>
      <c r="L90" s="71">
        <v>25005615.379999999</v>
      </c>
      <c r="M90" s="71">
        <v>28822223.800000001</v>
      </c>
      <c r="N90" s="71">
        <v>38235827.129999995</v>
      </c>
      <c r="O90" s="71">
        <v>43275790.649999999</v>
      </c>
      <c r="P90" s="71">
        <v>717814461.37999988</v>
      </c>
      <c r="Q90" s="71">
        <f t="shared" si="1"/>
        <v>1038989043.6999998</v>
      </c>
      <c r="R90" s="17"/>
      <c r="S90" s="41"/>
      <c r="T90" s="41"/>
      <c r="U90" s="41"/>
      <c r="V90" s="41"/>
      <c r="W90" s="41"/>
      <c r="X90" s="41"/>
      <c r="Y90" s="41"/>
      <c r="Z90" s="41"/>
      <c r="AA90" s="41"/>
      <c r="AB90" s="41"/>
      <c r="AC90" s="41"/>
      <c r="AD90" s="41"/>
      <c r="AE90" s="41"/>
      <c r="AF90" s="41"/>
      <c r="AG90" s="41"/>
      <c r="AH90" s="41"/>
      <c r="AI90" s="41"/>
      <c r="AJ90" s="41"/>
    </row>
    <row r="91" spans="2:36" x14ac:dyDescent="0.25">
      <c r="B91" s="11" t="s">
        <v>122</v>
      </c>
      <c r="C91" s="87">
        <v>87311095</v>
      </c>
      <c r="D91" s="87">
        <v>353446438.25</v>
      </c>
      <c r="E91" s="87">
        <v>0</v>
      </c>
      <c r="F91" s="87"/>
      <c r="G91" s="87"/>
      <c r="H91" s="87"/>
      <c r="I91" s="87">
        <v>0</v>
      </c>
      <c r="J91" s="87">
        <v>0</v>
      </c>
      <c r="K91" s="87">
        <v>21102176.579999998</v>
      </c>
      <c r="L91" s="87"/>
      <c r="M91" s="87"/>
      <c r="N91" s="87"/>
      <c r="O91" s="87">
        <v>0</v>
      </c>
      <c r="P91" s="87">
        <v>248760599.88</v>
      </c>
      <c r="Q91" s="87">
        <f t="shared" si="1"/>
        <v>269862776.45999998</v>
      </c>
      <c r="R91" s="17"/>
      <c r="S91" s="41"/>
      <c r="T91" s="41"/>
      <c r="U91" s="41"/>
      <c r="V91" s="41"/>
      <c r="W91" s="41"/>
      <c r="X91" s="41"/>
      <c r="Y91" s="41"/>
      <c r="Z91" s="41"/>
      <c r="AA91" s="41"/>
      <c r="AB91" s="41"/>
      <c r="AC91" s="41"/>
      <c r="AD91" s="41"/>
      <c r="AE91" s="41"/>
      <c r="AF91" s="41"/>
      <c r="AG91" s="41"/>
      <c r="AH91" s="41"/>
      <c r="AI91" s="41"/>
      <c r="AJ91" s="41"/>
    </row>
    <row r="92" spans="2:36" x14ac:dyDescent="0.25">
      <c r="B92" s="11" t="s">
        <v>290</v>
      </c>
      <c r="C92" s="87"/>
      <c r="D92" s="87">
        <v>4776804.59</v>
      </c>
      <c r="E92" s="87"/>
      <c r="F92" s="87"/>
      <c r="G92" s="87"/>
      <c r="H92" s="87"/>
      <c r="I92" s="87"/>
      <c r="J92" s="87">
        <v>0</v>
      </c>
      <c r="K92" s="87">
        <v>751892.37</v>
      </c>
      <c r="L92" s="87"/>
      <c r="M92" s="87"/>
      <c r="N92" s="87">
        <v>0</v>
      </c>
      <c r="O92" s="87"/>
      <c r="P92" s="87">
        <v>0</v>
      </c>
      <c r="Q92" s="87">
        <f t="shared" si="1"/>
        <v>751892.37</v>
      </c>
      <c r="R92" s="17"/>
      <c r="S92" s="41"/>
      <c r="T92" s="41"/>
      <c r="U92" s="41"/>
      <c r="V92" s="41"/>
      <c r="W92" s="41"/>
      <c r="X92" s="41"/>
      <c r="Y92" s="41"/>
      <c r="Z92" s="41"/>
      <c r="AA92" s="41"/>
      <c r="AB92" s="41"/>
      <c r="AC92" s="41"/>
      <c r="AD92" s="41"/>
      <c r="AE92" s="41"/>
      <c r="AF92" s="41"/>
      <c r="AG92" s="41"/>
      <c r="AH92" s="41"/>
      <c r="AI92" s="41"/>
      <c r="AJ92" s="41"/>
    </row>
    <row r="93" spans="2:36" x14ac:dyDescent="0.25">
      <c r="B93" s="11" t="s">
        <v>123</v>
      </c>
      <c r="C93" s="87">
        <v>11467350</v>
      </c>
      <c r="D93" s="87">
        <v>11467350</v>
      </c>
      <c r="E93" s="87">
        <v>0</v>
      </c>
      <c r="F93" s="87"/>
      <c r="G93" s="87"/>
      <c r="H93" s="87"/>
      <c r="I93" s="87"/>
      <c r="J93" s="87"/>
      <c r="K93" s="87"/>
      <c r="L93" s="87"/>
      <c r="M93" s="87"/>
      <c r="N93" s="87">
        <v>0</v>
      </c>
      <c r="O93" s="87"/>
      <c r="P93" s="87"/>
      <c r="Q93" s="87">
        <f t="shared" si="1"/>
        <v>0</v>
      </c>
      <c r="R93" s="17"/>
      <c r="S93" s="41"/>
      <c r="T93" s="41"/>
      <c r="U93" s="41"/>
      <c r="V93" s="41"/>
      <c r="W93" s="41"/>
      <c r="X93" s="41"/>
      <c r="Y93" s="41"/>
      <c r="Z93" s="41"/>
      <c r="AA93" s="41"/>
      <c r="AB93" s="41"/>
      <c r="AC93" s="41"/>
      <c r="AD93" s="41"/>
      <c r="AE93" s="41"/>
      <c r="AF93" s="41"/>
      <c r="AG93" s="41"/>
      <c r="AH93" s="41"/>
      <c r="AI93" s="41"/>
      <c r="AJ93" s="41"/>
    </row>
    <row r="94" spans="2:36" x14ac:dyDescent="0.25">
      <c r="B94" s="11" t="s">
        <v>125</v>
      </c>
      <c r="C94" s="87">
        <v>848013597</v>
      </c>
      <c r="D94" s="87">
        <v>485056776.74000007</v>
      </c>
      <c r="E94" s="87">
        <v>0</v>
      </c>
      <c r="F94" s="87"/>
      <c r="G94" s="87"/>
      <c r="H94" s="87">
        <v>0</v>
      </c>
      <c r="I94" s="87">
        <v>0</v>
      </c>
      <c r="J94" s="87">
        <v>0</v>
      </c>
      <c r="K94" s="87"/>
      <c r="L94" s="87"/>
      <c r="M94" s="87"/>
      <c r="N94" s="87">
        <v>0</v>
      </c>
      <c r="O94" s="87">
        <v>0</v>
      </c>
      <c r="P94" s="87">
        <v>0</v>
      </c>
      <c r="Q94" s="87">
        <f t="shared" si="1"/>
        <v>0</v>
      </c>
      <c r="R94" s="17"/>
      <c r="S94" s="41"/>
      <c r="T94" s="41"/>
      <c r="U94" s="41"/>
      <c r="V94" s="41"/>
      <c r="W94" s="41"/>
      <c r="X94" s="41"/>
      <c r="Y94" s="41"/>
      <c r="Z94" s="41"/>
      <c r="AA94" s="41"/>
      <c r="AB94" s="41"/>
      <c r="AC94" s="41"/>
      <c r="AD94" s="41"/>
      <c r="AE94" s="41"/>
      <c r="AF94" s="41"/>
      <c r="AG94" s="41"/>
      <c r="AH94" s="41"/>
      <c r="AI94" s="41"/>
      <c r="AJ94" s="41"/>
    </row>
    <row r="95" spans="2:36" x14ac:dyDescent="0.25">
      <c r="B95" s="11" t="s">
        <v>360</v>
      </c>
      <c r="C95" s="87">
        <v>9650174</v>
      </c>
      <c r="D95" s="87">
        <v>18614970.030000001</v>
      </c>
      <c r="E95" s="87">
        <v>0</v>
      </c>
      <c r="F95" s="87"/>
      <c r="G95" s="87"/>
      <c r="H95" s="87"/>
      <c r="I95" s="87"/>
      <c r="J95" s="87">
        <v>0</v>
      </c>
      <c r="K95" s="87">
        <v>523464.59</v>
      </c>
      <c r="L95" s="87"/>
      <c r="M95" s="87"/>
      <c r="N95" s="87">
        <v>0</v>
      </c>
      <c r="O95" s="87"/>
      <c r="P95" s="87">
        <v>8963428.5899999999</v>
      </c>
      <c r="Q95" s="87">
        <f t="shared" si="1"/>
        <v>9486893.1799999997</v>
      </c>
      <c r="R95" s="17"/>
      <c r="S95" s="41"/>
      <c r="T95" s="41"/>
      <c r="U95" s="41"/>
      <c r="V95" s="41"/>
      <c r="W95" s="41"/>
      <c r="X95" s="41"/>
      <c r="Y95" s="41"/>
      <c r="Z95" s="41"/>
      <c r="AA95" s="41"/>
      <c r="AB95" s="41"/>
      <c r="AC95" s="41"/>
      <c r="AD95" s="41"/>
      <c r="AE95" s="41"/>
      <c r="AF95" s="41"/>
      <c r="AG95" s="41"/>
      <c r="AH95" s="41"/>
      <c r="AI95" s="41"/>
      <c r="AJ95" s="41"/>
    </row>
    <row r="96" spans="2:36" x14ac:dyDescent="0.25">
      <c r="B96" s="11" t="s">
        <v>128</v>
      </c>
      <c r="C96" s="87">
        <v>56062914</v>
      </c>
      <c r="D96" s="87">
        <v>77903913.980000004</v>
      </c>
      <c r="E96" s="87">
        <v>0</v>
      </c>
      <c r="F96" s="87"/>
      <c r="G96" s="87"/>
      <c r="H96" s="87"/>
      <c r="I96" s="87"/>
      <c r="J96" s="87">
        <v>0</v>
      </c>
      <c r="K96" s="87">
        <v>833666.51</v>
      </c>
      <c r="L96" s="87"/>
      <c r="M96" s="87"/>
      <c r="N96" s="87">
        <v>0</v>
      </c>
      <c r="O96" s="87"/>
      <c r="P96" s="87">
        <v>20874715.649999999</v>
      </c>
      <c r="Q96" s="87">
        <f t="shared" si="1"/>
        <v>21708382.16</v>
      </c>
      <c r="R96" s="17"/>
      <c r="S96" s="41"/>
      <c r="T96" s="41"/>
      <c r="U96" s="41"/>
      <c r="V96" s="41"/>
      <c r="W96" s="41"/>
      <c r="X96" s="41"/>
      <c r="Y96" s="41"/>
      <c r="Z96" s="41"/>
      <c r="AA96" s="41"/>
      <c r="AB96" s="41"/>
      <c r="AC96" s="41"/>
      <c r="AD96" s="41"/>
      <c r="AE96" s="41"/>
      <c r="AF96" s="41"/>
      <c r="AG96" s="41"/>
      <c r="AH96" s="41"/>
      <c r="AI96" s="41"/>
      <c r="AJ96" s="41"/>
    </row>
    <row r="97" spans="2:36" x14ac:dyDescent="0.25">
      <c r="B97" s="11" t="s">
        <v>129</v>
      </c>
      <c r="C97" s="87"/>
      <c r="D97" s="87">
        <v>99017</v>
      </c>
      <c r="E97" s="87"/>
      <c r="F97" s="87"/>
      <c r="G97" s="87"/>
      <c r="H97" s="87"/>
      <c r="I97" s="87"/>
      <c r="J97" s="87"/>
      <c r="K97" s="87"/>
      <c r="L97" s="87"/>
      <c r="M97" s="87"/>
      <c r="N97" s="87"/>
      <c r="O97" s="87"/>
      <c r="P97" s="87">
        <v>98160.75</v>
      </c>
      <c r="Q97" s="87">
        <f t="shared" si="1"/>
        <v>98160.75</v>
      </c>
      <c r="R97" s="17"/>
      <c r="S97" s="41"/>
      <c r="T97" s="41"/>
      <c r="U97" s="41"/>
      <c r="V97" s="41"/>
      <c r="W97" s="41"/>
      <c r="X97" s="41"/>
      <c r="Y97" s="41"/>
      <c r="Z97" s="41"/>
      <c r="AA97" s="41"/>
      <c r="AB97" s="41"/>
      <c r="AC97" s="41"/>
      <c r="AD97" s="41"/>
      <c r="AE97" s="41"/>
      <c r="AF97" s="41"/>
      <c r="AG97" s="41"/>
      <c r="AH97" s="41"/>
      <c r="AI97" s="41"/>
      <c r="AJ97" s="41"/>
    </row>
    <row r="98" spans="2:36" x14ac:dyDescent="0.25">
      <c r="B98" s="11" t="s">
        <v>131</v>
      </c>
      <c r="C98" s="87">
        <v>153300000</v>
      </c>
      <c r="D98" s="87">
        <v>310978586.69</v>
      </c>
      <c r="E98" s="87">
        <v>0</v>
      </c>
      <c r="F98" s="87"/>
      <c r="G98" s="87"/>
      <c r="H98" s="87">
        <v>0</v>
      </c>
      <c r="I98" s="87">
        <v>0</v>
      </c>
      <c r="J98" s="87">
        <v>0</v>
      </c>
      <c r="K98" s="87">
        <v>0</v>
      </c>
      <c r="L98" s="87"/>
      <c r="M98" s="87"/>
      <c r="N98" s="87"/>
      <c r="O98" s="87"/>
      <c r="P98" s="87">
        <v>163205371.69</v>
      </c>
      <c r="Q98" s="87">
        <f t="shared" si="1"/>
        <v>163205371.69</v>
      </c>
      <c r="R98" s="17"/>
      <c r="S98" s="41"/>
      <c r="T98" s="41"/>
      <c r="U98" s="41"/>
      <c r="V98" s="41"/>
      <c r="W98" s="41"/>
      <c r="X98" s="41"/>
      <c r="Y98" s="41"/>
      <c r="Z98" s="41"/>
      <c r="AA98" s="41"/>
      <c r="AB98" s="41"/>
      <c r="AC98" s="41"/>
      <c r="AD98" s="41"/>
      <c r="AE98" s="41"/>
      <c r="AF98" s="41"/>
      <c r="AG98" s="41"/>
      <c r="AH98" s="41"/>
      <c r="AI98" s="41"/>
      <c r="AJ98" s="41"/>
    </row>
    <row r="99" spans="2:36" x14ac:dyDescent="0.25">
      <c r="B99" s="11" t="s">
        <v>137</v>
      </c>
      <c r="C99" s="87"/>
      <c r="D99" s="87">
        <v>73054929.459999993</v>
      </c>
      <c r="E99" s="87"/>
      <c r="F99" s="87"/>
      <c r="G99" s="87"/>
      <c r="H99" s="87"/>
      <c r="I99" s="87"/>
      <c r="J99" s="87"/>
      <c r="K99" s="87"/>
      <c r="L99" s="87">
        <v>0</v>
      </c>
      <c r="M99" s="87">
        <v>0</v>
      </c>
      <c r="N99" s="87">
        <v>0</v>
      </c>
      <c r="O99" s="87">
        <v>0</v>
      </c>
      <c r="P99" s="87">
        <v>1669063.45</v>
      </c>
      <c r="Q99" s="87">
        <f t="shared" si="1"/>
        <v>1669063.45</v>
      </c>
      <c r="R99" s="17"/>
      <c r="S99" s="41"/>
      <c r="T99" s="41"/>
      <c r="U99" s="41"/>
      <c r="V99" s="41"/>
      <c r="W99" s="41"/>
      <c r="X99" s="41"/>
      <c r="Y99" s="41"/>
      <c r="Z99" s="41"/>
      <c r="AA99" s="41"/>
      <c r="AB99" s="41"/>
      <c r="AC99" s="41"/>
      <c r="AD99" s="41"/>
      <c r="AE99" s="41"/>
      <c r="AF99" s="41"/>
      <c r="AG99" s="41"/>
      <c r="AH99" s="41"/>
      <c r="AI99" s="41"/>
      <c r="AJ99" s="41"/>
    </row>
    <row r="100" spans="2:36" x14ac:dyDescent="0.25">
      <c r="B100" s="11" t="s">
        <v>140</v>
      </c>
      <c r="C100" s="87"/>
      <c r="D100" s="87">
        <v>3176135</v>
      </c>
      <c r="E100" s="87"/>
      <c r="F100" s="87"/>
      <c r="G100" s="87"/>
      <c r="H100" s="87"/>
      <c r="I100" s="87"/>
      <c r="J100" s="87"/>
      <c r="K100" s="87"/>
      <c r="L100" s="87"/>
      <c r="M100" s="87"/>
      <c r="N100" s="87"/>
      <c r="O100" s="87"/>
      <c r="P100" s="87">
        <v>2641861.69</v>
      </c>
      <c r="Q100" s="87">
        <f t="shared" si="1"/>
        <v>2641861.69</v>
      </c>
      <c r="R100"/>
      <c r="S100" s="41"/>
      <c r="T100" s="41"/>
      <c r="U100" s="41"/>
      <c r="V100" s="41"/>
      <c r="W100" s="41"/>
      <c r="X100" s="41"/>
      <c r="Y100" s="41"/>
      <c r="Z100" s="41"/>
      <c r="AA100" s="41"/>
      <c r="AB100" s="41"/>
      <c r="AC100" s="41"/>
      <c r="AD100" s="41"/>
      <c r="AE100" s="41"/>
      <c r="AF100" s="41"/>
      <c r="AG100" s="41"/>
      <c r="AH100" s="41"/>
      <c r="AI100" s="41"/>
      <c r="AJ100" s="41"/>
    </row>
    <row r="101" spans="2:36" x14ac:dyDescent="0.25">
      <c r="B101" s="11" t="s">
        <v>296</v>
      </c>
      <c r="C101" s="87"/>
      <c r="D101" s="87">
        <v>2100</v>
      </c>
      <c r="E101" s="87"/>
      <c r="F101" s="87"/>
      <c r="G101" s="87"/>
      <c r="H101" s="87"/>
      <c r="I101" s="87"/>
      <c r="J101" s="87"/>
      <c r="K101" s="87"/>
      <c r="L101" s="87"/>
      <c r="M101" s="87"/>
      <c r="N101" s="87"/>
      <c r="O101" s="87"/>
      <c r="P101" s="87">
        <v>2100</v>
      </c>
      <c r="Q101" s="87">
        <f t="shared" si="1"/>
        <v>2100</v>
      </c>
      <c r="R101"/>
      <c r="S101" s="41"/>
      <c r="T101" s="41"/>
      <c r="U101" s="41"/>
      <c r="V101" s="41"/>
      <c r="W101" s="41"/>
      <c r="X101" s="41"/>
      <c r="Y101" s="41"/>
      <c r="Z101" s="41"/>
      <c r="AA101" s="41"/>
      <c r="AB101" s="41"/>
      <c r="AC101" s="41"/>
      <c r="AD101" s="41"/>
      <c r="AE101" s="41"/>
      <c r="AF101" s="41"/>
      <c r="AG101" s="41"/>
      <c r="AH101" s="41"/>
      <c r="AI101" s="41"/>
      <c r="AJ101" s="41"/>
    </row>
    <row r="102" spans="2:36" x14ac:dyDescent="0.25">
      <c r="B102" s="11" t="s">
        <v>361</v>
      </c>
      <c r="C102" s="87"/>
      <c r="D102" s="87">
        <v>72925882.61999999</v>
      </c>
      <c r="E102" s="87"/>
      <c r="F102" s="87"/>
      <c r="G102" s="87"/>
      <c r="H102" s="87"/>
      <c r="I102" s="87">
        <v>0</v>
      </c>
      <c r="J102" s="87">
        <v>0</v>
      </c>
      <c r="K102" s="87">
        <v>8235798.1299999999</v>
      </c>
      <c r="L102" s="87"/>
      <c r="M102" s="87"/>
      <c r="N102" s="87"/>
      <c r="O102" s="87"/>
      <c r="P102" s="87">
        <v>53752774.519999996</v>
      </c>
      <c r="Q102" s="87">
        <f t="shared" si="1"/>
        <v>61988572.649999999</v>
      </c>
      <c r="R102"/>
      <c r="S102" s="41"/>
      <c r="T102" s="41"/>
      <c r="U102" s="41"/>
      <c r="V102" s="41"/>
      <c r="W102" s="41"/>
      <c r="X102" s="41"/>
      <c r="Y102" s="41"/>
      <c r="Z102" s="41"/>
      <c r="AA102" s="41"/>
      <c r="AB102" s="41"/>
      <c r="AC102" s="41"/>
      <c r="AD102" s="41"/>
      <c r="AE102" s="41"/>
      <c r="AF102" s="41"/>
      <c r="AG102" s="41"/>
      <c r="AH102" s="41"/>
      <c r="AI102" s="41"/>
      <c r="AJ102" s="41"/>
    </row>
    <row r="103" spans="2:36" x14ac:dyDescent="0.25">
      <c r="B103" s="11" t="s">
        <v>300</v>
      </c>
      <c r="C103" s="87">
        <v>210000000</v>
      </c>
      <c r="D103" s="87">
        <v>210000000</v>
      </c>
      <c r="E103" s="87">
        <v>1229599.8500000001</v>
      </c>
      <c r="F103" s="87">
        <v>4886681.58</v>
      </c>
      <c r="G103" s="87">
        <v>6750504.0300000003</v>
      </c>
      <c r="H103" s="87">
        <v>8843157.25</v>
      </c>
      <c r="I103" s="87">
        <v>4154269.91</v>
      </c>
      <c r="J103" s="87">
        <v>11281333.09</v>
      </c>
      <c r="K103" s="87">
        <v>4994696.51</v>
      </c>
      <c r="L103" s="87">
        <v>8788892.370000001</v>
      </c>
      <c r="M103" s="87">
        <v>12863731.59</v>
      </c>
      <c r="N103" s="87">
        <v>6012982.3999999994</v>
      </c>
      <c r="O103" s="87">
        <v>6641567.3900000006</v>
      </c>
      <c r="P103" s="87">
        <v>31347866.530000001</v>
      </c>
      <c r="Q103" s="87">
        <f t="shared" si="1"/>
        <v>107795282.50000001</v>
      </c>
      <c r="R103"/>
      <c r="S103" s="41"/>
      <c r="T103" s="41"/>
      <c r="U103" s="41"/>
      <c r="V103" s="41"/>
      <c r="W103" s="41"/>
      <c r="X103" s="41"/>
      <c r="Y103" s="41"/>
      <c r="Z103" s="41"/>
      <c r="AA103" s="41"/>
      <c r="AB103" s="41"/>
      <c r="AC103" s="41"/>
      <c r="AD103" s="41"/>
      <c r="AE103" s="41"/>
      <c r="AF103" s="41"/>
      <c r="AG103" s="41"/>
      <c r="AH103" s="41"/>
      <c r="AI103" s="41"/>
      <c r="AJ103" s="41"/>
    </row>
    <row r="104" spans="2:36" x14ac:dyDescent="0.25">
      <c r="B104" s="11" t="s">
        <v>156</v>
      </c>
      <c r="C104" s="87">
        <v>39282566</v>
      </c>
      <c r="D104" s="87">
        <v>64282811</v>
      </c>
      <c r="E104" s="87">
        <v>0</v>
      </c>
      <c r="F104" s="87"/>
      <c r="G104" s="87"/>
      <c r="H104" s="87"/>
      <c r="I104" s="87"/>
      <c r="J104" s="87"/>
      <c r="K104" s="87"/>
      <c r="L104" s="87">
        <v>0</v>
      </c>
      <c r="M104" s="87"/>
      <c r="N104" s="87">
        <v>0</v>
      </c>
      <c r="O104" s="87"/>
      <c r="P104" s="87">
        <v>34374565.240000002</v>
      </c>
      <c r="Q104" s="87">
        <f t="shared" si="1"/>
        <v>34374565.240000002</v>
      </c>
      <c r="R104"/>
      <c r="S104" s="41"/>
      <c r="T104" s="41"/>
      <c r="U104" s="41"/>
      <c r="V104" s="41"/>
      <c r="W104" s="41"/>
      <c r="X104" s="41"/>
      <c r="Y104" s="41"/>
      <c r="Z104" s="41"/>
      <c r="AA104" s="41"/>
      <c r="AB104" s="41"/>
      <c r="AC104" s="41"/>
      <c r="AD104" s="41"/>
      <c r="AE104" s="41"/>
      <c r="AF104" s="41"/>
      <c r="AG104" s="41"/>
      <c r="AH104" s="41"/>
      <c r="AI104" s="41"/>
      <c r="AJ104" s="41"/>
    </row>
    <row r="105" spans="2:36" x14ac:dyDescent="0.25">
      <c r="B105" s="11" t="s">
        <v>303</v>
      </c>
      <c r="C105" s="87">
        <v>221583306</v>
      </c>
      <c r="D105" s="87">
        <v>347619838.43000001</v>
      </c>
      <c r="E105" s="87">
        <v>0</v>
      </c>
      <c r="F105" s="87">
        <v>6720663.5800000001</v>
      </c>
      <c r="G105" s="87">
        <v>4520003.7299999995</v>
      </c>
      <c r="H105" s="87">
        <v>3306548.48</v>
      </c>
      <c r="I105" s="87">
        <v>4839456.76</v>
      </c>
      <c r="J105" s="87">
        <v>7782592.8799999999</v>
      </c>
      <c r="K105" s="87">
        <v>15851884.52</v>
      </c>
      <c r="L105" s="87">
        <v>4192407.0700000003</v>
      </c>
      <c r="M105" s="87">
        <v>6179877.0800000001</v>
      </c>
      <c r="N105" s="87">
        <v>17580796.379999999</v>
      </c>
      <c r="O105" s="87">
        <v>10689171.040000001</v>
      </c>
      <c r="P105" s="87">
        <v>3867421.3600000003</v>
      </c>
      <c r="Q105" s="87">
        <f t="shared" si="1"/>
        <v>85530822.879999995</v>
      </c>
      <c r="R105"/>
      <c r="S105" s="41"/>
      <c r="T105" s="41"/>
      <c r="U105" s="41"/>
      <c r="V105" s="41"/>
      <c r="W105" s="41"/>
      <c r="X105" s="41"/>
      <c r="Y105" s="41"/>
      <c r="Z105" s="41"/>
      <c r="AA105" s="41"/>
      <c r="AB105" s="41"/>
      <c r="AC105" s="41"/>
      <c r="AD105" s="41"/>
      <c r="AE105" s="41"/>
      <c r="AF105" s="41"/>
      <c r="AG105" s="41"/>
      <c r="AH105" s="41"/>
      <c r="AI105" s="41"/>
      <c r="AJ105" s="41"/>
    </row>
    <row r="106" spans="2:36" x14ac:dyDescent="0.25">
      <c r="B106" s="11" t="s">
        <v>304</v>
      </c>
      <c r="C106" s="87">
        <v>3186132</v>
      </c>
      <c r="D106" s="87">
        <v>6247910.71</v>
      </c>
      <c r="E106" s="87">
        <v>0</v>
      </c>
      <c r="F106" s="87">
        <v>0</v>
      </c>
      <c r="G106" s="87">
        <v>0</v>
      </c>
      <c r="H106" s="87">
        <v>0</v>
      </c>
      <c r="I106" s="87"/>
      <c r="J106" s="87"/>
      <c r="K106" s="87">
        <v>0</v>
      </c>
      <c r="L106" s="87"/>
      <c r="M106" s="87"/>
      <c r="N106" s="87"/>
      <c r="O106" s="87"/>
      <c r="P106" s="87">
        <v>1837969.31</v>
      </c>
      <c r="Q106" s="87">
        <f t="shared" si="1"/>
        <v>1837969.31</v>
      </c>
      <c r="R106"/>
      <c r="S106" s="41"/>
      <c r="T106" s="41"/>
      <c r="U106" s="41"/>
      <c r="V106" s="41"/>
      <c r="W106" s="41"/>
      <c r="X106" s="41"/>
      <c r="Y106" s="41"/>
      <c r="Z106" s="41"/>
      <c r="AA106" s="41"/>
      <c r="AB106" s="41"/>
      <c r="AC106" s="41"/>
      <c r="AD106" s="41"/>
      <c r="AE106" s="41"/>
      <c r="AF106" s="41"/>
      <c r="AG106" s="41"/>
      <c r="AH106" s="41"/>
      <c r="AI106" s="41"/>
      <c r="AJ106" s="41"/>
    </row>
    <row r="107" spans="2:36" x14ac:dyDescent="0.25">
      <c r="B107" s="11" t="s">
        <v>305</v>
      </c>
      <c r="C107" s="87">
        <v>10393791</v>
      </c>
      <c r="D107" s="87">
        <v>12231762</v>
      </c>
      <c r="E107" s="87">
        <v>0</v>
      </c>
      <c r="F107" s="87"/>
      <c r="G107" s="87"/>
      <c r="H107" s="87"/>
      <c r="I107" s="87"/>
      <c r="J107" s="87"/>
      <c r="K107" s="87"/>
      <c r="L107" s="87"/>
      <c r="M107" s="87"/>
      <c r="N107" s="87"/>
      <c r="O107" s="87"/>
      <c r="P107" s="87">
        <v>174088.7</v>
      </c>
      <c r="Q107" s="87">
        <f t="shared" si="1"/>
        <v>174088.7</v>
      </c>
      <c r="R107"/>
      <c r="S107" s="41"/>
      <c r="T107" s="41"/>
      <c r="U107" s="41"/>
      <c r="V107" s="41"/>
      <c r="W107" s="41"/>
      <c r="X107" s="41"/>
      <c r="Y107" s="41"/>
      <c r="Z107" s="41"/>
      <c r="AA107" s="41"/>
      <c r="AB107" s="41"/>
      <c r="AC107" s="41"/>
      <c r="AD107" s="41"/>
      <c r="AE107" s="41"/>
      <c r="AF107" s="41"/>
      <c r="AG107" s="41"/>
      <c r="AH107" s="41"/>
      <c r="AI107" s="41"/>
      <c r="AJ107" s="41"/>
    </row>
    <row r="108" spans="2:36" x14ac:dyDescent="0.25">
      <c r="B108" s="11" t="s">
        <v>362</v>
      </c>
      <c r="C108" s="87"/>
      <c r="D108" s="87">
        <v>23328561.850000001</v>
      </c>
      <c r="E108" s="87"/>
      <c r="F108" s="87"/>
      <c r="G108" s="87"/>
      <c r="H108" s="87"/>
      <c r="I108" s="87"/>
      <c r="J108" s="87"/>
      <c r="K108" s="87"/>
      <c r="L108" s="87"/>
      <c r="M108" s="87"/>
      <c r="N108" s="87">
        <v>5683739.9699999997</v>
      </c>
      <c r="O108" s="87"/>
      <c r="P108" s="87">
        <v>1963495.61</v>
      </c>
      <c r="Q108" s="87">
        <f t="shared" si="1"/>
        <v>7647235.5800000001</v>
      </c>
      <c r="R108"/>
      <c r="S108" s="41"/>
      <c r="T108" s="41"/>
      <c r="U108" s="41"/>
      <c r="V108" s="41"/>
      <c r="W108" s="41"/>
      <c r="X108" s="41"/>
      <c r="Y108" s="41"/>
      <c r="Z108" s="41"/>
      <c r="AA108" s="41"/>
      <c r="AB108" s="41"/>
      <c r="AC108" s="41"/>
      <c r="AD108" s="41"/>
      <c r="AE108" s="41"/>
      <c r="AF108" s="41"/>
      <c r="AG108" s="41"/>
      <c r="AH108" s="41"/>
      <c r="AI108" s="41"/>
      <c r="AJ108" s="41"/>
    </row>
    <row r="109" spans="2:36" x14ac:dyDescent="0.25">
      <c r="B109" s="11" t="s">
        <v>260</v>
      </c>
      <c r="C109" s="87">
        <v>14209271</v>
      </c>
      <c r="D109" s="87">
        <v>14209271</v>
      </c>
      <c r="E109" s="87">
        <v>0</v>
      </c>
      <c r="F109" s="87"/>
      <c r="G109" s="87"/>
      <c r="H109" s="87"/>
      <c r="I109" s="87"/>
      <c r="J109" s="87"/>
      <c r="K109" s="87"/>
      <c r="L109" s="87"/>
      <c r="M109" s="87"/>
      <c r="N109" s="87"/>
      <c r="O109" s="87"/>
      <c r="P109" s="87">
        <v>1524759.53</v>
      </c>
      <c r="Q109" s="87">
        <f t="shared" si="1"/>
        <v>1524759.53</v>
      </c>
      <c r="R109"/>
      <c r="S109" s="41"/>
      <c r="T109" s="41"/>
      <c r="U109" s="41"/>
      <c r="V109" s="41"/>
      <c r="W109" s="41"/>
      <c r="X109" s="41"/>
      <c r="Y109" s="41"/>
      <c r="Z109" s="41"/>
      <c r="AA109" s="41"/>
      <c r="AB109" s="41"/>
      <c r="AC109" s="41"/>
      <c r="AD109" s="41"/>
      <c r="AE109" s="41"/>
      <c r="AF109" s="41"/>
      <c r="AG109" s="41"/>
      <c r="AH109" s="41"/>
      <c r="AI109" s="41"/>
      <c r="AJ109" s="41"/>
    </row>
    <row r="110" spans="2:36" x14ac:dyDescent="0.25">
      <c r="B110" s="11" t="s">
        <v>261</v>
      </c>
      <c r="C110" s="87"/>
      <c r="D110" s="87">
        <v>703317.06</v>
      </c>
      <c r="E110" s="87"/>
      <c r="F110" s="87"/>
      <c r="G110" s="87"/>
      <c r="H110" s="87"/>
      <c r="I110" s="87"/>
      <c r="J110" s="87"/>
      <c r="K110" s="87"/>
      <c r="L110" s="87"/>
      <c r="M110" s="87"/>
      <c r="N110" s="87">
        <v>0</v>
      </c>
      <c r="O110" s="87"/>
      <c r="P110" s="87">
        <v>703316.25</v>
      </c>
      <c r="Q110" s="87">
        <f t="shared" si="1"/>
        <v>703316.25</v>
      </c>
      <c r="R110"/>
      <c r="S110" s="41"/>
      <c r="T110" s="41"/>
      <c r="U110" s="41"/>
      <c r="V110" s="41"/>
      <c r="W110" s="41"/>
      <c r="X110" s="41"/>
      <c r="Y110" s="41"/>
      <c r="Z110" s="41"/>
      <c r="AA110" s="41"/>
      <c r="AB110" s="41"/>
      <c r="AC110" s="41"/>
      <c r="AD110" s="41"/>
      <c r="AE110" s="41"/>
      <c r="AF110" s="41"/>
      <c r="AG110" s="41"/>
      <c r="AH110" s="41"/>
      <c r="AI110" s="41"/>
      <c r="AJ110" s="41"/>
    </row>
    <row r="111" spans="2:36" x14ac:dyDescent="0.25">
      <c r="B111" s="11" t="s">
        <v>310</v>
      </c>
      <c r="C111" s="87"/>
      <c r="D111" s="87">
        <v>645217.92000000004</v>
      </c>
      <c r="E111" s="87"/>
      <c r="F111" s="87"/>
      <c r="G111" s="87"/>
      <c r="H111" s="87"/>
      <c r="I111" s="87"/>
      <c r="J111" s="87"/>
      <c r="K111" s="87">
        <v>0</v>
      </c>
      <c r="L111" s="87"/>
      <c r="M111" s="87"/>
      <c r="N111" s="87">
        <v>0</v>
      </c>
      <c r="O111" s="87">
        <v>645217.92000000004</v>
      </c>
      <c r="P111" s="87"/>
      <c r="Q111" s="87">
        <f t="shared" si="1"/>
        <v>645217.92000000004</v>
      </c>
      <c r="R111"/>
      <c r="S111" s="41"/>
      <c r="T111" s="41"/>
      <c r="U111" s="41"/>
      <c r="V111" s="41"/>
      <c r="W111" s="41"/>
      <c r="X111" s="41"/>
      <c r="Y111" s="41"/>
      <c r="Z111" s="41"/>
      <c r="AA111" s="41"/>
      <c r="AB111" s="41"/>
      <c r="AC111" s="41"/>
      <c r="AD111" s="41"/>
      <c r="AE111" s="41"/>
      <c r="AF111" s="41"/>
      <c r="AG111" s="41"/>
      <c r="AH111" s="41"/>
      <c r="AI111" s="41"/>
      <c r="AJ111" s="41"/>
    </row>
    <row r="112" spans="2:36" x14ac:dyDescent="0.25">
      <c r="B112" s="11" t="s">
        <v>264</v>
      </c>
      <c r="C112" s="87">
        <v>11420600</v>
      </c>
      <c r="D112" s="87">
        <v>11420600</v>
      </c>
      <c r="E112" s="87">
        <v>0</v>
      </c>
      <c r="F112" s="87"/>
      <c r="G112" s="87"/>
      <c r="H112" s="87"/>
      <c r="I112" s="87"/>
      <c r="J112" s="87"/>
      <c r="K112" s="87"/>
      <c r="L112" s="87"/>
      <c r="M112" s="87"/>
      <c r="N112" s="87"/>
      <c r="O112" s="87"/>
      <c r="P112" s="87"/>
      <c r="Q112" s="87">
        <f t="shared" si="1"/>
        <v>0</v>
      </c>
      <c r="R112"/>
      <c r="S112" s="41"/>
      <c r="T112" s="41"/>
      <c r="U112" s="41"/>
      <c r="V112" s="41"/>
      <c r="W112" s="41"/>
      <c r="X112" s="41"/>
      <c r="Y112" s="41"/>
      <c r="Z112" s="41"/>
      <c r="AA112" s="41"/>
      <c r="AB112" s="41"/>
      <c r="AC112" s="41"/>
      <c r="AD112" s="41"/>
      <c r="AE112" s="41"/>
      <c r="AF112" s="41"/>
      <c r="AG112" s="41"/>
      <c r="AH112" s="41"/>
      <c r="AI112" s="41"/>
      <c r="AJ112" s="41"/>
    </row>
    <row r="113" spans="2:36" x14ac:dyDescent="0.25">
      <c r="B113" s="11" t="s">
        <v>265</v>
      </c>
      <c r="C113" s="87"/>
      <c r="D113" s="87">
        <v>1431306</v>
      </c>
      <c r="E113" s="87"/>
      <c r="F113" s="87"/>
      <c r="G113" s="87"/>
      <c r="H113" s="87"/>
      <c r="I113" s="87"/>
      <c r="J113" s="87"/>
      <c r="K113" s="87"/>
      <c r="L113" s="87"/>
      <c r="M113" s="87"/>
      <c r="N113" s="87"/>
      <c r="O113" s="87"/>
      <c r="P113" s="87">
        <v>0</v>
      </c>
      <c r="Q113" s="87">
        <f t="shared" si="1"/>
        <v>0</v>
      </c>
      <c r="R113"/>
      <c r="S113" s="41"/>
      <c r="T113" s="41"/>
      <c r="U113" s="41"/>
      <c r="V113" s="41"/>
      <c r="W113" s="41"/>
      <c r="X113" s="41"/>
      <c r="Y113" s="41"/>
      <c r="Z113" s="41"/>
      <c r="AA113" s="41"/>
      <c r="AB113" s="41"/>
      <c r="AC113" s="41"/>
      <c r="AD113" s="41"/>
      <c r="AE113" s="41"/>
      <c r="AF113" s="41"/>
      <c r="AG113" s="41"/>
      <c r="AH113" s="41"/>
      <c r="AI113" s="41"/>
      <c r="AJ113" s="41"/>
    </row>
    <row r="114" spans="2:36" x14ac:dyDescent="0.25">
      <c r="B114" s="11" t="s">
        <v>267</v>
      </c>
      <c r="C114" s="87">
        <v>61974902</v>
      </c>
      <c r="D114" s="87">
        <v>40152675.560000002</v>
      </c>
      <c r="E114" s="87">
        <v>0</v>
      </c>
      <c r="F114" s="87">
        <v>0</v>
      </c>
      <c r="G114" s="87">
        <v>0</v>
      </c>
      <c r="H114" s="87"/>
      <c r="I114" s="87"/>
      <c r="J114" s="87"/>
      <c r="K114" s="87"/>
      <c r="L114" s="87"/>
      <c r="M114" s="87"/>
      <c r="N114" s="87"/>
      <c r="O114" s="87"/>
      <c r="P114" s="87">
        <v>6475654.6799999997</v>
      </c>
      <c r="Q114" s="87">
        <f t="shared" si="1"/>
        <v>6475654.6799999997</v>
      </c>
      <c r="R114"/>
      <c r="S114" s="41"/>
      <c r="T114" s="41"/>
      <c r="U114" s="41"/>
      <c r="V114" s="41"/>
      <c r="W114" s="41"/>
      <c r="X114" s="41"/>
      <c r="Y114" s="41"/>
      <c r="Z114" s="41"/>
      <c r="AA114" s="41"/>
      <c r="AB114" s="41"/>
      <c r="AC114" s="41"/>
      <c r="AD114" s="41"/>
      <c r="AE114" s="41"/>
      <c r="AF114" s="41"/>
      <c r="AG114" s="41"/>
      <c r="AH114" s="41"/>
      <c r="AI114" s="41"/>
      <c r="AJ114" s="41"/>
    </row>
    <row r="115" spans="2:36" x14ac:dyDescent="0.25">
      <c r="B115" s="11" t="s">
        <v>338</v>
      </c>
      <c r="C115" s="87"/>
      <c r="D115" s="87">
        <v>15781962.169999998</v>
      </c>
      <c r="E115" s="87"/>
      <c r="F115" s="87"/>
      <c r="G115" s="87">
        <v>1067279.82</v>
      </c>
      <c r="H115" s="87"/>
      <c r="I115" s="87"/>
      <c r="J115" s="87">
        <v>0</v>
      </c>
      <c r="K115" s="87">
        <v>4698783.92</v>
      </c>
      <c r="L115" s="87"/>
      <c r="M115" s="87"/>
      <c r="N115" s="87">
        <v>840047.81</v>
      </c>
      <c r="O115" s="87">
        <v>5250204.3600000003</v>
      </c>
      <c r="P115" s="87">
        <v>1215852.8399999999</v>
      </c>
      <c r="Q115" s="87">
        <f t="shared" si="1"/>
        <v>13072168.75</v>
      </c>
      <c r="R115"/>
      <c r="S115" s="41"/>
      <c r="T115" s="41"/>
      <c r="U115" s="41"/>
      <c r="V115" s="41"/>
      <c r="W115" s="41"/>
      <c r="X115" s="41"/>
      <c r="Y115" s="41"/>
      <c r="Z115" s="41"/>
      <c r="AA115" s="41"/>
      <c r="AB115" s="41"/>
      <c r="AC115" s="41"/>
      <c r="AD115" s="41"/>
      <c r="AE115" s="41"/>
      <c r="AF115" s="41"/>
      <c r="AG115" s="41"/>
      <c r="AH115" s="41"/>
      <c r="AI115" s="41"/>
      <c r="AJ115" s="41"/>
    </row>
    <row r="116" spans="2:36" x14ac:dyDescent="0.25">
      <c r="B116" s="11" t="s">
        <v>270</v>
      </c>
      <c r="C116" s="87"/>
      <c r="D116" s="87">
        <v>2219654.83</v>
      </c>
      <c r="E116" s="87"/>
      <c r="F116" s="87"/>
      <c r="G116" s="87"/>
      <c r="H116" s="87"/>
      <c r="I116" s="87"/>
      <c r="J116" s="87"/>
      <c r="K116" s="87"/>
      <c r="L116" s="87"/>
      <c r="M116" s="87"/>
      <c r="N116" s="87"/>
      <c r="O116" s="87">
        <v>0</v>
      </c>
      <c r="P116" s="87">
        <v>2109145.7599999998</v>
      </c>
      <c r="Q116" s="87">
        <f t="shared" si="1"/>
        <v>2109145.7599999998</v>
      </c>
      <c r="R116"/>
      <c r="S116" s="41"/>
      <c r="T116" s="41"/>
      <c r="U116" s="41"/>
      <c r="V116" s="41"/>
      <c r="W116" s="41"/>
      <c r="X116" s="41"/>
      <c r="Y116" s="41"/>
      <c r="Z116" s="41"/>
      <c r="AA116" s="41"/>
      <c r="AB116" s="41"/>
      <c r="AC116" s="41"/>
      <c r="AD116" s="41"/>
      <c r="AE116" s="41"/>
      <c r="AF116" s="41"/>
      <c r="AG116" s="41"/>
      <c r="AH116" s="41"/>
      <c r="AI116" s="41"/>
      <c r="AJ116" s="41"/>
    </row>
    <row r="117" spans="2:36" x14ac:dyDescent="0.25">
      <c r="B117" s="11" t="s">
        <v>316</v>
      </c>
      <c r="C117" s="87"/>
      <c r="D117" s="87">
        <v>9767257.870000001</v>
      </c>
      <c r="E117" s="87"/>
      <c r="F117" s="87"/>
      <c r="G117" s="87"/>
      <c r="H117" s="87"/>
      <c r="I117" s="87"/>
      <c r="J117" s="87"/>
      <c r="K117" s="87"/>
      <c r="L117" s="87"/>
      <c r="M117" s="87"/>
      <c r="N117" s="87"/>
      <c r="O117" s="87"/>
      <c r="P117" s="87">
        <v>9758748.0099999998</v>
      </c>
      <c r="Q117" s="87">
        <f t="shared" si="1"/>
        <v>9758748.0099999998</v>
      </c>
      <c r="R117"/>
      <c r="S117" s="41"/>
      <c r="T117" s="41"/>
      <c r="U117" s="41"/>
      <c r="V117" s="41"/>
      <c r="W117" s="41"/>
      <c r="X117" s="41"/>
      <c r="Y117" s="41"/>
      <c r="Z117" s="41"/>
      <c r="AA117" s="41"/>
      <c r="AB117" s="41"/>
      <c r="AC117" s="41"/>
      <c r="AD117" s="41"/>
      <c r="AE117" s="41"/>
      <c r="AF117" s="41"/>
      <c r="AG117" s="41"/>
      <c r="AH117" s="41"/>
      <c r="AI117" s="41"/>
      <c r="AJ117" s="41"/>
    </row>
    <row r="118" spans="2:36" x14ac:dyDescent="0.25">
      <c r="B118" s="11" t="s">
        <v>271</v>
      </c>
      <c r="C118" s="87"/>
      <c r="D118" s="87">
        <v>248470.16</v>
      </c>
      <c r="E118" s="87"/>
      <c r="F118" s="87"/>
      <c r="G118" s="87"/>
      <c r="H118" s="87"/>
      <c r="I118" s="87"/>
      <c r="J118" s="87"/>
      <c r="K118" s="87"/>
      <c r="L118" s="87"/>
      <c r="M118" s="87"/>
      <c r="N118" s="87"/>
      <c r="O118" s="87">
        <v>0</v>
      </c>
      <c r="P118" s="87"/>
      <c r="Q118" s="87">
        <f t="shared" si="1"/>
        <v>0</v>
      </c>
      <c r="R118" s="42"/>
      <c r="S118" s="41"/>
      <c r="T118" s="41"/>
      <c r="U118" s="41"/>
      <c r="V118" s="41"/>
      <c r="W118" s="41"/>
      <c r="X118" s="41"/>
      <c r="Y118" s="41"/>
      <c r="Z118" s="41"/>
      <c r="AA118" s="41"/>
      <c r="AB118" s="41"/>
      <c r="AC118" s="41"/>
      <c r="AD118" s="41"/>
      <c r="AE118" s="41"/>
      <c r="AF118" s="41"/>
      <c r="AG118" s="41"/>
      <c r="AH118" s="41"/>
      <c r="AI118" s="41"/>
      <c r="AJ118" s="41"/>
    </row>
    <row r="119" spans="2:36" x14ac:dyDescent="0.25">
      <c r="B119" s="11" t="s">
        <v>272</v>
      </c>
      <c r="C119" s="87">
        <v>197777920</v>
      </c>
      <c r="D119" s="87">
        <v>384148461.28000009</v>
      </c>
      <c r="E119" s="87">
        <v>0</v>
      </c>
      <c r="F119" s="87">
        <v>4334596.9000000004</v>
      </c>
      <c r="G119" s="87">
        <v>5676643</v>
      </c>
      <c r="H119" s="87">
        <v>6223637.7000000002</v>
      </c>
      <c r="I119" s="87">
        <v>21474045.290000003</v>
      </c>
      <c r="J119" s="87">
        <v>6117501.5300000003</v>
      </c>
      <c r="K119" s="87">
        <v>3056629.04</v>
      </c>
      <c r="L119" s="87">
        <v>10139448.719999999</v>
      </c>
      <c r="M119" s="87">
        <v>7992670.2499999991</v>
      </c>
      <c r="N119" s="87">
        <v>8003260.5699999994</v>
      </c>
      <c r="O119" s="87">
        <v>16614633.069999998</v>
      </c>
      <c r="P119" s="87">
        <v>45878706.120000005</v>
      </c>
      <c r="Q119" s="87">
        <f t="shared" si="1"/>
        <v>135511772.19</v>
      </c>
      <c r="R119" s="42"/>
      <c r="S119" s="41"/>
      <c r="T119" s="41"/>
      <c r="U119" s="41"/>
      <c r="V119" s="41"/>
      <c r="W119" s="41"/>
      <c r="X119" s="41"/>
      <c r="Y119" s="41"/>
      <c r="Z119" s="41"/>
      <c r="AA119" s="41"/>
      <c r="AB119" s="41"/>
      <c r="AC119" s="41"/>
      <c r="AD119" s="41"/>
      <c r="AE119" s="41"/>
      <c r="AF119" s="41"/>
      <c r="AG119" s="41"/>
      <c r="AH119" s="41"/>
      <c r="AI119" s="41"/>
      <c r="AJ119" s="41"/>
    </row>
    <row r="120" spans="2:36" x14ac:dyDescent="0.25">
      <c r="B120" s="11" t="s">
        <v>318</v>
      </c>
      <c r="C120" s="87"/>
      <c r="D120" s="87">
        <v>4042403.86</v>
      </c>
      <c r="E120" s="87"/>
      <c r="F120" s="87"/>
      <c r="G120" s="87"/>
      <c r="H120" s="87"/>
      <c r="I120" s="87"/>
      <c r="J120" s="87">
        <v>0</v>
      </c>
      <c r="K120" s="87">
        <v>0</v>
      </c>
      <c r="L120" s="87"/>
      <c r="M120" s="87"/>
      <c r="N120" s="87"/>
      <c r="O120" s="87">
        <v>0</v>
      </c>
      <c r="P120" s="87">
        <v>0</v>
      </c>
      <c r="Q120" s="87">
        <f t="shared" si="1"/>
        <v>0</v>
      </c>
      <c r="R120" s="42"/>
      <c r="S120" s="41"/>
      <c r="T120" s="41"/>
      <c r="U120" s="41"/>
      <c r="V120" s="41"/>
      <c r="W120" s="41"/>
      <c r="X120" s="41"/>
      <c r="Y120" s="41"/>
      <c r="Z120" s="41"/>
      <c r="AA120" s="41"/>
      <c r="AB120" s="41"/>
      <c r="AC120" s="41"/>
      <c r="AD120" s="41"/>
      <c r="AE120" s="41"/>
      <c r="AF120" s="41"/>
      <c r="AG120" s="41"/>
      <c r="AH120" s="41"/>
      <c r="AI120" s="41"/>
      <c r="AJ120" s="41"/>
    </row>
    <row r="121" spans="2:36" x14ac:dyDescent="0.25">
      <c r="B121" s="11" t="s">
        <v>319</v>
      </c>
      <c r="C121" s="87">
        <v>7665000</v>
      </c>
      <c r="D121" s="87">
        <v>7665000</v>
      </c>
      <c r="E121" s="87">
        <v>0</v>
      </c>
      <c r="F121" s="87"/>
      <c r="G121" s="87"/>
      <c r="H121" s="87"/>
      <c r="I121" s="87"/>
      <c r="J121" s="87">
        <v>0</v>
      </c>
      <c r="K121" s="87">
        <v>0</v>
      </c>
      <c r="L121" s="87"/>
      <c r="M121" s="87"/>
      <c r="N121" s="87"/>
      <c r="O121" s="87"/>
      <c r="P121" s="87">
        <v>6465238.5499999998</v>
      </c>
      <c r="Q121" s="87">
        <f t="shared" si="1"/>
        <v>6465238.5499999998</v>
      </c>
      <c r="R121" s="42"/>
      <c r="S121" s="41"/>
      <c r="T121" s="41"/>
      <c r="U121" s="41"/>
      <c r="V121" s="41"/>
      <c r="W121" s="41"/>
      <c r="X121" s="41"/>
      <c r="Y121" s="41"/>
      <c r="Z121" s="41"/>
      <c r="AA121" s="41"/>
      <c r="AB121" s="41"/>
      <c r="AC121" s="41"/>
      <c r="AD121" s="41"/>
      <c r="AE121" s="41"/>
      <c r="AF121" s="41"/>
      <c r="AG121" s="41"/>
      <c r="AH121" s="41"/>
      <c r="AI121" s="41"/>
      <c r="AJ121" s="41"/>
    </row>
    <row r="122" spans="2:36" x14ac:dyDescent="0.25">
      <c r="B122" s="11" t="s">
        <v>320</v>
      </c>
      <c r="C122" s="87"/>
      <c r="D122" s="87">
        <v>9194279.6199999992</v>
      </c>
      <c r="E122" s="87"/>
      <c r="F122" s="87"/>
      <c r="G122" s="87"/>
      <c r="H122" s="87"/>
      <c r="I122" s="87"/>
      <c r="J122" s="87"/>
      <c r="K122" s="87"/>
      <c r="L122" s="87"/>
      <c r="M122" s="87"/>
      <c r="N122" s="87"/>
      <c r="O122" s="87"/>
      <c r="P122" s="87">
        <v>9194279.6199999992</v>
      </c>
      <c r="Q122" s="87">
        <f t="shared" si="1"/>
        <v>9194279.6199999992</v>
      </c>
      <c r="R122" s="42"/>
      <c r="S122" s="41"/>
      <c r="T122" s="41"/>
      <c r="U122" s="41"/>
      <c r="V122" s="41"/>
      <c r="W122" s="41"/>
      <c r="X122" s="41"/>
      <c r="Y122" s="41"/>
      <c r="Z122" s="41"/>
      <c r="AA122" s="41"/>
      <c r="AB122" s="41"/>
      <c r="AC122" s="41"/>
      <c r="AD122" s="41"/>
      <c r="AE122" s="41"/>
      <c r="AF122" s="41"/>
      <c r="AG122" s="41"/>
      <c r="AH122" s="41"/>
      <c r="AI122" s="41"/>
      <c r="AJ122" s="41"/>
    </row>
    <row r="123" spans="2:36" x14ac:dyDescent="0.25">
      <c r="B123" s="11" t="s">
        <v>363</v>
      </c>
      <c r="C123" s="87"/>
      <c r="D123" s="87">
        <v>25087894.91</v>
      </c>
      <c r="E123" s="87"/>
      <c r="F123" s="87"/>
      <c r="G123" s="87">
        <v>0</v>
      </c>
      <c r="H123" s="87"/>
      <c r="I123" s="87">
        <v>0</v>
      </c>
      <c r="J123" s="87"/>
      <c r="K123" s="87">
        <v>163736.91</v>
      </c>
      <c r="L123" s="87"/>
      <c r="M123" s="87"/>
      <c r="N123" s="87"/>
      <c r="O123" s="87"/>
      <c r="P123" s="87">
        <v>0</v>
      </c>
      <c r="Q123" s="87">
        <f t="shared" si="1"/>
        <v>163736.91</v>
      </c>
      <c r="R123" s="42"/>
      <c r="S123" s="41"/>
      <c r="T123" s="41"/>
      <c r="U123" s="41"/>
      <c r="V123" s="41"/>
      <c r="W123" s="41"/>
      <c r="X123" s="41"/>
      <c r="Y123" s="41"/>
      <c r="Z123" s="41"/>
      <c r="AA123" s="41"/>
      <c r="AB123" s="41"/>
      <c r="AC123" s="41"/>
      <c r="AD123" s="41"/>
      <c r="AE123" s="41"/>
      <c r="AF123" s="41"/>
      <c r="AG123" s="41"/>
      <c r="AH123" s="41"/>
      <c r="AI123" s="41"/>
      <c r="AJ123" s="41"/>
    </row>
    <row r="124" spans="2:36" x14ac:dyDescent="0.25">
      <c r="B124" s="11" t="s">
        <v>341</v>
      </c>
      <c r="C124" s="87"/>
      <c r="D124" s="87">
        <v>4145043.23</v>
      </c>
      <c r="E124" s="87"/>
      <c r="F124" s="87"/>
      <c r="G124" s="87"/>
      <c r="H124" s="87"/>
      <c r="I124" s="87"/>
      <c r="J124" s="87"/>
      <c r="K124" s="87"/>
      <c r="L124" s="87"/>
      <c r="M124" s="87"/>
      <c r="N124" s="87"/>
      <c r="O124" s="87"/>
      <c r="P124" s="87">
        <v>4044051.87</v>
      </c>
      <c r="Q124" s="87">
        <f t="shared" si="1"/>
        <v>4044051.87</v>
      </c>
      <c r="R124" s="42"/>
      <c r="S124" s="41"/>
      <c r="T124" s="41"/>
      <c r="U124" s="41"/>
      <c r="V124" s="41"/>
      <c r="W124" s="41"/>
      <c r="X124" s="41"/>
      <c r="Y124" s="41"/>
      <c r="Z124" s="41"/>
      <c r="AA124" s="41"/>
      <c r="AB124" s="41"/>
      <c r="AC124" s="41"/>
      <c r="AD124" s="41"/>
      <c r="AE124" s="41"/>
      <c r="AF124" s="41"/>
      <c r="AG124" s="41"/>
      <c r="AH124" s="41"/>
      <c r="AI124" s="41"/>
      <c r="AJ124" s="41"/>
    </row>
    <row r="125" spans="2:36" x14ac:dyDescent="0.25">
      <c r="B125" s="11" t="s">
        <v>364</v>
      </c>
      <c r="C125" s="87"/>
      <c r="D125" s="87">
        <v>5129235.91</v>
      </c>
      <c r="E125" s="87"/>
      <c r="F125" s="87"/>
      <c r="G125" s="87">
        <v>0</v>
      </c>
      <c r="H125" s="87"/>
      <c r="I125" s="87"/>
      <c r="J125" s="87">
        <v>0</v>
      </c>
      <c r="K125" s="87">
        <v>0</v>
      </c>
      <c r="L125" s="87"/>
      <c r="M125" s="87"/>
      <c r="N125" s="87">
        <v>0</v>
      </c>
      <c r="O125" s="87">
        <v>0</v>
      </c>
      <c r="P125" s="87"/>
      <c r="Q125" s="87">
        <f t="shared" si="1"/>
        <v>0</v>
      </c>
      <c r="R125" s="42"/>
      <c r="S125" s="41"/>
      <c r="T125" s="41"/>
      <c r="U125" s="41"/>
      <c r="V125" s="41"/>
      <c r="W125" s="41"/>
      <c r="X125" s="41"/>
      <c r="Y125" s="41"/>
      <c r="Z125" s="41"/>
      <c r="AA125" s="41"/>
      <c r="AB125" s="41"/>
      <c r="AC125" s="41"/>
      <c r="AD125" s="41"/>
      <c r="AE125" s="41"/>
      <c r="AF125" s="41"/>
      <c r="AG125" s="41"/>
      <c r="AH125" s="41"/>
      <c r="AI125" s="41"/>
      <c r="AJ125" s="41"/>
    </row>
    <row r="126" spans="2:36" x14ac:dyDescent="0.25">
      <c r="B126" s="11" t="s">
        <v>342</v>
      </c>
      <c r="C126" s="87">
        <v>46263100</v>
      </c>
      <c r="D126" s="87">
        <v>121868671.81</v>
      </c>
      <c r="E126" s="87">
        <v>0</v>
      </c>
      <c r="F126" s="87">
        <v>0</v>
      </c>
      <c r="G126" s="87">
        <v>690000</v>
      </c>
      <c r="H126" s="87">
        <v>1066760</v>
      </c>
      <c r="I126" s="87">
        <v>1104357</v>
      </c>
      <c r="J126" s="87">
        <v>215877.67</v>
      </c>
      <c r="K126" s="87">
        <v>13336886.23</v>
      </c>
      <c r="L126" s="87">
        <v>1884867.22</v>
      </c>
      <c r="M126" s="87">
        <v>1785944.88</v>
      </c>
      <c r="N126" s="87">
        <v>115000</v>
      </c>
      <c r="O126" s="87">
        <v>3434996.87</v>
      </c>
      <c r="P126" s="87">
        <v>16266112.300000001</v>
      </c>
      <c r="Q126" s="87">
        <f t="shared" si="1"/>
        <v>39900802.170000002</v>
      </c>
      <c r="R126" s="42"/>
      <c r="S126" s="41"/>
      <c r="T126" s="41"/>
      <c r="U126" s="41"/>
      <c r="V126" s="41"/>
      <c r="W126" s="41"/>
      <c r="X126" s="41"/>
      <c r="Y126" s="41"/>
      <c r="Z126" s="41"/>
      <c r="AA126" s="41"/>
      <c r="AB126" s="41"/>
      <c r="AC126" s="41"/>
      <c r="AD126" s="41"/>
      <c r="AE126" s="41"/>
      <c r="AF126" s="41"/>
      <c r="AG126" s="41"/>
      <c r="AH126" s="41"/>
      <c r="AI126" s="41"/>
      <c r="AJ126" s="41"/>
    </row>
    <row r="127" spans="2:36" x14ac:dyDescent="0.25">
      <c r="B127" s="11" t="s">
        <v>365</v>
      </c>
      <c r="C127" s="87"/>
      <c r="D127" s="87">
        <v>29966031</v>
      </c>
      <c r="E127" s="87"/>
      <c r="F127" s="87"/>
      <c r="G127" s="87"/>
      <c r="H127" s="87"/>
      <c r="I127" s="87"/>
      <c r="J127" s="87"/>
      <c r="K127" s="87"/>
      <c r="L127" s="87"/>
      <c r="M127" s="87"/>
      <c r="N127" s="87"/>
      <c r="O127" s="87"/>
      <c r="P127" s="87">
        <v>29966030.02</v>
      </c>
      <c r="Q127" s="87">
        <f t="shared" si="1"/>
        <v>29966030.02</v>
      </c>
      <c r="R127" s="42"/>
      <c r="S127" s="41"/>
      <c r="T127" s="41"/>
      <c r="U127" s="41"/>
      <c r="V127" s="41"/>
      <c r="W127" s="41"/>
      <c r="X127" s="41"/>
      <c r="Y127" s="41"/>
      <c r="Z127" s="41"/>
      <c r="AA127" s="41"/>
      <c r="AB127" s="41"/>
      <c r="AC127" s="41"/>
      <c r="AD127" s="41"/>
      <c r="AE127" s="41"/>
      <c r="AF127" s="41"/>
      <c r="AG127" s="41"/>
      <c r="AH127" s="41"/>
      <c r="AI127" s="41"/>
      <c r="AJ127" s="41"/>
    </row>
    <row r="128" spans="2:36" x14ac:dyDescent="0.25">
      <c r="B128" s="11" t="s">
        <v>366</v>
      </c>
      <c r="C128" s="87"/>
      <c r="D128" s="87">
        <v>1539918</v>
      </c>
      <c r="E128" s="87"/>
      <c r="F128" s="87"/>
      <c r="G128" s="87"/>
      <c r="H128" s="87"/>
      <c r="I128" s="87"/>
      <c r="J128" s="87"/>
      <c r="K128" s="87"/>
      <c r="L128" s="87"/>
      <c r="M128" s="87"/>
      <c r="N128" s="87"/>
      <c r="O128" s="87"/>
      <c r="P128" s="87">
        <v>0</v>
      </c>
      <c r="Q128" s="87">
        <f t="shared" si="1"/>
        <v>0</v>
      </c>
      <c r="R128" s="42"/>
      <c r="S128" s="41"/>
      <c r="T128" s="41"/>
      <c r="U128" s="41"/>
      <c r="V128" s="41"/>
      <c r="W128" s="41"/>
      <c r="X128" s="41"/>
      <c r="Y128" s="41"/>
      <c r="Z128" s="41"/>
      <c r="AA128" s="41"/>
      <c r="AB128" s="41"/>
      <c r="AC128" s="41"/>
      <c r="AD128" s="41"/>
      <c r="AE128" s="41"/>
      <c r="AF128" s="41"/>
      <c r="AG128" s="41"/>
      <c r="AH128" s="41"/>
      <c r="AI128" s="41"/>
      <c r="AJ128" s="41"/>
    </row>
    <row r="129" spans="1:36" x14ac:dyDescent="0.25">
      <c r="B129" s="11" t="s">
        <v>367</v>
      </c>
      <c r="C129" s="87"/>
      <c r="D129" s="87">
        <v>297597</v>
      </c>
      <c r="E129" s="87"/>
      <c r="F129" s="87"/>
      <c r="G129" s="87"/>
      <c r="H129" s="87"/>
      <c r="I129" s="87"/>
      <c r="J129" s="87"/>
      <c r="K129" s="87"/>
      <c r="L129" s="87"/>
      <c r="M129" s="87"/>
      <c r="N129" s="87"/>
      <c r="O129" s="87"/>
      <c r="P129" s="87">
        <v>281787.19</v>
      </c>
      <c r="Q129" s="87">
        <f t="shared" si="1"/>
        <v>281787.19</v>
      </c>
      <c r="R129"/>
      <c r="S129" s="41"/>
      <c r="T129" s="41"/>
      <c r="U129" s="41"/>
      <c r="V129" s="41"/>
      <c r="W129" s="41"/>
      <c r="X129" s="41"/>
      <c r="Y129" s="41"/>
      <c r="Z129" s="41"/>
      <c r="AA129" s="41"/>
      <c r="AB129" s="41"/>
      <c r="AC129" s="41"/>
      <c r="AD129" s="41"/>
      <c r="AE129" s="41"/>
      <c r="AF129" s="41"/>
      <c r="AG129" s="41"/>
      <c r="AH129" s="41"/>
      <c r="AI129" s="41"/>
      <c r="AJ129" s="41"/>
    </row>
    <row r="130" spans="1:36" x14ac:dyDescent="0.25">
      <c r="A130" s="103"/>
      <c r="B130" s="11" t="s">
        <v>368</v>
      </c>
      <c r="C130" s="104"/>
      <c r="D130" s="104">
        <v>3468177.14</v>
      </c>
      <c r="E130" s="104"/>
      <c r="F130" s="104"/>
      <c r="G130" s="104"/>
      <c r="H130" s="104"/>
      <c r="I130" s="104"/>
      <c r="J130" s="104"/>
      <c r="K130" s="104"/>
      <c r="L130" s="104"/>
      <c r="M130" s="104">
        <v>0</v>
      </c>
      <c r="N130" s="104"/>
      <c r="O130" s="104"/>
      <c r="P130" s="104"/>
      <c r="Q130" s="104">
        <f t="shared" si="1"/>
        <v>0</v>
      </c>
      <c r="R130"/>
      <c r="S130" s="41"/>
    </row>
    <row r="131" spans="1:36" x14ac:dyDescent="0.25">
      <c r="A131" s="103"/>
      <c r="B131" s="11" t="s">
        <v>369</v>
      </c>
      <c r="C131" s="104"/>
      <c r="D131" s="104">
        <v>12683533.279999999</v>
      </c>
      <c r="E131" s="104"/>
      <c r="F131" s="104"/>
      <c r="G131" s="104"/>
      <c r="H131" s="104"/>
      <c r="I131" s="104"/>
      <c r="J131" s="104"/>
      <c r="K131" s="104"/>
      <c r="L131" s="104"/>
      <c r="M131" s="104"/>
      <c r="N131" s="104"/>
      <c r="O131" s="104">
        <v>0</v>
      </c>
      <c r="P131" s="104">
        <v>10397295.67</v>
      </c>
      <c r="Q131" s="104">
        <f t="shared" si="1"/>
        <v>10397295.67</v>
      </c>
      <c r="R131" s="42"/>
      <c r="S131" s="41"/>
    </row>
    <row r="132" spans="1:36" x14ac:dyDescent="0.25">
      <c r="B132" s="99" t="s">
        <v>158</v>
      </c>
      <c r="C132" s="105">
        <f t="shared" ref="C132:Q132" si="2">C10+C12+C59+C62+C90</f>
        <v>1046280711338</v>
      </c>
      <c r="D132" s="105">
        <f>D10+D12+D59+D62+D90</f>
        <v>1186515534116.4502</v>
      </c>
      <c r="E132" s="97">
        <f t="shared" si="2"/>
        <v>78737716643.660034</v>
      </c>
      <c r="F132" s="97">
        <f t="shared" si="2"/>
        <v>74378672714.270035</v>
      </c>
      <c r="G132" s="97">
        <f t="shared" si="2"/>
        <v>78699294772.959991</v>
      </c>
      <c r="H132" s="97">
        <f t="shared" si="2"/>
        <v>69000836399.419998</v>
      </c>
      <c r="I132" s="97">
        <f t="shared" si="2"/>
        <v>77866674133.069992</v>
      </c>
      <c r="J132" s="97">
        <f t="shared" si="2"/>
        <v>111666494399.98003</v>
      </c>
      <c r="K132" s="97">
        <f t="shared" si="2"/>
        <v>85990060993.720001</v>
      </c>
      <c r="L132" s="97">
        <f t="shared" si="2"/>
        <v>82173307458.070007</v>
      </c>
      <c r="M132" s="97">
        <f t="shared" si="2"/>
        <v>71556049272.860016</v>
      </c>
      <c r="N132" s="97">
        <f t="shared" si="2"/>
        <v>86201477106.729965</v>
      </c>
      <c r="O132" s="97">
        <f t="shared" si="2"/>
        <v>186515352785.6199</v>
      </c>
      <c r="P132" s="97">
        <f t="shared" si="2"/>
        <v>170950773008.50998</v>
      </c>
      <c r="Q132" s="97">
        <f t="shared" si="2"/>
        <v>1173736709688.8701</v>
      </c>
      <c r="S132" s="41"/>
      <c r="T132" s="41"/>
      <c r="U132" s="41"/>
      <c r="V132" s="41"/>
      <c r="W132" s="41"/>
      <c r="X132" s="41"/>
      <c r="Y132" s="41"/>
      <c r="Z132" s="41"/>
      <c r="AA132" s="41"/>
      <c r="AB132" s="41"/>
      <c r="AC132" s="41"/>
      <c r="AD132" s="41"/>
      <c r="AE132" s="41"/>
      <c r="AF132" s="41"/>
      <c r="AG132" s="41"/>
      <c r="AH132" s="41"/>
      <c r="AI132" s="41"/>
      <c r="AJ132" s="41"/>
    </row>
    <row r="133" spans="1:36" x14ac:dyDescent="0.25">
      <c r="B133" s="80"/>
      <c r="C133" s="106"/>
      <c r="D133" s="106"/>
      <c r="E133" s="102"/>
      <c r="F133" s="102"/>
      <c r="G133" s="102"/>
      <c r="H133" s="102"/>
      <c r="I133" s="102"/>
      <c r="J133" s="102"/>
      <c r="K133" s="102"/>
      <c r="L133" s="20"/>
      <c r="M133" s="20"/>
      <c r="N133" s="20"/>
      <c r="O133" s="20"/>
      <c r="P133" s="20"/>
      <c r="Q133" s="21"/>
      <c r="R133" s="42"/>
      <c r="S133" s="41"/>
      <c r="T133" s="41"/>
      <c r="U133" s="41"/>
      <c r="V133" s="41"/>
      <c r="W133" s="41"/>
      <c r="X133" s="41"/>
      <c r="Y133" s="41"/>
      <c r="Z133" s="41"/>
      <c r="AA133" s="41"/>
      <c r="AB133" s="41"/>
      <c r="AC133" s="41"/>
      <c r="AD133" s="41"/>
      <c r="AE133" s="41"/>
      <c r="AF133" s="41"/>
      <c r="AG133" s="41"/>
      <c r="AH133" s="41"/>
      <c r="AI133" s="41"/>
      <c r="AJ133" s="41"/>
    </row>
    <row r="134" spans="1:36" x14ac:dyDescent="0.25">
      <c r="B134" s="95"/>
      <c r="C134" s="107"/>
      <c r="D134" s="107"/>
      <c r="E134" s="94" t="str">
        <f t="shared" ref="E134:L134" si="3">+E9</f>
        <v>ENERO</v>
      </c>
      <c r="F134" s="94" t="str">
        <f t="shared" si="3"/>
        <v>FEBRERO</v>
      </c>
      <c r="G134" s="94" t="str">
        <f t="shared" si="3"/>
        <v>MARZO</v>
      </c>
      <c r="H134" s="94" t="str">
        <f t="shared" si="3"/>
        <v>ABRIL</v>
      </c>
      <c r="I134" s="94" t="str">
        <f t="shared" si="3"/>
        <v>MAYO</v>
      </c>
      <c r="J134" s="94" t="str">
        <f t="shared" si="3"/>
        <v>JUNIO</v>
      </c>
      <c r="K134" s="94" t="str">
        <f t="shared" si="3"/>
        <v>JULIO</v>
      </c>
      <c r="L134" s="94" t="str">
        <f t="shared" si="3"/>
        <v>AGOSTO</v>
      </c>
      <c r="M134" s="94" t="s">
        <v>18</v>
      </c>
      <c r="N134" s="94" t="s">
        <v>19</v>
      </c>
      <c r="O134" s="94" t="s">
        <v>20</v>
      </c>
      <c r="P134" s="94" t="s">
        <v>21</v>
      </c>
      <c r="Q134" s="94" t="s">
        <v>22</v>
      </c>
      <c r="R134" s="42"/>
      <c r="S134" s="41"/>
      <c r="T134" s="41"/>
      <c r="U134" s="41"/>
      <c r="V134" s="41"/>
      <c r="W134" s="41"/>
      <c r="X134" s="41"/>
      <c r="Y134" s="41"/>
      <c r="Z134" s="41"/>
      <c r="AA134" s="41"/>
      <c r="AB134" s="41"/>
      <c r="AC134" s="41"/>
      <c r="AD134" s="41"/>
      <c r="AE134" s="41"/>
      <c r="AF134" s="41"/>
      <c r="AG134" s="41"/>
      <c r="AH134" s="41"/>
      <c r="AI134" s="41"/>
      <c r="AJ134" s="41"/>
    </row>
    <row r="135" spans="1:36" x14ac:dyDescent="0.25">
      <c r="B135" s="9" t="s">
        <v>23</v>
      </c>
      <c r="C135" s="71">
        <f t="shared" ref="C135" si="4">+C136</f>
        <v>25370914759</v>
      </c>
      <c r="D135" s="71">
        <f>+D136</f>
        <v>18115422701</v>
      </c>
      <c r="E135" s="71">
        <f>SUM(E136)</f>
        <v>195826666.63</v>
      </c>
      <c r="F135" s="71">
        <f t="shared" ref="F135:O135" si="5">SUM(F136)</f>
        <v>671724986.29000008</v>
      </c>
      <c r="G135" s="71">
        <f t="shared" si="5"/>
        <v>285890970.54999995</v>
      </c>
      <c r="H135" s="71">
        <f t="shared" si="5"/>
        <v>329683970.99000001</v>
      </c>
      <c r="I135" s="71">
        <f t="shared" si="5"/>
        <v>3383458752.8899999</v>
      </c>
      <c r="J135" s="71">
        <f t="shared" si="5"/>
        <v>395826132.96000004</v>
      </c>
      <c r="K135" s="71">
        <f t="shared" si="5"/>
        <v>181182320.13999999</v>
      </c>
      <c r="L135" s="71">
        <f t="shared" si="5"/>
        <v>181205294.63</v>
      </c>
      <c r="M135" s="71">
        <f t="shared" si="5"/>
        <v>251452784.25999996</v>
      </c>
      <c r="N135" s="71">
        <f t="shared" si="5"/>
        <v>1282635030.9299998</v>
      </c>
      <c r="O135" s="71">
        <f t="shared" si="5"/>
        <v>2260093864.1999998</v>
      </c>
      <c r="P135" s="71">
        <f t="shared" ref="P135" si="6">+P136</f>
        <v>7452006717.7900009</v>
      </c>
      <c r="Q135" s="71">
        <f>SUM(E135:P135)</f>
        <v>16870987492.260002</v>
      </c>
      <c r="R135" s="42"/>
      <c r="S135" s="41"/>
      <c r="T135" s="41"/>
      <c r="U135" s="41"/>
      <c r="V135" s="41"/>
      <c r="W135" s="41"/>
      <c r="X135" s="41"/>
      <c r="Y135" s="41"/>
      <c r="Z135" s="41"/>
      <c r="AA135" s="41"/>
      <c r="AB135" s="41"/>
      <c r="AC135" s="41"/>
      <c r="AD135" s="41"/>
      <c r="AE135" s="41"/>
      <c r="AF135" s="41"/>
      <c r="AG135" s="41"/>
      <c r="AH135" s="41"/>
      <c r="AI135" s="41"/>
      <c r="AJ135" s="41"/>
    </row>
    <row r="136" spans="1:36" x14ac:dyDescent="0.25">
      <c r="B136" s="11" t="s">
        <v>24</v>
      </c>
      <c r="C136" s="87">
        <v>25370914759</v>
      </c>
      <c r="D136" s="87">
        <v>18115422701</v>
      </c>
      <c r="E136" s="68">
        <v>195826666.63</v>
      </c>
      <c r="F136" s="68">
        <v>671724986.29000008</v>
      </c>
      <c r="G136" s="68">
        <v>285890970.54999995</v>
      </c>
      <c r="H136" s="68">
        <v>329683970.99000001</v>
      </c>
      <c r="I136" s="68">
        <v>3383458752.8899999</v>
      </c>
      <c r="J136" s="68">
        <v>395826132.96000004</v>
      </c>
      <c r="K136" s="68">
        <v>181182320.13999999</v>
      </c>
      <c r="L136" s="68">
        <v>181205294.63</v>
      </c>
      <c r="M136" s="68">
        <v>251452784.25999996</v>
      </c>
      <c r="N136" s="68">
        <v>1282635030.9299998</v>
      </c>
      <c r="O136" s="68">
        <v>2260093864.1999998</v>
      </c>
      <c r="P136" s="68">
        <v>7452006717.7900009</v>
      </c>
      <c r="Q136" s="68">
        <f t="shared" ref="Q136:Q146" si="7">SUM(E136:P136)</f>
        <v>16870987492.260002</v>
      </c>
      <c r="R136" s="42"/>
      <c r="S136" s="41"/>
      <c r="U136" s="41"/>
      <c r="V136" s="41"/>
      <c r="W136" s="41"/>
      <c r="X136" s="41"/>
      <c r="Y136" s="41"/>
      <c r="Z136" s="41"/>
      <c r="AA136" s="41"/>
      <c r="AB136" s="41"/>
      <c r="AC136" s="41"/>
      <c r="AD136" s="41"/>
      <c r="AE136" s="41"/>
      <c r="AF136" s="41"/>
      <c r="AG136" s="41"/>
      <c r="AH136" s="41"/>
      <c r="AI136" s="41"/>
      <c r="AJ136" s="41"/>
    </row>
    <row r="137" spans="1:36" x14ac:dyDescent="0.25">
      <c r="B137" s="9" t="s">
        <v>25</v>
      </c>
      <c r="C137" s="71">
        <f>+C138</f>
        <v>550000000</v>
      </c>
      <c r="D137" s="71">
        <f>+D138</f>
        <v>550000000</v>
      </c>
      <c r="E137" s="71">
        <f>SUM(E138)</f>
        <v>0</v>
      </c>
      <c r="F137" s="71">
        <f t="shared" ref="F137:O137" si="8">SUM(F138)</f>
        <v>0</v>
      </c>
      <c r="G137" s="71">
        <f t="shared" si="8"/>
        <v>0</v>
      </c>
      <c r="H137" s="71">
        <f t="shared" si="8"/>
        <v>0</v>
      </c>
      <c r="I137" s="71">
        <f t="shared" si="8"/>
        <v>0</v>
      </c>
      <c r="J137" s="71">
        <f t="shared" si="8"/>
        <v>0</v>
      </c>
      <c r="K137" s="71">
        <f t="shared" si="8"/>
        <v>0</v>
      </c>
      <c r="L137" s="71">
        <f t="shared" si="8"/>
        <v>550000000</v>
      </c>
      <c r="M137" s="71">
        <f t="shared" si="8"/>
        <v>0</v>
      </c>
      <c r="N137" s="71">
        <f t="shared" si="8"/>
        <v>0</v>
      </c>
      <c r="O137" s="71">
        <f t="shared" si="8"/>
        <v>0</v>
      </c>
      <c r="P137" s="71">
        <f t="shared" ref="P137" si="9">+P138</f>
        <v>0</v>
      </c>
      <c r="Q137" s="71">
        <f t="shared" si="7"/>
        <v>550000000</v>
      </c>
      <c r="R137" s="42"/>
      <c r="S137" s="41"/>
    </row>
    <row r="138" spans="1:36" x14ac:dyDescent="0.25">
      <c r="B138" s="11" t="s">
        <v>38</v>
      </c>
      <c r="C138" s="87">
        <v>550000000</v>
      </c>
      <c r="D138" s="87">
        <v>550000000</v>
      </c>
      <c r="E138" s="87">
        <v>0</v>
      </c>
      <c r="F138" s="87"/>
      <c r="G138" s="87"/>
      <c r="H138" s="87"/>
      <c r="I138" s="87"/>
      <c r="J138" s="87"/>
      <c r="K138" s="87"/>
      <c r="L138" s="87">
        <v>550000000</v>
      </c>
      <c r="M138" s="87">
        <v>0</v>
      </c>
      <c r="N138" s="87"/>
      <c r="O138" s="87"/>
      <c r="P138" s="87"/>
      <c r="Q138" s="87">
        <f t="shared" si="7"/>
        <v>550000000</v>
      </c>
      <c r="R138" s="42"/>
      <c r="S138" s="41"/>
    </row>
    <row r="139" spans="1:36" x14ac:dyDescent="0.25">
      <c r="B139" s="117" t="s">
        <v>74</v>
      </c>
      <c r="C139" s="89">
        <f t="shared" ref="C139:P139" si="10">SUM(C140:C141)</f>
        <v>0</v>
      </c>
      <c r="D139" s="89">
        <f t="shared" si="10"/>
        <v>2109988180</v>
      </c>
      <c r="E139" s="71">
        <f t="shared" si="10"/>
        <v>0</v>
      </c>
      <c r="F139" s="71">
        <f t="shared" si="10"/>
        <v>0</v>
      </c>
      <c r="G139" s="71">
        <f t="shared" si="10"/>
        <v>0</v>
      </c>
      <c r="H139" s="71">
        <f t="shared" si="10"/>
        <v>0</v>
      </c>
      <c r="I139" s="71">
        <f t="shared" si="10"/>
        <v>0</v>
      </c>
      <c r="J139" s="71">
        <f t="shared" si="10"/>
        <v>222880448.12</v>
      </c>
      <c r="K139" s="71">
        <f t="shared" si="10"/>
        <v>877769527.45000005</v>
      </c>
      <c r="L139" s="71">
        <f t="shared" si="10"/>
        <v>518474864.93000001</v>
      </c>
      <c r="M139" s="71">
        <f t="shared" si="10"/>
        <v>0</v>
      </c>
      <c r="N139" s="71">
        <f t="shared" si="10"/>
        <v>388798972.28000003</v>
      </c>
      <c r="O139" s="71">
        <f t="shared" si="10"/>
        <v>0</v>
      </c>
      <c r="P139" s="118">
        <f t="shared" si="10"/>
        <v>94234297.820000008</v>
      </c>
      <c r="Q139" s="89">
        <f t="shared" si="7"/>
        <v>2102158110.6000001</v>
      </c>
      <c r="R139"/>
      <c r="S139" s="41"/>
    </row>
    <row r="140" spans="1:36" x14ac:dyDescent="0.25">
      <c r="B140" s="116" t="s">
        <v>75</v>
      </c>
      <c r="C140" s="87">
        <v>0</v>
      </c>
      <c r="D140" s="87">
        <v>2109988180</v>
      </c>
      <c r="E140" s="87">
        <v>0</v>
      </c>
      <c r="F140" s="87"/>
      <c r="G140" s="87"/>
      <c r="H140" s="87">
        <v>0</v>
      </c>
      <c r="I140" s="87">
        <v>0</v>
      </c>
      <c r="J140" s="87">
        <v>222880448.12</v>
      </c>
      <c r="K140" s="87">
        <v>877769527.45000005</v>
      </c>
      <c r="L140" s="87">
        <v>518474864.93000001</v>
      </c>
      <c r="M140" s="87"/>
      <c r="N140" s="87">
        <v>388798972.28000003</v>
      </c>
      <c r="O140" s="87">
        <v>0</v>
      </c>
      <c r="P140" s="87">
        <v>94234297.820000008</v>
      </c>
      <c r="Q140" s="87">
        <f t="shared" si="7"/>
        <v>2102158110.6000001</v>
      </c>
      <c r="R140"/>
      <c r="S140" s="41"/>
    </row>
    <row r="141" spans="1:36" x14ac:dyDescent="0.25">
      <c r="B141" s="116" t="s">
        <v>76</v>
      </c>
      <c r="C141" s="87">
        <v>0</v>
      </c>
      <c r="D141" s="87">
        <v>0</v>
      </c>
      <c r="E141" s="87">
        <v>0</v>
      </c>
      <c r="F141" s="87"/>
      <c r="G141" s="87"/>
      <c r="H141" s="87"/>
      <c r="I141" s="87"/>
      <c r="J141" s="87"/>
      <c r="K141" s="87"/>
      <c r="L141" s="87"/>
      <c r="M141" s="87">
        <v>0</v>
      </c>
      <c r="N141" s="87">
        <v>0</v>
      </c>
      <c r="O141" s="87"/>
      <c r="P141" s="87"/>
      <c r="Q141" s="87">
        <f>SUM(E141:P141)</f>
        <v>0</v>
      </c>
      <c r="R141"/>
      <c r="S141" s="41"/>
    </row>
    <row r="142" spans="1:36" x14ac:dyDescent="0.25">
      <c r="B142" s="9" t="s">
        <v>77</v>
      </c>
      <c r="C142" s="71">
        <f>+SUM(C143:C145)</f>
        <v>83363684553</v>
      </c>
      <c r="D142" s="71">
        <f>+SUM(D143:D145)</f>
        <v>68433318350</v>
      </c>
      <c r="E142" s="71">
        <f t="shared" ref="E142:P142" si="11">SUM(E143:E145)</f>
        <v>8245828337.5699997</v>
      </c>
      <c r="F142" s="71">
        <f t="shared" si="11"/>
        <v>18963877054.029999</v>
      </c>
      <c r="G142" s="71">
        <f t="shared" si="11"/>
        <v>4908964034.4300003</v>
      </c>
      <c r="H142" s="71">
        <f t="shared" si="11"/>
        <v>3106451465.29</v>
      </c>
      <c r="I142" s="71">
        <f t="shared" si="11"/>
        <v>3648812325.1999998</v>
      </c>
      <c r="J142" s="71">
        <f t="shared" si="11"/>
        <v>1556581382.77</v>
      </c>
      <c r="K142" s="71">
        <f t="shared" si="11"/>
        <v>2347941163.2199998</v>
      </c>
      <c r="L142" s="71">
        <f t="shared" si="11"/>
        <v>2715937713.5</v>
      </c>
      <c r="M142" s="71">
        <f t="shared" si="11"/>
        <v>3654951350.2000003</v>
      </c>
      <c r="N142" s="71">
        <f t="shared" si="11"/>
        <v>3144393118.4499998</v>
      </c>
      <c r="O142" s="71">
        <f t="shared" si="11"/>
        <v>3228440963.2800002</v>
      </c>
      <c r="P142" s="71">
        <f t="shared" si="11"/>
        <v>1870418637.9300001</v>
      </c>
      <c r="Q142" s="71">
        <f t="shared" si="7"/>
        <v>57392597545.869987</v>
      </c>
      <c r="R142"/>
      <c r="S142" s="41"/>
    </row>
    <row r="143" spans="1:36" x14ac:dyDescent="0.25">
      <c r="B143" s="11" t="s">
        <v>245</v>
      </c>
      <c r="C143" s="87">
        <v>51489486319</v>
      </c>
      <c r="D143" s="87">
        <v>32947631360</v>
      </c>
      <c r="E143" s="72">
        <v>5520397701.1399994</v>
      </c>
      <c r="F143" s="72">
        <v>10937420652.51</v>
      </c>
      <c r="G143" s="72">
        <v>1916475227.0900002</v>
      </c>
      <c r="H143" s="72">
        <v>1054276277</v>
      </c>
      <c r="I143" s="72">
        <v>1305784222.0799999</v>
      </c>
      <c r="J143" s="72">
        <v>1049076526.35</v>
      </c>
      <c r="K143" s="72">
        <v>1048485056.66</v>
      </c>
      <c r="L143" s="72">
        <v>2246699782.6500001</v>
      </c>
      <c r="M143" s="72">
        <v>3643464137.0500002</v>
      </c>
      <c r="N143" s="72">
        <v>3144393118.4499998</v>
      </c>
      <c r="O143" s="72">
        <v>362049445.21999997</v>
      </c>
      <c r="P143" s="72">
        <v>613773201.5</v>
      </c>
      <c r="Q143" s="72">
        <f t="shared" si="7"/>
        <v>32842295347.700001</v>
      </c>
      <c r="R143"/>
      <c r="S143" s="41"/>
      <c r="T143" s="40"/>
      <c r="U143" s="40"/>
      <c r="V143" s="40"/>
      <c r="W143" s="40"/>
      <c r="X143" s="40"/>
      <c r="Y143" s="40"/>
      <c r="Z143" s="40"/>
      <c r="AA143" s="40"/>
      <c r="AB143" s="40"/>
      <c r="AC143" s="40"/>
      <c r="AD143" s="40"/>
      <c r="AE143" s="40"/>
      <c r="AF143" s="40"/>
      <c r="AG143" s="40"/>
      <c r="AH143" s="40"/>
    </row>
    <row r="144" spans="1:36" x14ac:dyDescent="0.25">
      <c r="A144" s="26"/>
      <c r="B144" s="11" t="s">
        <v>86</v>
      </c>
      <c r="C144" s="87">
        <v>31874198234</v>
      </c>
      <c r="D144" s="87">
        <v>35254686990</v>
      </c>
      <c r="E144" s="87">
        <v>2496380105.6199999</v>
      </c>
      <c r="F144" s="87">
        <v>8026456401.5199986</v>
      </c>
      <c r="G144" s="87">
        <v>2992488807.3400002</v>
      </c>
      <c r="H144" s="87">
        <v>2052175188.2900002</v>
      </c>
      <c r="I144" s="87">
        <v>2343028103.1199999</v>
      </c>
      <c r="J144" s="87">
        <v>507504856.41999996</v>
      </c>
      <c r="K144" s="87">
        <v>1299456106.5599999</v>
      </c>
      <c r="L144" s="87">
        <v>469237930.85000002</v>
      </c>
      <c r="M144" s="87">
        <v>11487213.15</v>
      </c>
      <c r="N144" s="87">
        <v>0</v>
      </c>
      <c r="O144" s="87">
        <v>2866391518.0600004</v>
      </c>
      <c r="P144" s="87">
        <v>1256645436.4300001</v>
      </c>
      <c r="Q144" s="87">
        <f t="shared" si="7"/>
        <v>24321251667.360001</v>
      </c>
      <c r="R144"/>
      <c r="S144" s="41"/>
      <c r="T144" s="40"/>
      <c r="U144" s="40"/>
      <c r="V144" s="40"/>
      <c r="W144" s="40"/>
      <c r="X144" s="40"/>
      <c r="Y144" s="40"/>
      <c r="Z144" s="40"/>
      <c r="AA144" s="40"/>
      <c r="AB144" s="40"/>
      <c r="AC144" s="40"/>
      <c r="AD144" s="40"/>
      <c r="AE144" s="40"/>
      <c r="AF144" s="40"/>
      <c r="AG144" s="40"/>
      <c r="AH144" s="40"/>
    </row>
    <row r="145" spans="1:37" x14ac:dyDescent="0.25">
      <c r="A145" s="26"/>
      <c r="B145" s="11" t="s">
        <v>355</v>
      </c>
      <c r="C145" s="87">
        <v>0</v>
      </c>
      <c r="D145" s="87">
        <v>231000000</v>
      </c>
      <c r="E145" s="87">
        <v>229050530.81</v>
      </c>
      <c r="F145" s="87"/>
      <c r="G145" s="87">
        <v>0</v>
      </c>
      <c r="H145" s="87">
        <v>0</v>
      </c>
      <c r="I145" s="87"/>
      <c r="J145" s="87"/>
      <c r="K145" s="87"/>
      <c r="L145" s="87"/>
      <c r="M145" s="87"/>
      <c r="N145" s="87">
        <v>0</v>
      </c>
      <c r="O145" s="87"/>
      <c r="P145" s="87"/>
      <c r="Q145" s="87">
        <f t="shared" si="7"/>
        <v>229050530.81</v>
      </c>
      <c r="R145"/>
      <c r="S145" s="41"/>
      <c r="T145" s="40"/>
      <c r="U145" s="40"/>
      <c r="V145" s="40"/>
      <c r="W145" s="40"/>
      <c r="X145" s="40"/>
      <c r="Y145" s="40"/>
      <c r="Z145" s="40"/>
      <c r="AA145" s="40"/>
      <c r="AB145" s="40"/>
      <c r="AC145" s="40"/>
      <c r="AD145" s="40"/>
      <c r="AE145" s="40"/>
      <c r="AF145" s="40"/>
      <c r="AG145" s="40"/>
      <c r="AH145" s="40"/>
    </row>
    <row r="146" spans="1:37" x14ac:dyDescent="0.25">
      <c r="B146" s="99" t="s">
        <v>182</v>
      </c>
      <c r="C146" s="105">
        <f>C135+C137+C142</f>
        <v>109284599312</v>
      </c>
      <c r="D146" s="105">
        <f>D135+D137+D139+D142</f>
        <v>89208729231</v>
      </c>
      <c r="E146" s="97">
        <f>E135+E137+E142+E139</f>
        <v>8441655004.1999998</v>
      </c>
      <c r="F146" s="97">
        <f t="shared" ref="F146:P146" si="12">F135+F137+F142+F139</f>
        <v>19635602040.32</v>
      </c>
      <c r="G146" s="97">
        <f t="shared" si="12"/>
        <v>5194855004.9800005</v>
      </c>
      <c r="H146" s="97">
        <f t="shared" si="12"/>
        <v>3436135436.2799997</v>
      </c>
      <c r="I146" s="97">
        <f t="shared" si="12"/>
        <v>7032271078.0900002</v>
      </c>
      <c r="J146" s="97">
        <f>J135+J137+J142+J139</f>
        <v>2175287963.8499999</v>
      </c>
      <c r="K146" s="97">
        <f t="shared" si="12"/>
        <v>3406893010.8099995</v>
      </c>
      <c r="L146" s="97">
        <f t="shared" si="12"/>
        <v>3965617873.0599999</v>
      </c>
      <c r="M146" s="97">
        <f t="shared" si="12"/>
        <v>3906404134.46</v>
      </c>
      <c r="N146" s="97">
        <f t="shared" si="12"/>
        <v>4815827121.6599989</v>
      </c>
      <c r="O146" s="97">
        <f t="shared" si="12"/>
        <v>5488534827.4799995</v>
      </c>
      <c r="P146" s="97">
        <f t="shared" si="12"/>
        <v>9416659653.5400009</v>
      </c>
      <c r="Q146" s="97">
        <f t="shared" si="7"/>
        <v>76915743148.72998</v>
      </c>
      <c r="R146" s="42"/>
      <c r="S146" s="41"/>
      <c r="T146" s="40"/>
      <c r="U146" s="40"/>
      <c r="V146" s="40"/>
      <c r="W146" s="40"/>
      <c r="X146" s="40"/>
      <c r="Y146" s="40"/>
      <c r="Z146" s="40"/>
      <c r="AA146" s="40"/>
      <c r="AB146" s="40"/>
      <c r="AC146" s="40"/>
      <c r="AD146" s="40"/>
      <c r="AE146" s="40"/>
      <c r="AF146" s="40"/>
      <c r="AG146" s="40"/>
      <c r="AH146" s="40"/>
    </row>
    <row r="147" spans="1:37" x14ac:dyDescent="0.25">
      <c r="A147" s="28"/>
      <c r="B147" s="80"/>
      <c r="C147" s="108"/>
      <c r="D147" s="108"/>
      <c r="E147" s="98"/>
      <c r="F147" s="98"/>
      <c r="G147" s="98"/>
      <c r="H147" s="98"/>
      <c r="I147" s="98"/>
      <c r="J147" s="98"/>
      <c r="K147" s="98"/>
      <c r="L147" s="98"/>
      <c r="M147" s="98"/>
      <c r="N147" s="98"/>
      <c r="O147" s="98"/>
      <c r="P147" s="98"/>
      <c r="Q147" s="98"/>
      <c r="R147" s="42"/>
      <c r="S147" s="41"/>
      <c r="T147" s="40"/>
      <c r="U147" s="40"/>
      <c r="V147" s="40"/>
      <c r="W147" s="40"/>
      <c r="X147" s="40"/>
      <c r="Y147" s="40"/>
      <c r="Z147" s="40"/>
      <c r="AA147" s="40"/>
      <c r="AB147" s="40"/>
      <c r="AC147" s="40"/>
      <c r="AD147" s="40"/>
      <c r="AE147" s="40"/>
      <c r="AF147" s="40"/>
      <c r="AG147" s="40"/>
      <c r="AH147" s="40"/>
    </row>
    <row r="148" spans="1:37" x14ac:dyDescent="0.25">
      <c r="B148" s="99" t="s">
        <v>183</v>
      </c>
      <c r="C148" s="105">
        <f t="shared" ref="C148:Q148" si="13">C132+C146</f>
        <v>1155565310650</v>
      </c>
      <c r="D148" s="105">
        <f t="shared" si="13"/>
        <v>1275724263347.4502</v>
      </c>
      <c r="E148" s="97">
        <f t="shared" si="13"/>
        <v>87179371647.860031</v>
      </c>
      <c r="F148" s="97">
        <f t="shared" si="13"/>
        <v>94014274754.590027</v>
      </c>
      <c r="G148" s="97">
        <f t="shared" si="13"/>
        <v>83894149777.939987</v>
      </c>
      <c r="H148" s="97">
        <f t="shared" si="13"/>
        <v>72436971835.699997</v>
      </c>
      <c r="I148" s="97">
        <f t="shared" si="13"/>
        <v>84898945211.159988</v>
      </c>
      <c r="J148" s="97">
        <f t="shared" si="13"/>
        <v>113841782363.83003</v>
      </c>
      <c r="K148" s="97">
        <f t="shared" si="13"/>
        <v>89396954004.529999</v>
      </c>
      <c r="L148" s="97">
        <f t="shared" si="13"/>
        <v>86138925331.130005</v>
      </c>
      <c r="M148" s="97">
        <f t="shared" si="13"/>
        <v>75462453407.320023</v>
      </c>
      <c r="N148" s="97">
        <f t="shared" si="13"/>
        <v>91017304228.389969</v>
      </c>
      <c r="O148" s="97">
        <f t="shared" si="13"/>
        <v>192003887613.09991</v>
      </c>
      <c r="P148" s="97">
        <f t="shared" si="13"/>
        <v>180367432662.04999</v>
      </c>
      <c r="Q148" s="97">
        <f t="shared" si="13"/>
        <v>1250652452837.6001</v>
      </c>
      <c r="R148"/>
      <c r="S148" s="41"/>
      <c r="T148" s="40"/>
      <c r="U148" s="40"/>
      <c r="V148" s="40"/>
      <c r="W148" s="40"/>
      <c r="X148" s="40"/>
      <c r="Y148" s="40"/>
      <c r="Z148" s="40"/>
      <c r="AA148" s="40"/>
      <c r="AB148" s="40"/>
      <c r="AC148" s="40"/>
      <c r="AD148" s="40"/>
      <c r="AE148" s="40"/>
      <c r="AF148" s="40"/>
      <c r="AG148" s="40"/>
    </row>
    <row r="149" spans="1:37" x14ac:dyDescent="0.25">
      <c r="B149" s="29" t="s">
        <v>345</v>
      </c>
      <c r="E149"/>
      <c r="F149"/>
      <c r="G149"/>
      <c r="H149"/>
      <c r="I149"/>
      <c r="J149"/>
      <c r="K149"/>
      <c r="L149"/>
      <c r="M149"/>
      <c r="N149"/>
      <c r="O149"/>
      <c r="P149"/>
      <c r="Q149"/>
      <c r="R149"/>
      <c r="S149" s="40"/>
      <c r="T149" s="40"/>
      <c r="U149" s="40"/>
      <c r="V149" s="40"/>
      <c r="W149" s="40"/>
      <c r="X149" s="40"/>
      <c r="Y149" s="40"/>
      <c r="Z149" s="40"/>
      <c r="AA149" s="40"/>
      <c r="AB149" s="40"/>
      <c r="AC149" s="40"/>
      <c r="AD149" s="40"/>
      <c r="AE149" s="40"/>
      <c r="AF149" s="40"/>
      <c r="AG149" s="40"/>
    </row>
    <row r="150" spans="1:37" s="26" customFormat="1" x14ac:dyDescent="0.25">
      <c r="A150"/>
      <c r="B150" s="83" t="s">
        <v>370</v>
      </c>
      <c r="C150" s="92"/>
      <c r="D150" s="92"/>
      <c r="E150" s="91"/>
      <c r="F150" s="91"/>
      <c r="G150" s="91"/>
      <c r="H150" s="91"/>
      <c r="I150" s="91"/>
      <c r="J150" s="91"/>
      <c r="K150" s="91"/>
      <c r="L150" s="91"/>
      <c r="M150" s="91"/>
      <c r="N150" s="91"/>
      <c r="O150" s="91"/>
      <c r="P150" s="91"/>
      <c r="Q150" s="42"/>
      <c r="R150" s="3"/>
      <c r="S150"/>
      <c r="T150"/>
      <c r="U150" s="42"/>
      <c r="V150"/>
      <c r="W150" s="40"/>
      <c r="X150" s="40"/>
      <c r="Y150" s="40"/>
      <c r="Z150" s="40"/>
      <c r="AA150" s="40"/>
      <c r="AB150" s="40"/>
      <c r="AC150" s="40"/>
      <c r="AD150" s="40"/>
      <c r="AE150" s="40"/>
      <c r="AF150" s="40"/>
      <c r="AG150" s="40"/>
      <c r="AH150" s="40"/>
      <c r="AI150" s="40"/>
      <c r="AJ150" s="40"/>
      <c r="AK150" s="40"/>
    </row>
    <row r="151" spans="1:37" x14ac:dyDescent="0.25">
      <c r="B151" s="83" t="s">
        <v>186</v>
      </c>
      <c r="C151" s="31"/>
      <c r="D151" s="31"/>
      <c r="E151" s="31"/>
      <c r="F151" s="31"/>
      <c r="G151" s="31"/>
      <c r="H151" s="31"/>
      <c r="I151" s="31"/>
      <c r="J151" s="31"/>
      <c r="K151" s="31"/>
      <c r="L151" s="31"/>
      <c r="M151" s="31"/>
      <c r="N151" s="31"/>
      <c r="O151" s="31"/>
      <c r="P151" s="31"/>
      <c r="Q151" s="2"/>
      <c r="R151" s="42"/>
      <c r="S151" s="42"/>
      <c r="T151" s="42"/>
      <c r="U151" s="42"/>
      <c r="V151" s="42"/>
    </row>
    <row r="152" spans="1:37" s="28" customFormat="1" x14ac:dyDescent="0.25">
      <c r="A152"/>
      <c r="B152" s="31"/>
      <c r="C152" s="38"/>
      <c r="D152" s="38"/>
      <c r="E152" s="34"/>
      <c r="F152" s="34"/>
      <c r="G152" s="34"/>
      <c r="H152" s="34"/>
      <c r="I152" s="34"/>
      <c r="J152" s="34"/>
      <c r="K152" s="34"/>
      <c r="L152" s="34"/>
      <c r="M152" s="34"/>
      <c r="N152" s="34"/>
      <c r="O152" s="34"/>
      <c r="P152" s="34"/>
      <c r="Q152" s="34"/>
      <c r="R152" s="3"/>
    </row>
    <row r="153" spans="1:37" x14ac:dyDescent="0.25">
      <c r="B153" s="31"/>
      <c r="C153" s="36"/>
      <c r="D153" s="36"/>
      <c r="E153" s="36"/>
      <c r="F153" s="36"/>
      <c r="G153" s="36"/>
      <c r="H153" s="36"/>
      <c r="I153" s="36"/>
      <c r="J153" s="36"/>
      <c r="K153" s="36"/>
      <c r="L153" s="36"/>
      <c r="M153" s="36"/>
      <c r="N153" s="36"/>
      <c r="O153" s="36"/>
      <c r="P153" s="36"/>
      <c r="Q153" s="36"/>
    </row>
    <row r="154" spans="1:37" hidden="1" x14ac:dyDescent="0.25">
      <c r="B154" s="35"/>
      <c r="C154" s="40"/>
      <c r="D154" s="40"/>
      <c r="E154" s="40"/>
      <c r="F154" s="40"/>
      <c r="G154" s="40"/>
      <c r="H154" s="40"/>
      <c r="I154" s="40"/>
      <c r="J154" s="40"/>
      <c r="K154" s="40"/>
      <c r="L154" s="40"/>
      <c r="M154" s="40"/>
      <c r="N154" s="40"/>
      <c r="O154" s="40"/>
      <c r="P154" s="40"/>
      <c r="Q154" s="40"/>
      <c r="R154"/>
    </row>
    <row r="155" spans="1:37" x14ac:dyDescent="0.25">
      <c r="C155" s="40"/>
      <c r="D155" s="40"/>
      <c r="E155" s="40"/>
      <c r="F155" s="40"/>
      <c r="G155" s="40"/>
      <c r="H155" s="40"/>
      <c r="I155" s="40"/>
      <c r="J155" s="40"/>
      <c r="K155" s="40"/>
      <c r="L155" s="40"/>
      <c r="M155" s="40"/>
      <c r="N155" s="40"/>
      <c r="O155" s="40"/>
      <c r="P155" s="40"/>
      <c r="R155"/>
    </row>
    <row r="156" spans="1:37" x14ac:dyDescent="0.25">
      <c r="C156" s="17"/>
      <c r="D156" s="17"/>
      <c r="F156" s="40"/>
      <c r="R156"/>
    </row>
    <row r="157" spans="1:37" x14ac:dyDescent="0.25">
      <c r="R157"/>
      <c r="T157" s="17"/>
    </row>
    <row r="158" spans="1:37" x14ac:dyDescent="0.25">
      <c r="R158"/>
    </row>
    <row r="159" spans="1:37" x14ac:dyDescent="0.25">
      <c r="R159"/>
    </row>
    <row r="160" spans="1:37" x14ac:dyDescent="0.25">
      <c r="R160"/>
    </row>
    <row r="161" spans="5:18" x14ac:dyDescent="0.25">
      <c r="R161"/>
    </row>
    <row r="162" spans="5:18" x14ac:dyDescent="0.25">
      <c r="R162"/>
    </row>
    <row r="163" spans="5:18" x14ac:dyDescent="0.25">
      <c r="R163"/>
    </row>
    <row r="168" spans="5:18" x14ac:dyDescent="0.25">
      <c r="E168"/>
      <c r="F168"/>
      <c r="G168"/>
      <c r="H168"/>
      <c r="I168"/>
      <c r="J168"/>
      <c r="K168"/>
      <c r="L168"/>
      <c r="M168"/>
      <c r="N168"/>
      <c r="O168"/>
      <c r="P168"/>
      <c r="Q168"/>
    </row>
    <row r="169" spans="5:18" x14ac:dyDescent="0.25">
      <c r="E169"/>
      <c r="F169"/>
      <c r="G169"/>
      <c r="H169"/>
      <c r="I169"/>
      <c r="J169"/>
      <c r="K169"/>
      <c r="L169"/>
      <c r="M169"/>
      <c r="N169"/>
      <c r="O169"/>
      <c r="P169"/>
      <c r="Q169"/>
    </row>
    <row r="170" spans="5:18" x14ac:dyDescent="0.25">
      <c r="E170"/>
      <c r="F170"/>
      <c r="G170"/>
      <c r="H170"/>
      <c r="I170"/>
      <c r="J170"/>
      <c r="K170"/>
      <c r="L170"/>
      <c r="M170"/>
      <c r="N170"/>
      <c r="O170"/>
      <c r="P170"/>
      <c r="Q170"/>
    </row>
    <row r="171" spans="5:18" x14ac:dyDescent="0.25">
      <c r="E171"/>
      <c r="F171"/>
      <c r="G171"/>
      <c r="H171"/>
      <c r="I171"/>
      <c r="J171"/>
      <c r="K171"/>
      <c r="L171"/>
      <c r="M171"/>
      <c r="N171"/>
      <c r="O171"/>
      <c r="P171"/>
      <c r="Q171"/>
    </row>
    <row r="172" spans="5:18" x14ac:dyDescent="0.25">
      <c r="E172"/>
      <c r="F172"/>
      <c r="G172"/>
      <c r="H172"/>
      <c r="I172"/>
      <c r="J172"/>
      <c r="K172"/>
      <c r="L172"/>
      <c r="M172"/>
      <c r="N172"/>
      <c r="O172"/>
      <c r="P172"/>
      <c r="Q172"/>
    </row>
    <row r="173" spans="5:18" x14ac:dyDescent="0.25">
      <c r="E173"/>
      <c r="F173"/>
      <c r="G173"/>
      <c r="H173"/>
      <c r="I173"/>
      <c r="J173"/>
      <c r="K173"/>
      <c r="L173"/>
      <c r="M173"/>
      <c r="N173"/>
      <c r="O173"/>
      <c r="P173"/>
      <c r="Q173"/>
    </row>
    <row r="174" spans="5:18" x14ac:dyDescent="0.25">
      <c r="E174"/>
      <c r="F174"/>
      <c r="G174"/>
      <c r="H174"/>
      <c r="I174"/>
      <c r="J174"/>
      <c r="K174"/>
      <c r="L174"/>
      <c r="M174"/>
      <c r="N174"/>
      <c r="O174"/>
      <c r="P174"/>
      <c r="Q174"/>
      <c r="R174"/>
    </row>
    <row r="175" spans="5:18" x14ac:dyDescent="0.25">
      <c r="E175"/>
      <c r="F175"/>
      <c r="G175"/>
      <c r="H175"/>
      <c r="I175"/>
      <c r="J175"/>
      <c r="K175"/>
      <c r="L175"/>
      <c r="M175"/>
      <c r="N175"/>
      <c r="O175"/>
      <c r="P175"/>
      <c r="Q175"/>
      <c r="R175"/>
    </row>
    <row r="176" spans="5: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R217"/>
    </row>
    <row r="218" spans="5:18" x14ac:dyDescent="0.25">
      <c r="R218"/>
    </row>
    <row r="219" spans="5:18" x14ac:dyDescent="0.25">
      <c r="R219"/>
    </row>
    <row r="220" spans="5:18" x14ac:dyDescent="0.25">
      <c r="R220"/>
    </row>
    <row r="221" spans="5:18" x14ac:dyDescent="0.25">
      <c r="R221"/>
    </row>
    <row r="222" spans="5:18" x14ac:dyDescent="0.25">
      <c r="R222"/>
    </row>
    <row r="223" spans="5:18" x14ac:dyDescent="0.25">
      <c r="R22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P10:Q79 Q85:Q90 Q132:Q148 Q91:Q1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1DA2-F0DF-4D91-A1F8-D07451D1C75E}">
  <dimension ref="A1:AK248"/>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21.5703125" customWidth="1"/>
    <col min="3" max="4" width="14.28515625" customWidth="1"/>
    <col min="5" max="10" width="16.85546875" style="17" customWidth="1"/>
    <col min="11" max="11" width="19.42578125" style="17" customWidth="1"/>
    <col min="12" max="12" width="22" style="17" customWidth="1"/>
    <col min="13" max="13" width="20" style="17" customWidth="1"/>
    <col min="14" max="14" width="16.140625" style="17" customWidth="1"/>
    <col min="15" max="15" width="18.42578125" style="17" customWidth="1"/>
    <col min="16" max="16" width="14.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371</v>
      </c>
      <c r="C7" s="5"/>
      <c r="D7" s="5"/>
      <c r="E7" s="6"/>
      <c r="F7" s="6"/>
      <c r="G7" s="6"/>
      <c r="H7" s="6"/>
      <c r="I7" s="6"/>
      <c r="J7" s="6"/>
      <c r="K7" s="6"/>
      <c r="L7" s="6"/>
      <c r="M7" s="6"/>
      <c r="N7" s="6"/>
      <c r="O7" s="6"/>
      <c r="P7" s="6"/>
      <c r="Q7" s="7" t="s">
        <v>5</v>
      </c>
      <c r="R7"/>
    </row>
    <row r="8" spans="1:34" ht="25.5" customHeight="1" x14ac:dyDescent="0.25">
      <c r="B8" s="145" t="s">
        <v>6</v>
      </c>
      <c r="C8" s="146" t="s">
        <v>372</v>
      </c>
      <c r="D8" s="159" t="s">
        <v>8</v>
      </c>
      <c r="E8" s="148" t="s">
        <v>9</v>
      </c>
      <c r="F8" s="148"/>
      <c r="G8" s="148"/>
      <c r="H8" s="148"/>
      <c r="I8" s="148"/>
      <c r="J8" s="148"/>
      <c r="K8" s="148"/>
      <c r="L8" s="148"/>
      <c r="M8" s="148"/>
      <c r="N8" s="148"/>
      <c r="O8" s="148"/>
      <c r="P8" s="148"/>
      <c r="Q8" s="148"/>
      <c r="R8"/>
    </row>
    <row r="9" spans="1:34"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f t="shared" ref="C10:P10" si="0">SUM(C11)</f>
        <v>921468050959</v>
      </c>
      <c r="D10" s="71">
        <f>SUM(D11)</f>
        <v>1005487348179.5701</v>
      </c>
      <c r="E10" s="71">
        <f t="shared" si="0"/>
        <v>66917993461.840004</v>
      </c>
      <c r="F10" s="71">
        <f t="shared" si="0"/>
        <v>99519983494.350006</v>
      </c>
      <c r="G10" s="71">
        <f t="shared" si="0"/>
        <v>80737253523.940018</v>
      </c>
      <c r="H10" s="71">
        <f t="shared" si="0"/>
        <v>63470463374.860001</v>
      </c>
      <c r="I10" s="71">
        <f t="shared" si="0"/>
        <v>73966478061.759995</v>
      </c>
      <c r="J10" s="71">
        <f t="shared" si="0"/>
        <v>59175700109.029991</v>
      </c>
      <c r="K10" s="71">
        <f t="shared" si="0"/>
        <v>59996201654.019989</v>
      </c>
      <c r="L10" s="71">
        <f t="shared" si="0"/>
        <v>60833288482.689987</v>
      </c>
      <c r="M10" s="71">
        <f t="shared" si="0"/>
        <v>66439151367.290009</v>
      </c>
      <c r="N10" s="71">
        <f t="shared" si="0"/>
        <v>87604805944.850021</v>
      </c>
      <c r="O10" s="71">
        <f t="shared" si="0"/>
        <v>102525522854.51001</v>
      </c>
      <c r="P10" s="71">
        <f t="shared" si="0"/>
        <v>157653149297.44995</v>
      </c>
      <c r="Q10" s="71">
        <f>SUM(E10:P10)</f>
        <v>978839991626.58984</v>
      </c>
      <c r="R10" s="41"/>
      <c r="S10" s="40"/>
      <c r="T10" s="41"/>
      <c r="U10" s="41"/>
      <c r="V10" s="41"/>
      <c r="W10" s="41"/>
      <c r="X10" s="41"/>
      <c r="Y10" s="41"/>
      <c r="Z10" s="41"/>
      <c r="AA10" s="41"/>
      <c r="AB10" s="41"/>
      <c r="AC10" s="41"/>
      <c r="AD10" s="41"/>
      <c r="AE10" s="41"/>
      <c r="AF10" s="41"/>
      <c r="AG10" s="41"/>
      <c r="AH10" s="41"/>
    </row>
    <row r="11" spans="1:34" x14ac:dyDescent="0.25">
      <c r="B11" s="11" t="s">
        <v>24</v>
      </c>
      <c r="C11" s="87">
        <v>921468050959</v>
      </c>
      <c r="D11" s="87">
        <v>1005487348179.5701</v>
      </c>
      <c r="E11" s="68">
        <v>66917993461.840004</v>
      </c>
      <c r="F11" s="68">
        <v>99519983494.350006</v>
      </c>
      <c r="G11" s="68">
        <v>80737253523.940018</v>
      </c>
      <c r="H11" s="68">
        <v>63470463374.860001</v>
      </c>
      <c r="I11" s="68">
        <v>73966478061.759995</v>
      </c>
      <c r="J11" s="68">
        <v>59175700109.029991</v>
      </c>
      <c r="K11" s="68">
        <v>59996201654.019989</v>
      </c>
      <c r="L11" s="68">
        <v>60833288482.689987</v>
      </c>
      <c r="M11" s="68">
        <v>66439151367.290009</v>
      </c>
      <c r="N11" s="68">
        <v>87604805944.850021</v>
      </c>
      <c r="O11" s="68">
        <v>102525522854.51001</v>
      </c>
      <c r="P11" s="68">
        <v>157653149297.44995</v>
      </c>
      <c r="Q11" s="68">
        <f t="shared" ref="Q11:Q90" si="1">SUM(E11:P11)</f>
        <v>978839991626.58984</v>
      </c>
      <c r="R11" s="41"/>
      <c r="S11" s="41"/>
      <c r="T11" s="41"/>
      <c r="U11" s="41"/>
      <c r="V11" s="41"/>
      <c r="W11" s="41"/>
      <c r="X11" s="41"/>
      <c r="Y11" s="41"/>
      <c r="Z11" s="41"/>
      <c r="AA11" s="41"/>
      <c r="AB11" s="41"/>
      <c r="AC11" s="41"/>
      <c r="AD11" s="41"/>
      <c r="AE11" s="41"/>
      <c r="AF11" s="41"/>
      <c r="AG11" s="41"/>
      <c r="AH11" s="41"/>
    </row>
    <row r="12" spans="1:34" x14ac:dyDescent="0.25">
      <c r="B12" s="9" t="s">
        <v>25</v>
      </c>
      <c r="C12" s="71">
        <f>SUM(C13:C70)</f>
        <v>97748601962</v>
      </c>
      <c r="D12" s="71">
        <f t="shared" ref="D12:P12" si="2">SUM(D13:D70)</f>
        <v>100652515144.52998</v>
      </c>
      <c r="E12" s="71">
        <f t="shared" si="2"/>
        <v>10743246205.040001</v>
      </c>
      <c r="F12" s="71">
        <f t="shared" si="2"/>
        <v>7352744093.5399981</v>
      </c>
      <c r="G12" s="71">
        <f t="shared" si="2"/>
        <v>7936599479.9199972</v>
      </c>
      <c r="H12" s="71">
        <f t="shared" si="2"/>
        <v>5516072954.8300028</v>
      </c>
      <c r="I12" s="71">
        <f t="shared" si="2"/>
        <v>6809532598.8899984</v>
      </c>
      <c r="J12" s="71">
        <f t="shared" si="2"/>
        <v>11243633723.6</v>
      </c>
      <c r="K12" s="71">
        <f t="shared" si="2"/>
        <v>11693655900.570002</v>
      </c>
      <c r="L12" s="71">
        <f t="shared" si="2"/>
        <v>9224172023.2900047</v>
      </c>
      <c r="M12" s="71">
        <f t="shared" si="2"/>
        <v>3866063396.8000021</v>
      </c>
      <c r="N12" s="71">
        <f t="shared" si="2"/>
        <v>6169830764.29</v>
      </c>
      <c r="O12" s="71">
        <f t="shared" si="2"/>
        <v>6598795492.5199986</v>
      </c>
      <c r="P12" s="71">
        <f t="shared" si="2"/>
        <v>7248891864.449996</v>
      </c>
      <c r="Q12" s="71">
        <f t="shared" si="1"/>
        <v>94403238497.73999</v>
      </c>
      <c r="R12" s="41"/>
      <c r="S12" s="40"/>
      <c r="T12" s="41"/>
      <c r="U12" s="41"/>
      <c r="V12" s="41"/>
      <c r="W12" s="41"/>
      <c r="X12" s="41"/>
      <c r="Y12" s="41"/>
      <c r="Z12" s="41"/>
      <c r="AA12" s="41"/>
      <c r="AB12" s="41"/>
      <c r="AC12" s="41"/>
      <c r="AD12" s="41"/>
      <c r="AE12" s="41"/>
      <c r="AF12" s="41"/>
      <c r="AG12" s="41"/>
      <c r="AH12" s="41"/>
    </row>
    <row r="13" spans="1:34" x14ac:dyDescent="0.25">
      <c r="A13" s="44"/>
      <c r="B13" s="11" t="s">
        <v>26</v>
      </c>
      <c r="C13" s="87">
        <v>45063446338</v>
      </c>
      <c r="D13" s="87">
        <v>45063446338</v>
      </c>
      <c r="E13" s="68">
        <v>8080898548.2399998</v>
      </c>
      <c r="F13" s="68">
        <v>4208384509.8800001</v>
      </c>
      <c r="G13" s="68">
        <v>3788781843.75</v>
      </c>
      <c r="H13" s="68">
        <v>1184173843.4100001</v>
      </c>
      <c r="I13" s="68">
        <v>3205598518.9299998</v>
      </c>
      <c r="J13" s="68">
        <v>8031923688.0699997</v>
      </c>
      <c r="K13" s="68">
        <v>8321354087.2399998</v>
      </c>
      <c r="L13" s="68">
        <v>5677492292.1000004</v>
      </c>
      <c r="M13" s="68">
        <v>0</v>
      </c>
      <c r="N13" s="68">
        <v>2382704332.5799999</v>
      </c>
      <c r="O13" s="68">
        <v>46452046.880000003</v>
      </c>
      <c r="P13" s="68">
        <v>117989602.04000001</v>
      </c>
      <c r="Q13" s="68">
        <f t="shared" si="1"/>
        <v>45045753313.119995</v>
      </c>
      <c r="R13" s="41"/>
      <c r="S13" s="41"/>
      <c r="T13" s="41"/>
      <c r="U13" s="41"/>
      <c r="V13" s="41"/>
      <c r="W13" s="41"/>
      <c r="X13" s="41"/>
      <c r="Y13" s="41"/>
      <c r="Z13" s="41"/>
      <c r="AA13" s="41"/>
      <c r="AB13" s="41"/>
      <c r="AC13" s="41"/>
      <c r="AD13" s="41"/>
      <c r="AE13" s="41"/>
      <c r="AF13" s="41"/>
      <c r="AG13" s="41"/>
      <c r="AH13" s="41"/>
    </row>
    <row r="14" spans="1:34" x14ac:dyDescent="0.25">
      <c r="A14" s="44"/>
      <c r="B14" s="11" t="s">
        <v>27</v>
      </c>
      <c r="C14" s="87">
        <v>23022768259</v>
      </c>
      <c r="D14" s="87">
        <v>23022768259</v>
      </c>
      <c r="E14" s="68">
        <v>1859690445</v>
      </c>
      <c r="F14" s="68">
        <v>1859690445</v>
      </c>
      <c r="G14" s="68">
        <v>2061490445</v>
      </c>
      <c r="H14" s="68">
        <v>1860072637</v>
      </c>
      <c r="I14" s="68">
        <v>1860072637</v>
      </c>
      <c r="J14" s="68">
        <v>1860072637</v>
      </c>
      <c r="K14" s="68">
        <v>1860072637</v>
      </c>
      <c r="L14" s="68">
        <v>1860072637</v>
      </c>
      <c r="M14" s="68">
        <v>1860072637</v>
      </c>
      <c r="N14" s="68">
        <v>1860072611</v>
      </c>
      <c r="O14" s="68">
        <v>2408240860.6999998</v>
      </c>
      <c r="P14" s="68">
        <v>1811341270.3800001</v>
      </c>
      <c r="Q14" s="68">
        <f t="shared" si="1"/>
        <v>23020961899.080002</v>
      </c>
      <c r="R14" s="41"/>
      <c r="S14" s="41"/>
      <c r="T14" s="41"/>
      <c r="U14" s="41"/>
      <c r="V14" s="41"/>
      <c r="W14" s="41"/>
      <c r="X14" s="41"/>
      <c r="Y14" s="41"/>
      <c r="Z14" s="41"/>
      <c r="AA14" s="41"/>
      <c r="AB14" s="41"/>
      <c r="AC14" s="41"/>
      <c r="AD14" s="41"/>
      <c r="AE14" s="41"/>
      <c r="AF14" s="41"/>
      <c r="AG14" s="41"/>
      <c r="AH14" s="41"/>
    </row>
    <row r="15" spans="1:34" x14ac:dyDescent="0.25">
      <c r="A15" s="44"/>
      <c r="B15" s="11" t="s">
        <v>29</v>
      </c>
      <c r="C15" s="87">
        <v>56298566</v>
      </c>
      <c r="D15" s="87">
        <v>56298566</v>
      </c>
      <c r="E15" s="68">
        <v>0</v>
      </c>
      <c r="F15" s="68"/>
      <c r="G15" s="68">
        <v>0</v>
      </c>
      <c r="H15" s="68">
        <v>598624.74</v>
      </c>
      <c r="I15" s="68">
        <v>240720</v>
      </c>
      <c r="J15" s="68">
        <v>3576000</v>
      </c>
      <c r="K15" s="68">
        <v>832649.77</v>
      </c>
      <c r="L15" s="68">
        <v>8345964.7999999998</v>
      </c>
      <c r="M15" s="68">
        <v>13467057.880000001</v>
      </c>
      <c r="N15" s="68">
        <v>4062872.27</v>
      </c>
      <c r="O15" s="68">
        <v>11146255.41</v>
      </c>
      <c r="P15" s="68">
        <v>5528288.9900000002</v>
      </c>
      <c r="Q15" s="68">
        <f t="shared" si="1"/>
        <v>47798433.859999999</v>
      </c>
      <c r="R15" s="41"/>
      <c r="S15" s="41"/>
      <c r="T15" s="41"/>
      <c r="U15" s="41"/>
      <c r="V15" s="41"/>
      <c r="W15" s="41"/>
      <c r="X15" s="41"/>
      <c r="Y15" s="41"/>
      <c r="Z15" s="41"/>
      <c r="AA15" s="41"/>
      <c r="AB15" s="41"/>
      <c r="AC15" s="41"/>
      <c r="AD15" s="41"/>
      <c r="AE15" s="41"/>
      <c r="AF15" s="41"/>
      <c r="AG15" s="41"/>
      <c r="AH15" s="41"/>
    </row>
    <row r="16" spans="1:34" x14ac:dyDescent="0.25">
      <c r="A16" s="44"/>
      <c r="B16" s="11" t="s">
        <v>30</v>
      </c>
      <c r="C16" s="87">
        <v>126501393</v>
      </c>
      <c r="D16" s="87">
        <v>126501393</v>
      </c>
      <c r="E16" s="68">
        <v>0</v>
      </c>
      <c r="F16" s="68">
        <v>1398400</v>
      </c>
      <c r="G16" s="68">
        <v>0</v>
      </c>
      <c r="H16" s="68">
        <v>0</v>
      </c>
      <c r="I16" s="68">
        <v>0</v>
      </c>
      <c r="J16" s="68">
        <v>0</v>
      </c>
      <c r="K16" s="68">
        <v>22627213.670000002</v>
      </c>
      <c r="L16" s="68">
        <v>2130986.25</v>
      </c>
      <c r="M16" s="68">
        <v>30280238.710000001</v>
      </c>
      <c r="N16" s="68">
        <v>9902214.6699999999</v>
      </c>
      <c r="O16" s="68">
        <v>1665220.05</v>
      </c>
      <c r="P16" s="68">
        <v>57939251.060000002</v>
      </c>
      <c r="Q16" s="68">
        <f t="shared" si="1"/>
        <v>125943524.41000001</v>
      </c>
      <c r="R16" s="41"/>
      <c r="S16" s="41"/>
      <c r="T16" s="41"/>
      <c r="U16" s="41"/>
      <c r="V16" s="41"/>
      <c r="W16" s="41"/>
      <c r="X16" s="41"/>
      <c r="Y16" s="41"/>
      <c r="Z16" s="41"/>
      <c r="AA16" s="41"/>
      <c r="AB16" s="41"/>
      <c r="AC16" s="41"/>
      <c r="AD16" s="41"/>
      <c r="AE16" s="41"/>
      <c r="AF16" s="41"/>
      <c r="AG16" s="41"/>
      <c r="AH16" s="41"/>
    </row>
    <row r="17" spans="1:34" x14ac:dyDescent="0.25">
      <c r="A17" s="44"/>
      <c r="B17" s="11" t="s">
        <v>31</v>
      </c>
      <c r="C17" s="87">
        <v>318257685</v>
      </c>
      <c r="D17" s="87">
        <v>318257685</v>
      </c>
      <c r="E17" s="68">
        <v>25188140.420000002</v>
      </c>
      <c r="F17" s="68">
        <v>25188140.420000002</v>
      </c>
      <c r="G17" s="68">
        <v>25188140.420000002</v>
      </c>
      <c r="H17" s="68">
        <v>25188140.420000002</v>
      </c>
      <c r="I17" s="68">
        <v>25188140.420000002</v>
      </c>
      <c r="J17" s="68">
        <v>25188140.420000002</v>
      </c>
      <c r="K17" s="68">
        <v>25188140.420000002</v>
      </c>
      <c r="L17" s="68">
        <v>25188140.420000002</v>
      </c>
      <c r="M17" s="68">
        <v>25188140.41</v>
      </c>
      <c r="N17" s="68">
        <v>25188140.41</v>
      </c>
      <c r="O17" s="68">
        <v>41188140.409999996</v>
      </c>
      <c r="P17" s="68">
        <v>25188140.41</v>
      </c>
      <c r="Q17" s="68">
        <f t="shared" si="1"/>
        <v>318257685.00000006</v>
      </c>
      <c r="R17" s="41"/>
      <c r="S17" s="41"/>
      <c r="T17" s="41"/>
      <c r="U17" s="41"/>
      <c r="V17" s="41"/>
      <c r="W17" s="41"/>
      <c r="X17" s="41"/>
      <c r="Y17" s="41"/>
      <c r="Z17" s="41"/>
      <c r="AA17" s="41"/>
      <c r="AB17" s="41"/>
      <c r="AC17" s="41"/>
      <c r="AD17" s="41"/>
      <c r="AE17" s="41"/>
      <c r="AF17" s="41"/>
      <c r="AG17" s="41"/>
      <c r="AH17" s="41"/>
    </row>
    <row r="18" spans="1:34" x14ac:dyDescent="0.25">
      <c r="A18" s="44"/>
      <c r="B18" s="11" t="s">
        <v>32</v>
      </c>
      <c r="C18" s="87">
        <v>120000000</v>
      </c>
      <c r="D18" s="87">
        <v>120000000</v>
      </c>
      <c r="E18" s="68">
        <v>10000000</v>
      </c>
      <c r="F18" s="68">
        <v>10000000</v>
      </c>
      <c r="G18" s="68">
        <v>10000000</v>
      </c>
      <c r="H18" s="68">
        <v>10000000</v>
      </c>
      <c r="I18" s="68">
        <v>10000000</v>
      </c>
      <c r="J18" s="68">
        <v>10000000</v>
      </c>
      <c r="K18" s="68">
        <v>10000000</v>
      </c>
      <c r="L18" s="68">
        <v>10000000</v>
      </c>
      <c r="M18" s="68">
        <v>0</v>
      </c>
      <c r="N18" s="68">
        <v>10000000</v>
      </c>
      <c r="O18" s="68">
        <v>10000000</v>
      </c>
      <c r="P18" s="68">
        <v>20000000</v>
      </c>
      <c r="Q18" s="68">
        <f t="shared" si="1"/>
        <v>120000000</v>
      </c>
      <c r="R18" s="41"/>
      <c r="S18" s="41"/>
      <c r="T18" s="41"/>
      <c r="U18" s="41"/>
      <c r="V18" s="41"/>
      <c r="W18" s="41"/>
      <c r="X18" s="41"/>
      <c r="Y18" s="41"/>
      <c r="Z18" s="41"/>
      <c r="AA18" s="41"/>
      <c r="AB18" s="41"/>
      <c r="AC18" s="41"/>
      <c r="AD18" s="41"/>
      <c r="AE18" s="41"/>
      <c r="AF18" s="41"/>
      <c r="AG18" s="41"/>
      <c r="AH18" s="41"/>
    </row>
    <row r="19" spans="1:34" x14ac:dyDescent="0.25">
      <c r="A19" s="44"/>
      <c r="B19" s="11" t="s">
        <v>33</v>
      </c>
      <c r="C19" s="87">
        <v>162681005</v>
      </c>
      <c r="D19" s="87">
        <v>162681005</v>
      </c>
      <c r="E19" s="68">
        <v>0</v>
      </c>
      <c r="F19" s="68"/>
      <c r="G19" s="68">
        <v>0</v>
      </c>
      <c r="H19" s="68">
        <v>0</v>
      </c>
      <c r="I19" s="68">
        <v>0</v>
      </c>
      <c r="J19" s="68">
        <v>0</v>
      </c>
      <c r="K19" s="68">
        <v>896260</v>
      </c>
      <c r="L19" s="68">
        <v>1130765.6000000001</v>
      </c>
      <c r="M19" s="68">
        <v>4294168.4000000004</v>
      </c>
      <c r="N19" s="68">
        <v>3162543.56</v>
      </c>
      <c r="O19" s="68">
        <v>13069543.83</v>
      </c>
      <c r="P19" s="68">
        <v>16268049.460000001</v>
      </c>
      <c r="Q19" s="68">
        <f t="shared" si="1"/>
        <v>38821330.850000001</v>
      </c>
      <c r="R19" s="41"/>
      <c r="S19" s="41"/>
      <c r="T19" s="41"/>
      <c r="U19" s="41"/>
      <c r="V19" s="41"/>
      <c r="W19" s="41"/>
      <c r="X19" s="41"/>
      <c r="Y19" s="41"/>
      <c r="Z19" s="41"/>
      <c r="AA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221384764</v>
      </c>
      <c r="P20" s="68">
        <v>0</v>
      </c>
      <c r="Q20" s="68">
        <f t="shared" si="1"/>
        <v>1328308604</v>
      </c>
      <c r="R20" s="41"/>
      <c r="S20" s="41"/>
      <c r="T20" s="41"/>
      <c r="U20" s="41"/>
      <c r="V20" s="41"/>
      <c r="W20" s="41"/>
      <c r="X20" s="41"/>
      <c r="Y20" s="41"/>
      <c r="Z20" s="41"/>
      <c r="AA20" s="41"/>
      <c r="AB20" s="41"/>
      <c r="AC20" s="41"/>
      <c r="AD20" s="41"/>
      <c r="AE20" s="41"/>
      <c r="AF20" s="41"/>
      <c r="AG20" s="41"/>
      <c r="AH20" s="41"/>
    </row>
    <row r="21" spans="1:34" x14ac:dyDescent="0.25">
      <c r="A21" s="44"/>
      <c r="B21" s="11" t="s">
        <v>35</v>
      </c>
      <c r="C21" s="87">
        <v>72251028</v>
      </c>
      <c r="D21" s="87">
        <v>90063664.760000005</v>
      </c>
      <c r="E21" s="68">
        <v>0</v>
      </c>
      <c r="F21" s="68"/>
      <c r="G21" s="68">
        <v>9346408.6099999994</v>
      </c>
      <c r="H21" s="68">
        <v>2263165.7999999998</v>
      </c>
      <c r="I21" s="68">
        <v>5869870.8700000001</v>
      </c>
      <c r="J21" s="68">
        <v>30356341.199999999</v>
      </c>
      <c r="K21" s="68">
        <v>0</v>
      </c>
      <c r="L21" s="68">
        <v>18678778.329999998</v>
      </c>
      <c r="M21" s="68">
        <v>0</v>
      </c>
      <c r="N21" s="68">
        <v>4014349.38</v>
      </c>
      <c r="O21" s="68">
        <v>0</v>
      </c>
      <c r="P21" s="68">
        <v>16948380</v>
      </c>
      <c r="Q21" s="68">
        <f t="shared" si="1"/>
        <v>87477294.189999998</v>
      </c>
      <c r="R21" s="41"/>
      <c r="S21" s="41"/>
      <c r="T21" s="41"/>
      <c r="U21" s="41"/>
      <c r="V21" s="41"/>
      <c r="W21" s="41"/>
      <c r="X21" s="41"/>
      <c r="Y21" s="41"/>
      <c r="Z21" s="41"/>
      <c r="AA21" s="41"/>
      <c r="AB21" s="41"/>
      <c r="AC21" s="41"/>
      <c r="AD21" s="41"/>
      <c r="AE21" s="41"/>
      <c r="AF21" s="41"/>
      <c r="AG21" s="41"/>
      <c r="AH21" s="41"/>
    </row>
    <row r="22" spans="1:34"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41"/>
      <c r="S22" s="41"/>
      <c r="T22" s="41"/>
      <c r="U22" s="41"/>
      <c r="V22" s="41"/>
      <c r="W22" s="41"/>
      <c r="X22" s="41"/>
      <c r="Y22" s="41"/>
      <c r="Z22" s="41"/>
      <c r="AA22" s="41"/>
      <c r="AB22" s="41"/>
      <c r="AC22" s="41"/>
      <c r="AD22" s="41"/>
      <c r="AE22" s="41"/>
      <c r="AF22" s="41"/>
      <c r="AG22" s="41"/>
      <c r="AH22" s="41"/>
    </row>
    <row r="23" spans="1:34" x14ac:dyDescent="0.25">
      <c r="A23" s="44"/>
      <c r="B23" s="11" t="s">
        <v>37</v>
      </c>
      <c r="C23" s="87">
        <v>2357121</v>
      </c>
      <c r="D23" s="87">
        <v>2357121</v>
      </c>
      <c r="E23" s="68">
        <v>0</v>
      </c>
      <c r="F23" s="68"/>
      <c r="G23" s="68">
        <v>589281</v>
      </c>
      <c r="H23" s="68"/>
      <c r="I23" s="68"/>
      <c r="J23" s="68"/>
      <c r="K23" s="68"/>
      <c r="L23" s="68"/>
      <c r="M23" s="68">
        <v>1178560</v>
      </c>
      <c r="N23" s="68"/>
      <c r="O23" s="68">
        <v>589280</v>
      </c>
      <c r="P23" s="68"/>
      <c r="Q23" s="68">
        <f t="shared" si="1"/>
        <v>2357121</v>
      </c>
      <c r="R23" s="41"/>
      <c r="S23" s="41"/>
      <c r="T23" s="41"/>
      <c r="U23" s="41"/>
      <c r="V23" s="41"/>
      <c r="W23" s="41"/>
      <c r="X23" s="41"/>
      <c r="Y23" s="41"/>
      <c r="Z23" s="41"/>
      <c r="AA23" s="41"/>
      <c r="AB23" s="41"/>
      <c r="AC23" s="41"/>
      <c r="AD23" s="41"/>
      <c r="AE23" s="41"/>
      <c r="AF23" s="41"/>
      <c r="AG23" s="41"/>
      <c r="AH23" s="41"/>
    </row>
    <row r="24" spans="1:34" x14ac:dyDescent="0.25">
      <c r="A24" s="44"/>
      <c r="B24" s="11" t="s">
        <v>38</v>
      </c>
      <c r="C24" s="87">
        <v>0</v>
      </c>
      <c r="D24" s="87">
        <v>500000000</v>
      </c>
      <c r="E24" s="68"/>
      <c r="F24" s="68"/>
      <c r="G24" s="68"/>
      <c r="H24" s="68"/>
      <c r="I24" s="68"/>
      <c r="J24" s="68"/>
      <c r="K24" s="68"/>
      <c r="L24" s="68"/>
      <c r="M24" s="68">
        <v>375000000</v>
      </c>
      <c r="N24" s="68">
        <v>0</v>
      </c>
      <c r="O24" s="68"/>
      <c r="P24" s="68">
        <v>125000000</v>
      </c>
      <c r="Q24" s="68">
        <f t="shared" si="1"/>
        <v>500000000</v>
      </c>
      <c r="R24" s="41"/>
      <c r="S24" s="41"/>
      <c r="T24" s="41"/>
      <c r="U24" s="41"/>
      <c r="V24" s="41"/>
      <c r="W24" s="41"/>
      <c r="X24" s="41"/>
      <c r="Y24" s="41"/>
      <c r="Z24" s="41"/>
      <c r="AA24" s="41"/>
      <c r="AB24" s="41"/>
      <c r="AC24" s="41"/>
      <c r="AD24" s="41"/>
      <c r="AE24" s="41"/>
      <c r="AF24" s="41"/>
      <c r="AG24" s="41"/>
      <c r="AH24" s="41"/>
    </row>
    <row r="25" spans="1:34" x14ac:dyDescent="0.25">
      <c r="A25" s="44"/>
      <c r="B25" s="11" t="s">
        <v>39</v>
      </c>
      <c r="C25" s="87">
        <v>1500000000</v>
      </c>
      <c r="D25" s="87">
        <v>1500000000</v>
      </c>
      <c r="E25" s="68">
        <v>0</v>
      </c>
      <c r="F25" s="68">
        <v>0</v>
      </c>
      <c r="G25" s="68">
        <v>0</v>
      </c>
      <c r="H25" s="68">
        <v>1055262537.0700001</v>
      </c>
      <c r="I25" s="68">
        <v>226410327.31</v>
      </c>
      <c r="J25" s="68">
        <v>12146949.130000001</v>
      </c>
      <c r="K25" s="68">
        <v>147850136.03999999</v>
      </c>
      <c r="L25" s="68">
        <v>29172856.84</v>
      </c>
      <c r="M25" s="68">
        <v>16152141.859999999</v>
      </c>
      <c r="N25" s="68"/>
      <c r="O25" s="68"/>
      <c r="P25" s="68">
        <v>11200000</v>
      </c>
      <c r="Q25" s="68">
        <f t="shared" si="1"/>
        <v>1498194948.25</v>
      </c>
      <c r="R25" s="41"/>
      <c r="S25" s="41"/>
      <c r="T25" s="41"/>
      <c r="U25" s="41"/>
      <c r="V25" s="41"/>
      <c r="W25" s="41"/>
      <c r="X25" s="41"/>
      <c r="Y25" s="41"/>
      <c r="Z25" s="41"/>
      <c r="AA25" s="41"/>
      <c r="AB25" s="41"/>
      <c r="AC25" s="41"/>
      <c r="AD25" s="41"/>
      <c r="AE25" s="41"/>
      <c r="AF25" s="41"/>
      <c r="AG25" s="41"/>
      <c r="AH25" s="41"/>
    </row>
    <row r="26" spans="1:34" x14ac:dyDescent="0.25">
      <c r="A26" s="44"/>
      <c r="B26" s="11" t="s">
        <v>40</v>
      </c>
      <c r="C26" s="87">
        <v>1441381835</v>
      </c>
      <c r="D26" s="87">
        <v>1441381835</v>
      </c>
      <c r="E26" s="68">
        <v>38778822.399999999</v>
      </c>
      <c r="F26" s="68">
        <v>38433289.969999999</v>
      </c>
      <c r="G26" s="68">
        <v>203203271.78</v>
      </c>
      <c r="H26" s="68">
        <v>48044162.490000002</v>
      </c>
      <c r="I26" s="68">
        <v>72743470.950000003</v>
      </c>
      <c r="J26" s="68">
        <v>48366966.719999999</v>
      </c>
      <c r="K26" s="68">
        <v>61952909.559999995</v>
      </c>
      <c r="L26" s="68">
        <v>91601971.63000001</v>
      </c>
      <c r="M26" s="68">
        <v>85289738.959999993</v>
      </c>
      <c r="N26" s="68">
        <v>127299096.8</v>
      </c>
      <c r="O26" s="68">
        <v>110680427.44</v>
      </c>
      <c r="P26" s="68">
        <v>199006948.59999996</v>
      </c>
      <c r="Q26" s="68">
        <f t="shared" si="1"/>
        <v>1125401077.3</v>
      </c>
      <c r="R26" s="41"/>
      <c r="S26" s="41"/>
      <c r="T26" s="41"/>
      <c r="U26" s="41"/>
      <c r="V26" s="41"/>
      <c r="W26" s="41"/>
      <c r="X26" s="41"/>
      <c r="Y26" s="41"/>
      <c r="Z26" s="41"/>
      <c r="AA26" s="41"/>
      <c r="AB26" s="41"/>
      <c r="AC26" s="41"/>
      <c r="AD26" s="41"/>
      <c r="AE26" s="41"/>
      <c r="AF26" s="41"/>
      <c r="AG26" s="41"/>
      <c r="AH26" s="41"/>
    </row>
    <row r="27" spans="1:34" x14ac:dyDescent="0.25">
      <c r="A27" s="44"/>
      <c r="B27" s="11" t="s">
        <v>41</v>
      </c>
      <c r="C27" s="87">
        <v>68964006</v>
      </c>
      <c r="D27" s="87">
        <v>68982006</v>
      </c>
      <c r="E27" s="68">
        <v>0</v>
      </c>
      <c r="F27" s="68">
        <v>0</v>
      </c>
      <c r="G27" s="68">
        <v>1532396.9</v>
      </c>
      <c r="H27" s="68">
        <v>0</v>
      </c>
      <c r="I27" s="68">
        <v>7110667.7999999998</v>
      </c>
      <c r="J27" s="68">
        <v>4262784.21</v>
      </c>
      <c r="K27" s="68">
        <v>1949630.9</v>
      </c>
      <c r="L27" s="68">
        <v>1806607.72</v>
      </c>
      <c r="M27" s="68">
        <v>9164874.2999999989</v>
      </c>
      <c r="N27" s="68">
        <v>122969.32</v>
      </c>
      <c r="O27" s="68">
        <v>2435204.4300000002</v>
      </c>
      <c r="P27" s="68">
        <v>27924405.93</v>
      </c>
      <c r="Q27" s="68">
        <f t="shared" si="1"/>
        <v>56309541.509999998</v>
      </c>
      <c r="R27" s="41"/>
      <c r="S27" s="41"/>
      <c r="T27" s="41"/>
      <c r="U27" s="41"/>
      <c r="V27" s="41"/>
      <c r="W27" s="41"/>
      <c r="X27" s="41"/>
      <c r="Y27" s="41"/>
      <c r="Z27" s="41"/>
      <c r="AA27" s="41"/>
      <c r="AB27" s="41"/>
      <c r="AC27" s="41"/>
      <c r="AD27" s="41"/>
      <c r="AE27" s="41"/>
      <c r="AF27" s="41"/>
      <c r="AG27" s="41"/>
      <c r="AH27" s="41"/>
    </row>
    <row r="28" spans="1:34" x14ac:dyDescent="0.25">
      <c r="A28" s="44"/>
      <c r="B28" s="11" t="s">
        <v>42</v>
      </c>
      <c r="C28" s="87">
        <v>367189477</v>
      </c>
      <c r="D28" s="87">
        <v>367189477</v>
      </c>
      <c r="E28" s="68">
        <v>1470151.9</v>
      </c>
      <c r="F28" s="68">
        <v>2978519.5</v>
      </c>
      <c r="G28" s="68">
        <v>20743849.48</v>
      </c>
      <c r="H28" s="68">
        <v>15824330.459999999</v>
      </c>
      <c r="I28" s="68">
        <v>11641307.16</v>
      </c>
      <c r="J28" s="68">
        <v>7752345.2999999998</v>
      </c>
      <c r="K28" s="68">
        <v>26282366.059999999</v>
      </c>
      <c r="L28" s="68">
        <v>8840529.4000000004</v>
      </c>
      <c r="M28" s="68">
        <v>10139266.949999999</v>
      </c>
      <c r="N28" s="68">
        <v>30228842.390000001</v>
      </c>
      <c r="O28" s="68">
        <v>21747653.91</v>
      </c>
      <c r="P28" s="68">
        <v>87508314.280000001</v>
      </c>
      <c r="Q28" s="68">
        <f t="shared" si="1"/>
        <v>245157476.79000002</v>
      </c>
      <c r="R28" s="41"/>
      <c r="S28" s="41"/>
      <c r="T28" s="41"/>
      <c r="U28" s="41"/>
      <c r="V28" s="41"/>
      <c r="W28" s="41"/>
      <c r="X28" s="41"/>
      <c r="Y28" s="41"/>
      <c r="Z28" s="41"/>
      <c r="AA28" s="41"/>
      <c r="AB28" s="41"/>
      <c r="AC28" s="41"/>
      <c r="AD28" s="41"/>
      <c r="AE28" s="41"/>
      <c r="AF28" s="41"/>
      <c r="AG28" s="41"/>
      <c r="AH28" s="41"/>
    </row>
    <row r="29" spans="1:34" x14ac:dyDescent="0.25">
      <c r="A29" s="44"/>
      <c r="B29" s="11" t="s">
        <v>43</v>
      </c>
      <c r="C29" s="87">
        <v>1731980334</v>
      </c>
      <c r="D29" s="87">
        <v>1731980334</v>
      </c>
      <c r="E29" s="68">
        <v>59800778.189999998</v>
      </c>
      <c r="F29" s="68">
        <v>135618505.54000002</v>
      </c>
      <c r="G29" s="68">
        <v>177126958.56</v>
      </c>
      <c r="H29" s="68">
        <v>171094635.85000002</v>
      </c>
      <c r="I29" s="68">
        <v>168402421.19</v>
      </c>
      <c r="J29" s="68">
        <v>43420820.57</v>
      </c>
      <c r="K29" s="68">
        <v>51968303.689999998</v>
      </c>
      <c r="L29" s="68">
        <v>18566189.850000001</v>
      </c>
      <c r="M29" s="68">
        <v>53016046.030000001</v>
      </c>
      <c r="N29" s="68">
        <v>23249924.25</v>
      </c>
      <c r="O29" s="68">
        <v>120014454.06</v>
      </c>
      <c r="P29" s="68">
        <v>38557369.200000003</v>
      </c>
      <c r="Q29" s="68">
        <f t="shared" si="1"/>
        <v>1060836406.9800003</v>
      </c>
      <c r="R29" s="41"/>
      <c r="S29" s="41"/>
      <c r="T29" s="41"/>
      <c r="U29" s="41"/>
      <c r="V29" s="41"/>
      <c r="W29" s="41"/>
      <c r="X29" s="41"/>
      <c r="Y29" s="41"/>
      <c r="Z29" s="41"/>
      <c r="AA29" s="41"/>
      <c r="AB29" s="41"/>
      <c r="AC29" s="41"/>
      <c r="AD29" s="41"/>
      <c r="AE29" s="41"/>
      <c r="AF29" s="41"/>
      <c r="AG29" s="41"/>
      <c r="AH29" s="41"/>
    </row>
    <row r="30" spans="1:34" x14ac:dyDescent="0.25">
      <c r="A30" s="44"/>
      <c r="B30" s="11" t="s">
        <v>44</v>
      </c>
      <c r="C30" s="87">
        <v>1875201810</v>
      </c>
      <c r="D30" s="87">
        <v>1875201810</v>
      </c>
      <c r="E30" s="68">
        <v>78322799.280000001</v>
      </c>
      <c r="F30" s="68">
        <v>126156336.27</v>
      </c>
      <c r="G30" s="68">
        <v>203744983.57999998</v>
      </c>
      <c r="H30" s="68">
        <v>134759984.94999999</v>
      </c>
      <c r="I30" s="68">
        <v>111592615.19</v>
      </c>
      <c r="J30" s="68">
        <v>94155440.600000009</v>
      </c>
      <c r="K30" s="68">
        <v>92261145.25999999</v>
      </c>
      <c r="L30" s="68">
        <v>99175572.530000001</v>
      </c>
      <c r="M30" s="68">
        <v>90165902.159999996</v>
      </c>
      <c r="N30" s="68">
        <v>210410619.85000002</v>
      </c>
      <c r="O30" s="68">
        <v>374092901.61000001</v>
      </c>
      <c r="P30" s="68">
        <v>199851856.09999999</v>
      </c>
      <c r="Q30" s="68">
        <f t="shared" si="1"/>
        <v>1814690157.3800001</v>
      </c>
      <c r="R30" s="41"/>
      <c r="S30" s="41"/>
      <c r="T30" s="41"/>
      <c r="U30" s="41"/>
      <c r="V30" s="41"/>
      <c r="W30" s="41"/>
      <c r="X30" s="41"/>
      <c r="Y30" s="41"/>
      <c r="Z30" s="41"/>
      <c r="AA30" s="41"/>
      <c r="AB30" s="41"/>
      <c r="AC30" s="41"/>
      <c r="AD30" s="41"/>
      <c r="AE30" s="41"/>
      <c r="AF30" s="41"/>
      <c r="AG30" s="41"/>
      <c r="AH30" s="41"/>
    </row>
    <row r="31" spans="1:34" x14ac:dyDescent="0.25">
      <c r="A31" s="44"/>
      <c r="B31" s="11" t="s">
        <v>45</v>
      </c>
      <c r="C31" s="87">
        <v>57613487</v>
      </c>
      <c r="D31" s="87">
        <v>96729093.780000001</v>
      </c>
      <c r="E31" s="68">
        <v>529500</v>
      </c>
      <c r="F31" s="68"/>
      <c r="G31" s="68">
        <v>1066700</v>
      </c>
      <c r="H31" s="68">
        <v>0</v>
      </c>
      <c r="I31" s="68">
        <v>1089800</v>
      </c>
      <c r="J31" s="68">
        <v>0</v>
      </c>
      <c r="K31" s="68">
        <v>31766566.34</v>
      </c>
      <c r="L31" s="68">
        <v>509900</v>
      </c>
      <c r="M31" s="68">
        <v>1016300</v>
      </c>
      <c r="N31" s="68">
        <v>0</v>
      </c>
      <c r="O31" s="68">
        <v>526000</v>
      </c>
      <c r="P31" s="68">
        <v>32321622.100000001</v>
      </c>
      <c r="Q31" s="68">
        <f t="shared" si="1"/>
        <v>68826388.439999998</v>
      </c>
      <c r="R31" s="41"/>
      <c r="S31" s="41"/>
      <c r="T31" s="41"/>
      <c r="U31" s="41"/>
      <c r="V31" s="41"/>
      <c r="W31" s="41"/>
      <c r="X31" s="41"/>
      <c r="Y31" s="41"/>
      <c r="Z31" s="41"/>
      <c r="AA31" s="41"/>
      <c r="AB31" s="41"/>
      <c r="AC31" s="41"/>
      <c r="AD31" s="41"/>
      <c r="AE31" s="41"/>
      <c r="AF31" s="41"/>
      <c r="AG31" s="41"/>
      <c r="AH31" s="41"/>
    </row>
    <row r="32" spans="1:34" x14ac:dyDescent="0.25">
      <c r="A32" s="44"/>
      <c r="B32" s="11" t="s">
        <v>46</v>
      </c>
      <c r="C32" s="87">
        <v>2646390510</v>
      </c>
      <c r="D32" s="87">
        <v>2646390510</v>
      </c>
      <c r="E32" s="68">
        <v>89659149.800000012</v>
      </c>
      <c r="F32" s="68">
        <v>104428780.51999998</v>
      </c>
      <c r="G32" s="68">
        <v>183910726.61999997</v>
      </c>
      <c r="H32" s="68">
        <v>124941208.97000001</v>
      </c>
      <c r="I32" s="68">
        <v>109060966.25</v>
      </c>
      <c r="J32" s="68">
        <v>133576887.07999998</v>
      </c>
      <c r="K32" s="68">
        <v>145792937.03999999</v>
      </c>
      <c r="L32" s="68">
        <v>180258245.44999999</v>
      </c>
      <c r="M32" s="68">
        <v>173471554.00999999</v>
      </c>
      <c r="N32" s="68">
        <v>197626201.81</v>
      </c>
      <c r="O32" s="68">
        <v>253271156.28</v>
      </c>
      <c r="P32" s="68">
        <v>356862819.19999999</v>
      </c>
      <c r="Q32" s="68">
        <f t="shared" si="1"/>
        <v>2052860633.03</v>
      </c>
      <c r="R32" s="41"/>
      <c r="S32" s="41"/>
      <c r="T32" s="41"/>
      <c r="U32" s="41"/>
      <c r="V32" s="41"/>
      <c r="W32" s="41"/>
      <c r="X32" s="41"/>
      <c r="Y32" s="41"/>
      <c r="Z32" s="41"/>
      <c r="AA32" s="41"/>
      <c r="AB32" s="41"/>
      <c r="AC32" s="41"/>
      <c r="AD32" s="41"/>
      <c r="AE32" s="41"/>
      <c r="AF32" s="41"/>
      <c r="AG32" s="41"/>
      <c r="AH32" s="41"/>
    </row>
    <row r="33" spans="1:34" x14ac:dyDescent="0.25">
      <c r="A33" s="44"/>
      <c r="B33" s="11" t="s">
        <v>47</v>
      </c>
      <c r="C33" s="87">
        <v>7181971</v>
      </c>
      <c r="D33" s="87">
        <v>7181971</v>
      </c>
      <c r="E33" s="68">
        <v>0</v>
      </c>
      <c r="F33" s="68">
        <v>2099000</v>
      </c>
      <c r="G33" s="68">
        <v>0</v>
      </c>
      <c r="H33" s="68">
        <v>476250</v>
      </c>
      <c r="I33" s="68">
        <v>538160</v>
      </c>
      <c r="J33" s="68">
        <v>0</v>
      </c>
      <c r="K33" s="68">
        <v>3588600</v>
      </c>
      <c r="L33" s="68">
        <v>47306.34</v>
      </c>
      <c r="M33" s="68">
        <v>61303.360000000001</v>
      </c>
      <c r="N33" s="68">
        <v>0</v>
      </c>
      <c r="O33" s="68">
        <v>54922.47</v>
      </c>
      <c r="P33" s="68">
        <v>38108.19</v>
      </c>
      <c r="Q33" s="68">
        <f t="shared" si="1"/>
        <v>6903650.3600000003</v>
      </c>
      <c r="R33" s="41"/>
      <c r="S33" s="41"/>
      <c r="T33" s="41"/>
      <c r="U33" s="41"/>
      <c r="V33" s="41"/>
      <c r="W33" s="41"/>
      <c r="X33" s="41"/>
      <c r="Y33" s="41"/>
      <c r="Z33" s="41"/>
      <c r="AA33" s="41"/>
      <c r="AB33" s="41"/>
      <c r="AC33" s="41"/>
      <c r="AD33" s="41"/>
      <c r="AE33" s="41"/>
      <c r="AF33" s="41"/>
      <c r="AG33" s="41"/>
      <c r="AH33" s="41"/>
    </row>
    <row r="34" spans="1:34" x14ac:dyDescent="0.25">
      <c r="A34" s="44"/>
      <c r="B34" s="11" t="s">
        <v>48</v>
      </c>
      <c r="C34" s="87">
        <v>607852296</v>
      </c>
      <c r="D34" s="87">
        <v>607852296</v>
      </c>
      <c r="E34" s="68">
        <v>4646614.25</v>
      </c>
      <c r="F34" s="68">
        <v>7739380.6900000004</v>
      </c>
      <c r="G34" s="68">
        <v>7905109.4199999999</v>
      </c>
      <c r="H34" s="68">
        <v>6692662.5199999996</v>
      </c>
      <c r="I34" s="68">
        <v>14262086.300000001</v>
      </c>
      <c r="J34" s="68">
        <v>12015008.689999999</v>
      </c>
      <c r="K34" s="68">
        <v>9532603.1899999995</v>
      </c>
      <c r="L34" s="68">
        <v>14808044.59</v>
      </c>
      <c r="M34" s="68">
        <v>19471734.59</v>
      </c>
      <c r="N34" s="68">
        <v>10533324.459999999</v>
      </c>
      <c r="O34" s="68">
        <v>9861818.8499999996</v>
      </c>
      <c r="P34" s="68">
        <v>196863722.99000001</v>
      </c>
      <c r="Q34" s="68">
        <f t="shared" si="1"/>
        <v>314332110.53999996</v>
      </c>
      <c r="R34" s="41"/>
      <c r="S34" s="41"/>
      <c r="T34" s="41"/>
      <c r="U34" s="41"/>
      <c r="V34" s="41"/>
      <c r="W34" s="41"/>
      <c r="X34" s="41"/>
      <c r="Y34" s="41"/>
      <c r="Z34" s="41"/>
      <c r="AA34" s="41"/>
      <c r="AB34" s="41"/>
      <c r="AC34" s="41"/>
      <c r="AD34" s="41"/>
      <c r="AE34" s="41"/>
      <c r="AF34" s="41"/>
      <c r="AG34" s="41"/>
      <c r="AH34" s="41"/>
    </row>
    <row r="35" spans="1:34" x14ac:dyDescent="0.25">
      <c r="A35" s="44"/>
      <c r="B35" s="11" t="s">
        <v>49</v>
      </c>
      <c r="C35" s="87">
        <v>70405316</v>
      </c>
      <c r="D35" s="87">
        <v>70405316</v>
      </c>
      <c r="E35" s="68">
        <v>0</v>
      </c>
      <c r="F35" s="68">
        <v>0</v>
      </c>
      <c r="G35" s="68">
        <v>232675.34</v>
      </c>
      <c r="H35" s="68">
        <v>7063765.3900000006</v>
      </c>
      <c r="I35" s="68">
        <v>730511.76</v>
      </c>
      <c r="J35" s="68">
        <v>2799712.6100000003</v>
      </c>
      <c r="K35" s="68">
        <v>5783291.7599999998</v>
      </c>
      <c r="L35" s="68">
        <v>2528617.0099999998</v>
      </c>
      <c r="M35" s="68">
        <v>7094378.0500000007</v>
      </c>
      <c r="N35" s="68">
        <v>3188510.6199999996</v>
      </c>
      <c r="O35" s="68">
        <v>3861014.82</v>
      </c>
      <c r="P35" s="68">
        <v>22654659.699999999</v>
      </c>
      <c r="Q35" s="68">
        <f t="shared" si="1"/>
        <v>55937137.060000002</v>
      </c>
      <c r="R35" s="41"/>
      <c r="S35" s="41"/>
      <c r="T35" s="41"/>
      <c r="U35" s="41"/>
      <c r="V35" s="41"/>
      <c r="W35" s="41"/>
      <c r="X35" s="41"/>
      <c r="Y35" s="41"/>
      <c r="Z35" s="41"/>
      <c r="AA35" s="41"/>
      <c r="AB35" s="41"/>
      <c r="AC35" s="41"/>
      <c r="AD35" s="41"/>
      <c r="AE35" s="41"/>
      <c r="AF35" s="41"/>
      <c r="AG35" s="41"/>
      <c r="AH35" s="41"/>
    </row>
    <row r="36" spans="1:34" x14ac:dyDescent="0.25">
      <c r="A36" s="44"/>
      <c r="B36" s="11" t="s">
        <v>50</v>
      </c>
      <c r="C36" s="87">
        <v>20779068</v>
      </c>
      <c r="D36" s="87">
        <v>20779068</v>
      </c>
      <c r="E36" s="68">
        <v>0</v>
      </c>
      <c r="F36" s="68">
        <v>360947.74</v>
      </c>
      <c r="G36" s="68">
        <v>2792363.2</v>
      </c>
      <c r="H36" s="68">
        <v>401072.3</v>
      </c>
      <c r="I36" s="68">
        <v>391822.88</v>
      </c>
      <c r="J36" s="68">
        <v>1861018.82</v>
      </c>
      <c r="K36" s="68">
        <v>514461.32</v>
      </c>
      <c r="L36" s="68">
        <v>2220578.3199999998</v>
      </c>
      <c r="M36" s="68">
        <v>2048301.81</v>
      </c>
      <c r="N36" s="68">
        <v>1745407.98</v>
      </c>
      <c r="O36" s="68">
        <v>1626437.4</v>
      </c>
      <c r="P36" s="68">
        <v>2640734.5099999998</v>
      </c>
      <c r="Q36" s="68">
        <f t="shared" si="1"/>
        <v>16603146.280000001</v>
      </c>
      <c r="R36" s="41"/>
      <c r="S36" s="41"/>
      <c r="T36" s="41"/>
      <c r="U36" s="41"/>
      <c r="V36" s="41"/>
      <c r="W36" s="41"/>
      <c r="X36" s="41"/>
      <c r="Y36" s="41"/>
      <c r="Z36" s="41"/>
      <c r="AA36" s="41"/>
      <c r="AB36" s="41"/>
      <c r="AC36" s="41"/>
      <c r="AD36" s="41"/>
      <c r="AE36" s="41"/>
      <c r="AF36" s="41"/>
      <c r="AG36" s="41"/>
      <c r="AH36" s="41"/>
    </row>
    <row r="37" spans="1:34" x14ac:dyDescent="0.25">
      <c r="A37" s="44"/>
      <c r="B37" s="11" t="s">
        <v>51</v>
      </c>
      <c r="C37" s="87">
        <v>511913450</v>
      </c>
      <c r="D37" s="87">
        <v>526913450</v>
      </c>
      <c r="E37" s="68">
        <v>4775888.1800000006</v>
      </c>
      <c r="F37" s="68">
        <v>6004651.0300000003</v>
      </c>
      <c r="G37" s="68">
        <v>17150474.859999999</v>
      </c>
      <c r="H37" s="68">
        <v>26950249.880000003</v>
      </c>
      <c r="I37" s="68">
        <v>52355132.870000005</v>
      </c>
      <c r="J37" s="68">
        <v>14743408.610000001</v>
      </c>
      <c r="K37" s="68">
        <v>58562511.799999997</v>
      </c>
      <c r="L37" s="68">
        <v>9363060.3900000006</v>
      </c>
      <c r="M37" s="68">
        <v>99821281.150000006</v>
      </c>
      <c r="N37" s="68">
        <v>23705150.650000002</v>
      </c>
      <c r="O37" s="68">
        <v>78956456.409999996</v>
      </c>
      <c r="P37" s="68">
        <v>115747474.72999999</v>
      </c>
      <c r="Q37" s="68">
        <f t="shared" si="1"/>
        <v>508135740.55999994</v>
      </c>
      <c r="R37" s="41"/>
      <c r="S37" s="41"/>
      <c r="T37" s="41"/>
      <c r="U37" s="41"/>
      <c r="V37" s="41"/>
      <c r="W37" s="41"/>
      <c r="X37" s="41"/>
      <c r="Y37" s="41"/>
      <c r="Z37" s="41"/>
      <c r="AA37" s="41"/>
      <c r="AB37" s="41"/>
      <c r="AC37" s="41"/>
      <c r="AD37" s="41"/>
      <c r="AE37" s="41"/>
      <c r="AF37" s="41"/>
      <c r="AG37" s="41"/>
      <c r="AH37" s="41"/>
    </row>
    <row r="38" spans="1:34" x14ac:dyDescent="0.25">
      <c r="A38" s="44"/>
      <c r="B38" s="11" t="s">
        <v>52</v>
      </c>
      <c r="C38" s="87">
        <v>220011653</v>
      </c>
      <c r="D38" s="87">
        <v>220011653</v>
      </c>
      <c r="E38" s="68">
        <v>0</v>
      </c>
      <c r="F38" s="68"/>
      <c r="G38" s="68"/>
      <c r="H38" s="68"/>
      <c r="I38" s="68"/>
      <c r="J38" s="68"/>
      <c r="K38" s="68"/>
      <c r="L38" s="68"/>
      <c r="M38" s="68"/>
      <c r="N38" s="68"/>
      <c r="O38" s="68"/>
      <c r="P38" s="68">
        <v>80964237.319999993</v>
      </c>
      <c r="Q38" s="68">
        <f t="shared" si="1"/>
        <v>80964237.319999993</v>
      </c>
      <c r="R38" s="41"/>
      <c r="S38" s="41"/>
      <c r="T38" s="41"/>
      <c r="U38" s="41"/>
      <c r="V38" s="41"/>
      <c r="W38" s="41"/>
      <c r="X38" s="41"/>
      <c r="Y38" s="41"/>
      <c r="Z38" s="41"/>
      <c r="AA38" s="41"/>
      <c r="AB38" s="41"/>
      <c r="AC38" s="41"/>
      <c r="AD38" s="41"/>
      <c r="AE38" s="41"/>
      <c r="AF38" s="41"/>
      <c r="AG38" s="41"/>
      <c r="AH38" s="41"/>
    </row>
    <row r="39" spans="1:34" x14ac:dyDescent="0.25">
      <c r="A39" s="44"/>
      <c r="B39" s="11" t="s">
        <v>53</v>
      </c>
      <c r="C39" s="87">
        <v>107891355</v>
      </c>
      <c r="D39" s="87">
        <v>107891355</v>
      </c>
      <c r="E39" s="68">
        <v>0</v>
      </c>
      <c r="F39" s="68"/>
      <c r="G39" s="68"/>
      <c r="H39" s="68"/>
      <c r="I39" s="68">
        <v>0</v>
      </c>
      <c r="J39" s="68"/>
      <c r="K39" s="68">
        <v>0</v>
      </c>
      <c r="L39" s="68">
        <v>0</v>
      </c>
      <c r="M39" s="68">
        <v>7826618.0899999999</v>
      </c>
      <c r="N39" s="68">
        <v>2890821.36</v>
      </c>
      <c r="O39" s="68">
        <v>51263301.590000004</v>
      </c>
      <c r="P39" s="68">
        <v>11329049.390000001</v>
      </c>
      <c r="Q39" s="68">
        <f t="shared" si="1"/>
        <v>73309790.430000007</v>
      </c>
      <c r="R39" s="41"/>
      <c r="S39" s="41"/>
      <c r="T39" s="41"/>
      <c r="U39" s="41"/>
      <c r="V39" s="41"/>
      <c r="W39" s="41"/>
      <c r="X39" s="41"/>
      <c r="Y39" s="41"/>
      <c r="Z39" s="41"/>
      <c r="AA39" s="41"/>
      <c r="AB39" s="41"/>
      <c r="AC39" s="41"/>
      <c r="AD39" s="41"/>
      <c r="AE39" s="41"/>
      <c r="AF39" s="41"/>
      <c r="AG39" s="41"/>
      <c r="AH39" s="41"/>
    </row>
    <row r="40" spans="1:34" x14ac:dyDescent="0.25">
      <c r="A40" s="44"/>
      <c r="B40" s="11" t="s">
        <v>54</v>
      </c>
      <c r="C40" s="87">
        <v>1507490437</v>
      </c>
      <c r="D40" s="87">
        <v>1107490437</v>
      </c>
      <c r="E40" s="68">
        <v>5789000</v>
      </c>
      <c r="F40" s="68">
        <v>5832000</v>
      </c>
      <c r="G40" s="68">
        <v>5790000</v>
      </c>
      <c r="H40" s="68">
        <v>5791000</v>
      </c>
      <c r="I40" s="68">
        <v>5815166.6699999999</v>
      </c>
      <c r="J40" s="68">
        <v>5732000</v>
      </c>
      <c r="K40" s="68">
        <v>5885000</v>
      </c>
      <c r="L40" s="68">
        <v>5889000</v>
      </c>
      <c r="M40" s="68">
        <v>6442721.3700000001</v>
      </c>
      <c r="N40" s="68">
        <v>56990786.880000003</v>
      </c>
      <c r="O40" s="68">
        <v>25269309.890000001</v>
      </c>
      <c r="P40" s="68">
        <v>389820618.88999999</v>
      </c>
      <c r="Q40" s="68">
        <f t="shared" si="1"/>
        <v>525046603.69999999</v>
      </c>
      <c r="R40" s="41"/>
      <c r="S40" s="41"/>
      <c r="T40" s="41"/>
      <c r="U40" s="41"/>
      <c r="V40" s="41"/>
      <c r="W40" s="41"/>
      <c r="X40" s="41"/>
      <c r="Y40" s="41"/>
      <c r="Z40" s="41"/>
      <c r="AA40" s="41"/>
      <c r="AB40" s="41"/>
      <c r="AC40" s="41"/>
      <c r="AD40" s="41"/>
      <c r="AE40" s="41"/>
      <c r="AF40" s="41"/>
      <c r="AG40" s="41"/>
      <c r="AH40" s="41"/>
    </row>
    <row r="41" spans="1:34" x14ac:dyDescent="0.25">
      <c r="A41" s="44"/>
      <c r="B41" s="11" t="s">
        <v>55</v>
      </c>
      <c r="C41" s="87">
        <v>3430802987</v>
      </c>
      <c r="D41" s="87">
        <v>2930802987</v>
      </c>
      <c r="E41" s="68">
        <v>47680327.440000005</v>
      </c>
      <c r="F41" s="68">
        <v>219810804.89999998</v>
      </c>
      <c r="G41" s="68">
        <v>127700105.75</v>
      </c>
      <c r="H41" s="68">
        <v>89689661.599999994</v>
      </c>
      <c r="I41" s="68">
        <v>76366329.359999999</v>
      </c>
      <c r="J41" s="68">
        <v>155512810.53999999</v>
      </c>
      <c r="K41" s="68">
        <v>106215005.02999999</v>
      </c>
      <c r="L41" s="68">
        <v>199913495.02000001</v>
      </c>
      <c r="M41" s="68">
        <v>236149488.84</v>
      </c>
      <c r="N41" s="68">
        <v>287585842.31</v>
      </c>
      <c r="O41" s="68">
        <v>266525500.56</v>
      </c>
      <c r="P41" s="68">
        <v>535589019.72000003</v>
      </c>
      <c r="Q41" s="68">
        <f t="shared" si="1"/>
        <v>2348738391.0699997</v>
      </c>
      <c r="R41" s="41"/>
      <c r="S41" s="41"/>
      <c r="T41" s="41"/>
      <c r="U41" s="41"/>
      <c r="V41" s="41"/>
      <c r="W41" s="41"/>
      <c r="X41" s="41"/>
      <c r="Y41" s="41"/>
      <c r="Z41" s="41"/>
      <c r="AA41" s="41"/>
      <c r="AB41" s="41"/>
      <c r="AC41" s="41"/>
      <c r="AD41" s="41"/>
      <c r="AE41" s="41"/>
      <c r="AF41" s="41"/>
      <c r="AG41" s="41"/>
      <c r="AH41" s="41"/>
    </row>
    <row r="42" spans="1:34" x14ac:dyDescent="0.25">
      <c r="A42" s="44"/>
      <c r="B42" s="11" t="s">
        <v>56</v>
      </c>
      <c r="C42" s="87">
        <v>474055620</v>
      </c>
      <c r="D42" s="87">
        <v>474055620</v>
      </c>
      <c r="E42" s="68">
        <v>0</v>
      </c>
      <c r="F42" s="68">
        <v>12069836.85</v>
      </c>
      <c r="G42" s="68">
        <v>30802929.73</v>
      </c>
      <c r="H42" s="68">
        <v>51564981.600000001</v>
      </c>
      <c r="I42" s="68">
        <v>24684929.16</v>
      </c>
      <c r="J42" s="68">
        <v>43799940.700000003</v>
      </c>
      <c r="K42" s="68">
        <v>6737121</v>
      </c>
      <c r="L42" s="68">
        <v>1070786</v>
      </c>
      <c r="M42" s="68">
        <v>2135000</v>
      </c>
      <c r="N42" s="68">
        <v>15455446.74</v>
      </c>
      <c r="O42" s="68">
        <v>34535583</v>
      </c>
      <c r="P42" s="68">
        <v>51394981.75</v>
      </c>
      <c r="Q42" s="68">
        <f t="shared" si="1"/>
        <v>274251536.53000003</v>
      </c>
      <c r="R42" s="41"/>
      <c r="S42" s="41"/>
      <c r="T42" s="41"/>
      <c r="U42" s="41"/>
      <c r="V42" s="41"/>
      <c r="W42" s="41"/>
      <c r="X42" s="41"/>
      <c r="Y42" s="41"/>
      <c r="Z42" s="41"/>
      <c r="AA42" s="41"/>
      <c r="AB42" s="41"/>
      <c r="AC42" s="41"/>
      <c r="AD42" s="41"/>
      <c r="AE42" s="41"/>
      <c r="AF42" s="41"/>
      <c r="AG42" s="41"/>
      <c r="AH42" s="41"/>
    </row>
    <row r="43" spans="1:34" x14ac:dyDescent="0.25">
      <c r="A43" s="44"/>
      <c r="B43" s="11" t="s">
        <v>57</v>
      </c>
      <c r="C43" s="87">
        <v>1242430284</v>
      </c>
      <c r="D43" s="87">
        <v>234111400.90999997</v>
      </c>
      <c r="E43" s="68">
        <v>0</v>
      </c>
      <c r="F43" s="68">
        <v>55592151.409999996</v>
      </c>
      <c r="G43" s="68">
        <v>0</v>
      </c>
      <c r="H43" s="68">
        <v>9756115.75</v>
      </c>
      <c r="I43" s="68">
        <v>26220944.309999999</v>
      </c>
      <c r="J43" s="68">
        <v>6144732.7400000002</v>
      </c>
      <c r="K43" s="68">
        <v>15621510.310000001</v>
      </c>
      <c r="L43" s="68">
        <v>5459921.3700000001</v>
      </c>
      <c r="M43" s="68">
        <v>10965342.569999997</v>
      </c>
      <c r="N43" s="68">
        <v>6426922.3100000024</v>
      </c>
      <c r="O43" s="68">
        <v>20257861.239999998</v>
      </c>
      <c r="P43" s="68">
        <v>74277623.859999999</v>
      </c>
      <c r="Q43" s="68">
        <f t="shared" si="1"/>
        <v>230723125.87</v>
      </c>
      <c r="R43" s="41"/>
      <c r="S43" s="41"/>
      <c r="T43" s="41"/>
      <c r="U43" s="41"/>
      <c r="V43" s="41"/>
      <c r="W43" s="41"/>
      <c r="X43" s="41"/>
      <c r="Y43" s="41"/>
      <c r="Z43" s="41"/>
      <c r="AA43" s="41"/>
      <c r="AB43" s="41"/>
      <c r="AC43" s="41"/>
      <c r="AD43" s="41"/>
      <c r="AE43" s="41"/>
      <c r="AF43" s="41"/>
      <c r="AG43" s="41"/>
      <c r="AH43" s="41"/>
    </row>
    <row r="44" spans="1:34" x14ac:dyDescent="0.25">
      <c r="A44" s="44"/>
      <c r="B44" s="11" t="s">
        <v>60</v>
      </c>
      <c r="C44" s="87">
        <v>52692632</v>
      </c>
      <c r="D44" s="87">
        <v>52692632</v>
      </c>
      <c r="E44" s="68">
        <v>0</v>
      </c>
      <c r="F44" s="68">
        <v>3858109.2100000004</v>
      </c>
      <c r="G44" s="68">
        <v>0</v>
      </c>
      <c r="H44" s="68">
        <v>314095.04000000004</v>
      </c>
      <c r="I44" s="68">
        <v>0</v>
      </c>
      <c r="J44" s="68">
        <v>0</v>
      </c>
      <c r="K44" s="68">
        <v>2500062.46</v>
      </c>
      <c r="L44" s="68">
        <v>4054429.9</v>
      </c>
      <c r="M44" s="68">
        <v>33749.99</v>
      </c>
      <c r="N44" s="68">
        <v>6192566.8200000003</v>
      </c>
      <c r="O44" s="68">
        <v>4906553.28</v>
      </c>
      <c r="P44" s="68">
        <v>2949247.52</v>
      </c>
      <c r="Q44" s="68">
        <f t="shared" si="1"/>
        <v>24808814.220000003</v>
      </c>
      <c r="R44" s="41"/>
      <c r="S44" s="41"/>
      <c r="T44" s="41"/>
      <c r="U44" s="41"/>
      <c r="V44" s="41"/>
      <c r="W44" s="41"/>
      <c r="X44" s="41"/>
      <c r="Y44" s="41"/>
      <c r="Z44" s="41"/>
      <c r="AA44" s="41"/>
      <c r="AB44" s="41"/>
      <c r="AC44" s="41"/>
      <c r="AD44" s="41"/>
      <c r="AE44" s="41"/>
      <c r="AF44" s="41"/>
      <c r="AG44" s="41"/>
      <c r="AH44" s="41"/>
    </row>
    <row r="45" spans="1:34" x14ac:dyDescent="0.25">
      <c r="A45" s="44"/>
      <c r="B45" s="11" t="s">
        <v>61</v>
      </c>
      <c r="C45" s="87">
        <v>131486578</v>
      </c>
      <c r="D45" s="87">
        <v>131486578</v>
      </c>
      <c r="E45" s="68">
        <v>0</v>
      </c>
      <c r="F45" s="68">
        <v>503772.5</v>
      </c>
      <c r="G45" s="68">
        <v>4901009.87</v>
      </c>
      <c r="H45" s="68">
        <v>2390271.7400000002</v>
      </c>
      <c r="I45" s="68">
        <v>1592011.56</v>
      </c>
      <c r="J45" s="68">
        <v>3006954.08</v>
      </c>
      <c r="K45" s="68">
        <v>3456442.7</v>
      </c>
      <c r="L45" s="68">
        <v>27920170.920000002</v>
      </c>
      <c r="M45" s="68">
        <v>4899128.09</v>
      </c>
      <c r="N45" s="68">
        <v>48315720.329999998</v>
      </c>
      <c r="O45" s="68">
        <v>3951116.73</v>
      </c>
      <c r="P45" s="68">
        <v>27528076.440000001</v>
      </c>
      <c r="Q45" s="68">
        <f t="shared" si="1"/>
        <v>128464674.96000001</v>
      </c>
      <c r="R45" s="41"/>
      <c r="S45" s="41"/>
      <c r="T45" s="41"/>
      <c r="U45" s="41"/>
      <c r="V45" s="41"/>
      <c r="W45" s="41"/>
      <c r="X45" s="41"/>
      <c r="Y45" s="41"/>
      <c r="Z45" s="41"/>
      <c r="AA45" s="41"/>
      <c r="AB45" s="41"/>
      <c r="AC45" s="41"/>
      <c r="AD45" s="41"/>
      <c r="AE45" s="41"/>
      <c r="AF45" s="41"/>
      <c r="AG45" s="41"/>
      <c r="AH45" s="41"/>
    </row>
    <row r="46" spans="1:34" x14ac:dyDescent="0.25">
      <c r="A46" s="44"/>
      <c r="B46" s="11" t="s">
        <v>62</v>
      </c>
      <c r="C46" s="87">
        <v>514727950</v>
      </c>
      <c r="D46" s="87">
        <v>514727950</v>
      </c>
      <c r="E46" s="68">
        <v>8094266.1899999995</v>
      </c>
      <c r="F46" s="68">
        <v>6664011.4100000001</v>
      </c>
      <c r="G46" s="68">
        <v>8571635.1699999999</v>
      </c>
      <c r="H46" s="68">
        <v>7920806.6900000004</v>
      </c>
      <c r="I46" s="68">
        <v>14800508.199999999</v>
      </c>
      <c r="J46" s="68">
        <v>27397603.75</v>
      </c>
      <c r="K46" s="68">
        <v>44898070.349999994</v>
      </c>
      <c r="L46" s="68">
        <v>21972504.550000001</v>
      </c>
      <c r="M46" s="68">
        <v>10483190.119999999</v>
      </c>
      <c r="N46" s="68">
        <v>20407020.789999999</v>
      </c>
      <c r="O46" s="68">
        <v>13409406.4</v>
      </c>
      <c r="P46" s="68">
        <v>89999471.319999993</v>
      </c>
      <c r="Q46" s="68">
        <f t="shared" si="1"/>
        <v>274618494.94</v>
      </c>
      <c r="R46" s="41"/>
      <c r="S46" s="41"/>
      <c r="T46" s="41"/>
      <c r="U46" s="41"/>
      <c r="V46" s="41"/>
      <c r="W46" s="41"/>
      <c r="X46" s="41"/>
      <c r="Y46" s="41"/>
      <c r="Z46" s="41"/>
      <c r="AA46" s="41"/>
      <c r="AB46" s="41"/>
      <c r="AC46" s="41"/>
      <c r="AD46" s="41"/>
      <c r="AE46" s="41"/>
      <c r="AF46" s="41"/>
      <c r="AG46" s="41"/>
      <c r="AH46" s="41"/>
    </row>
    <row r="47" spans="1:34" x14ac:dyDescent="0.25">
      <c r="A47" s="44"/>
      <c r="B47" s="11" t="s">
        <v>63</v>
      </c>
      <c r="C47" s="87">
        <v>2461646092</v>
      </c>
      <c r="D47" s="87">
        <v>2461646092</v>
      </c>
      <c r="E47" s="68">
        <v>176969201.72</v>
      </c>
      <c r="F47" s="68">
        <v>162275298.32000002</v>
      </c>
      <c r="G47" s="68">
        <v>171608103.74000001</v>
      </c>
      <c r="H47" s="68">
        <v>145435721.93000001</v>
      </c>
      <c r="I47" s="68">
        <v>171727103.67000002</v>
      </c>
      <c r="J47" s="68">
        <v>134429214.28999999</v>
      </c>
      <c r="K47" s="68">
        <v>199713148.46000001</v>
      </c>
      <c r="L47" s="68">
        <v>203065790.45000002</v>
      </c>
      <c r="M47" s="68">
        <v>179651456.52000001</v>
      </c>
      <c r="N47" s="68">
        <v>171517877.75999999</v>
      </c>
      <c r="O47" s="68">
        <v>164105687.50999999</v>
      </c>
      <c r="P47" s="68">
        <v>143843139.24000001</v>
      </c>
      <c r="Q47" s="68">
        <f t="shared" si="1"/>
        <v>2024341743.6100001</v>
      </c>
      <c r="R47" s="41"/>
      <c r="S47" s="41"/>
      <c r="T47" s="41"/>
      <c r="U47" s="41"/>
      <c r="V47" s="41"/>
      <c r="W47" s="41"/>
      <c r="X47" s="41"/>
      <c r="Y47" s="41"/>
      <c r="Z47" s="41"/>
      <c r="AA47" s="41"/>
      <c r="AB47" s="41"/>
      <c r="AC47" s="41"/>
      <c r="AD47" s="41"/>
      <c r="AE47" s="41"/>
      <c r="AF47" s="41"/>
      <c r="AG47" s="41"/>
      <c r="AH47" s="41"/>
    </row>
    <row r="48" spans="1:34" x14ac:dyDescent="0.25">
      <c r="A48" s="44"/>
      <c r="B48" s="11" t="s">
        <v>64</v>
      </c>
      <c r="C48" s="87">
        <v>15868156</v>
      </c>
      <c r="D48" s="87">
        <v>15868156</v>
      </c>
      <c r="E48" s="68">
        <v>0</v>
      </c>
      <c r="F48" s="68"/>
      <c r="G48" s="68">
        <v>0</v>
      </c>
      <c r="H48" s="68">
        <v>0</v>
      </c>
      <c r="I48" s="68">
        <v>181310</v>
      </c>
      <c r="J48" s="68">
        <v>0</v>
      </c>
      <c r="K48" s="68">
        <v>37530</v>
      </c>
      <c r="L48" s="68">
        <v>0</v>
      </c>
      <c r="M48" s="68">
        <v>155537.62</v>
      </c>
      <c r="N48" s="68">
        <v>542845.79</v>
      </c>
      <c r="O48" s="68">
        <v>888618.32</v>
      </c>
      <c r="P48" s="68">
        <v>4496823.51</v>
      </c>
      <c r="Q48" s="68">
        <f t="shared" si="1"/>
        <v>6302665.2400000002</v>
      </c>
      <c r="R48" s="41"/>
      <c r="S48" s="41"/>
      <c r="T48" s="41"/>
      <c r="U48" s="41"/>
      <c r="V48" s="41"/>
      <c r="W48" s="41"/>
      <c r="X48" s="41"/>
      <c r="Y48" s="41"/>
      <c r="Z48" s="41"/>
      <c r="AA48" s="41"/>
      <c r="AB48" s="41"/>
      <c r="AC48" s="41"/>
      <c r="AD48" s="41"/>
      <c r="AE48" s="41"/>
      <c r="AF48" s="41"/>
      <c r="AG48" s="41"/>
      <c r="AH48" s="41"/>
    </row>
    <row r="49" spans="1:34" x14ac:dyDescent="0.25">
      <c r="A49" s="44"/>
      <c r="B49" s="11" t="s">
        <v>66</v>
      </c>
      <c r="C49" s="87">
        <v>2152497349</v>
      </c>
      <c r="D49" s="87">
        <v>2152497349</v>
      </c>
      <c r="E49" s="68">
        <v>0</v>
      </c>
      <c r="F49" s="68">
        <v>27181021.23</v>
      </c>
      <c r="G49" s="68">
        <v>428727680.77999997</v>
      </c>
      <c r="H49" s="68">
        <v>13752394.51</v>
      </c>
      <c r="I49" s="68">
        <v>268333312.62</v>
      </c>
      <c r="J49" s="68">
        <v>174557739.53</v>
      </c>
      <c r="K49" s="68">
        <v>154696207.12</v>
      </c>
      <c r="L49" s="68">
        <v>185988333.13999999</v>
      </c>
      <c r="M49" s="68">
        <v>133692823.34</v>
      </c>
      <c r="N49" s="68">
        <v>121163019.04000001</v>
      </c>
      <c r="O49" s="68">
        <v>269920865.83999997</v>
      </c>
      <c r="P49" s="68">
        <v>307248135.45999998</v>
      </c>
      <c r="Q49" s="68">
        <f t="shared" si="1"/>
        <v>2085261532.6099997</v>
      </c>
      <c r="R49" s="41"/>
      <c r="S49" s="41"/>
      <c r="T49" s="41"/>
      <c r="U49" s="41"/>
      <c r="V49" s="41"/>
      <c r="W49" s="41"/>
      <c r="X49" s="41"/>
      <c r="Y49" s="41"/>
      <c r="Z49" s="41"/>
      <c r="AA49" s="41"/>
      <c r="AB49" s="41"/>
      <c r="AC49" s="41"/>
      <c r="AD49" s="41"/>
      <c r="AE49" s="41"/>
      <c r="AF49" s="41"/>
      <c r="AG49" s="41"/>
      <c r="AH49" s="41"/>
    </row>
    <row r="50" spans="1:34" x14ac:dyDescent="0.25">
      <c r="A50" s="44"/>
      <c r="B50" s="11" t="s">
        <v>68</v>
      </c>
      <c r="C50" s="87">
        <v>1527920629</v>
      </c>
      <c r="D50" s="87">
        <v>1527920629</v>
      </c>
      <c r="E50" s="68">
        <v>81658847.620000005</v>
      </c>
      <c r="F50" s="68">
        <v>89554481.920000002</v>
      </c>
      <c r="G50" s="68">
        <v>88043013.830000013</v>
      </c>
      <c r="H50" s="68">
        <v>94484786.950000003</v>
      </c>
      <c r="I50" s="68">
        <v>91357033.079999998</v>
      </c>
      <c r="J50" s="68">
        <v>97394613.75</v>
      </c>
      <c r="K50" s="68">
        <v>92143820.88000001</v>
      </c>
      <c r="L50" s="68">
        <v>100753242.59</v>
      </c>
      <c r="M50" s="68">
        <v>98424370.570000008</v>
      </c>
      <c r="N50" s="68">
        <v>97826302.810000002</v>
      </c>
      <c r="O50" s="68">
        <v>162607824.19999999</v>
      </c>
      <c r="P50" s="68">
        <v>114113383.88</v>
      </c>
      <c r="Q50" s="68">
        <f t="shared" si="1"/>
        <v>1208361722.0800004</v>
      </c>
      <c r="R50" s="41"/>
      <c r="S50" s="41"/>
      <c r="T50" s="41"/>
      <c r="U50" s="41"/>
      <c r="V50" s="41"/>
      <c r="W50" s="41"/>
      <c r="X50" s="41"/>
      <c r="Y50" s="41"/>
      <c r="Z50" s="41"/>
      <c r="AA50" s="41"/>
      <c r="AB50" s="41"/>
      <c r="AC50" s="41"/>
      <c r="AD50" s="41"/>
      <c r="AE50" s="41"/>
      <c r="AF50" s="41"/>
      <c r="AG50" s="41"/>
      <c r="AH50" s="41"/>
    </row>
    <row r="51" spans="1:34" x14ac:dyDescent="0.25">
      <c r="A51" s="44"/>
      <c r="B51" s="11" t="s">
        <v>70</v>
      </c>
      <c r="C51" s="87">
        <v>6133284</v>
      </c>
      <c r="D51" s="87">
        <v>6133284</v>
      </c>
      <c r="E51" s="68">
        <v>0</v>
      </c>
      <c r="F51" s="68"/>
      <c r="G51" s="68"/>
      <c r="H51" s="68"/>
      <c r="I51" s="68"/>
      <c r="J51" s="68"/>
      <c r="K51" s="68"/>
      <c r="L51" s="68"/>
      <c r="M51" s="68"/>
      <c r="N51" s="68"/>
      <c r="O51" s="68">
        <v>0</v>
      </c>
      <c r="P51" s="68"/>
      <c r="Q51" s="68">
        <f t="shared" si="1"/>
        <v>0</v>
      </c>
      <c r="R51" s="41"/>
      <c r="S51" s="41"/>
      <c r="T51" s="41"/>
      <c r="U51" s="41"/>
      <c r="V51" s="41"/>
      <c r="W51" s="41"/>
      <c r="X51" s="41"/>
      <c r="Y51" s="41"/>
      <c r="Z51" s="41"/>
      <c r="AA51" s="41"/>
      <c r="AB51" s="41"/>
      <c r="AC51" s="41"/>
      <c r="AD51" s="41"/>
      <c r="AE51" s="41"/>
      <c r="AF51" s="41"/>
      <c r="AG51" s="41"/>
      <c r="AH51" s="41"/>
    </row>
    <row r="52" spans="1:34" x14ac:dyDescent="0.25">
      <c r="A52" s="44"/>
      <c r="B52" s="11" t="s">
        <v>71</v>
      </c>
      <c r="C52" s="87">
        <v>277570938</v>
      </c>
      <c r="D52" s="87">
        <v>277570938</v>
      </c>
      <c r="E52" s="68">
        <v>488043.87</v>
      </c>
      <c r="F52" s="68">
        <v>9467740.6799999997</v>
      </c>
      <c r="G52" s="68">
        <v>16944102.649999999</v>
      </c>
      <c r="H52" s="68">
        <v>37409317.409999996</v>
      </c>
      <c r="I52" s="68">
        <v>16675688.48</v>
      </c>
      <c r="J52" s="68">
        <v>16683239.32</v>
      </c>
      <c r="K52" s="68">
        <v>16576651.330000002</v>
      </c>
      <c r="L52" s="68">
        <v>17716517.289999999</v>
      </c>
      <c r="M52" s="68">
        <v>8418503.4600000009</v>
      </c>
      <c r="N52" s="68">
        <v>15307878.129999999</v>
      </c>
      <c r="O52" s="68">
        <v>41794773.459999993</v>
      </c>
      <c r="P52" s="68">
        <v>45560292.859999999</v>
      </c>
      <c r="Q52" s="68">
        <f t="shared" si="1"/>
        <v>243042748.94</v>
      </c>
      <c r="R52" s="41"/>
      <c r="S52" s="41"/>
      <c r="T52" s="41"/>
      <c r="U52" s="41"/>
      <c r="V52" s="41"/>
      <c r="W52" s="41"/>
      <c r="X52" s="41"/>
      <c r="Y52" s="41"/>
      <c r="Z52" s="41"/>
      <c r="AA52" s="41"/>
      <c r="AB52" s="41"/>
      <c r="AC52" s="41"/>
      <c r="AD52" s="41"/>
      <c r="AE52" s="41"/>
      <c r="AF52" s="41"/>
      <c r="AG52" s="41"/>
      <c r="AH52" s="41"/>
    </row>
    <row r="53" spans="1:34" x14ac:dyDescent="0.25">
      <c r="A53" s="44"/>
      <c r="B53" s="11" t="s">
        <v>72</v>
      </c>
      <c r="C53" s="87">
        <v>1010977134</v>
      </c>
      <c r="D53" s="87">
        <v>2560977134</v>
      </c>
      <c r="E53" s="68">
        <v>34744015.980000004</v>
      </c>
      <c r="F53" s="68">
        <v>98741388.239999995</v>
      </c>
      <c r="G53" s="68">
        <v>175078732.81999999</v>
      </c>
      <c r="H53" s="68">
        <v>119734452.94</v>
      </c>
      <c r="I53" s="68">
        <v>39592125.569999993</v>
      </c>
      <c r="J53" s="68">
        <v>100572398.41</v>
      </c>
      <c r="K53" s="68">
        <v>28691929.199999999</v>
      </c>
      <c r="L53" s="68">
        <v>236495862.44999999</v>
      </c>
      <c r="M53" s="68">
        <v>151726677.41999999</v>
      </c>
      <c r="N53" s="68">
        <v>157395970.37</v>
      </c>
      <c r="O53" s="68">
        <v>435279051.21000004</v>
      </c>
      <c r="P53" s="68">
        <v>351565827.24000001</v>
      </c>
      <c r="Q53" s="68">
        <f t="shared" si="1"/>
        <v>1929618431.8499999</v>
      </c>
      <c r="R53" s="41"/>
      <c r="S53" s="41"/>
      <c r="T53" s="41"/>
      <c r="U53" s="41"/>
      <c r="V53" s="41"/>
      <c r="W53" s="41"/>
      <c r="X53" s="41"/>
      <c r="Y53" s="41"/>
      <c r="Z53" s="41"/>
      <c r="AA53" s="41"/>
      <c r="AB53" s="41"/>
      <c r="AC53" s="41"/>
      <c r="AD53" s="41"/>
      <c r="AE53" s="41"/>
      <c r="AF53" s="41"/>
      <c r="AG53" s="41"/>
      <c r="AH53" s="41"/>
    </row>
    <row r="54" spans="1:34" x14ac:dyDescent="0.25">
      <c r="A54" s="44"/>
      <c r="B54" s="11" t="s">
        <v>193</v>
      </c>
      <c r="C54" s="87">
        <v>656132940</v>
      </c>
      <c r="D54" s="87">
        <v>501532940</v>
      </c>
      <c r="E54" s="68">
        <v>15524080</v>
      </c>
      <c r="F54" s="68">
        <v>992255.94000000134</v>
      </c>
      <c r="G54" s="68">
        <v>41536557.350000001</v>
      </c>
      <c r="H54" s="68">
        <v>32101198.299999997</v>
      </c>
      <c r="I54" s="68">
        <v>41655990.32</v>
      </c>
      <c r="J54" s="68">
        <v>15085792.98</v>
      </c>
      <c r="K54" s="68">
        <v>8032755.1799999997</v>
      </c>
      <c r="L54" s="68">
        <v>27988369.370000001</v>
      </c>
      <c r="M54" s="68">
        <v>8720846.2699999996</v>
      </c>
      <c r="N54" s="68">
        <v>10461463.039999999</v>
      </c>
      <c r="O54" s="68">
        <v>52675621.519999996</v>
      </c>
      <c r="P54" s="68">
        <v>47844983.259999998</v>
      </c>
      <c r="Q54" s="68">
        <f t="shared" si="1"/>
        <v>302619913.52999997</v>
      </c>
      <c r="R54" s="41"/>
      <c r="S54" s="41"/>
      <c r="T54" s="41"/>
      <c r="U54" s="41"/>
      <c r="V54" s="41"/>
      <c r="W54" s="41"/>
      <c r="X54" s="41"/>
      <c r="Y54" s="41"/>
      <c r="Z54" s="41"/>
      <c r="AA54" s="41"/>
      <c r="AB54" s="41"/>
      <c r="AC54" s="41"/>
      <c r="AD54" s="41"/>
      <c r="AE54" s="41"/>
      <c r="AF54" s="41"/>
      <c r="AG54" s="41"/>
      <c r="AH54" s="41"/>
    </row>
    <row r="55" spans="1:34" x14ac:dyDescent="0.25">
      <c r="A55" s="44"/>
      <c r="B55" s="11" t="s">
        <v>194</v>
      </c>
      <c r="C55" s="87">
        <v>66917433</v>
      </c>
      <c r="D55" s="87">
        <v>74026764.280000001</v>
      </c>
      <c r="E55" s="68">
        <v>5080000</v>
      </c>
      <c r="F55" s="68">
        <v>11973678.01</v>
      </c>
      <c r="G55" s="68">
        <v>2068333.33</v>
      </c>
      <c r="H55" s="68">
        <v>2653460.0099999998</v>
      </c>
      <c r="I55" s="68">
        <v>6358798.1600000001</v>
      </c>
      <c r="J55" s="68">
        <v>1966005.01</v>
      </c>
      <c r="K55" s="68">
        <v>794166.67</v>
      </c>
      <c r="L55" s="68"/>
      <c r="M55" s="68">
        <v>0</v>
      </c>
      <c r="N55" s="68">
        <v>8767612.9499999993</v>
      </c>
      <c r="O55" s="68">
        <v>5720575.5</v>
      </c>
      <c r="P55" s="68">
        <v>28479930.920000002</v>
      </c>
      <c r="Q55" s="68">
        <f t="shared" si="1"/>
        <v>73862560.560000002</v>
      </c>
      <c r="R55" s="41"/>
      <c r="S55" s="41"/>
      <c r="T55" s="41"/>
      <c r="U55" s="41"/>
      <c r="V55" s="41"/>
      <c r="W55" s="41"/>
      <c r="X55" s="41"/>
      <c r="Y55" s="41"/>
      <c r="Z55" s="41"/>
      <c r="AA55" s="41"/>
      <c r="AB55" s="41"/>
      <c r="AC55" s="41"/>
      <c r="AD55" s="41"/>
      <c r="AE55" s="41"/>
      <c r="AF55" s="41"/>
      <c r="AG55" s="41"/>
      <c r="AH55" s="41"/>
    </row>
    <row r="56" spans="1:34" x14ac:dyDescent="0.25">
      <c r="A56" s="44"/>
      <c r="B56" s="11" t="s">
        <v>197</v>
      </c>
      <c r="C56" s="87">
        <v>5521904</v>
      </c>
      <c r="D56" s="87">
        <v>5521904</v>
      </c>
      <c r="E56" s="68">
        <v>0</v>
      </c>
      <c r="F56" s="68">
        <v>0</v>
      </c>
      <c r="G56" s="68">
        <v>704375.08</v>
      </c>
      <c r="H56" s="68">
        <v>523789.02</v>
      </c>
      <c r="I56" s="68">
        <v>681969.20000000007</v>
      </c>
      <c r="J56" s="68">
        <v>0</v>
      </c>
      <c r="K56" s="68"/>
      <c r="L56" s="68">
        <v>290721.49</v>
      </c>
      <c r="M56" s="68">
        <v>0</v>
      </c>
      <c r="N56" s="68">
        <v>1002199.96</v>
      </c>
      <c r="O56" s="68">
        <v>177182.9</v>
      </c>
      <c r="P56" s="68">
        <v>283104.2</v>
      </c>
      <c r="Q56" s="68">
        <f t="shared" si="1"/>
        <v>3663341.85</v>
      </c>
      <c r="R56" s="41"/>
      <c r="S56" s="41"/>
      <c r="T56" s="41"/>
      <c r="U56" s="41"/>
      <c r="V56" s="41"/>
      <c r="W56" s="41"/>
      <c r="X56" s="41"/>
      <c r="Y56" s="41"/>
      <c r="Z56" s="41"/>
      <c r="AA56" s="41"/>
      <c r="AB56" s="41"/>
      <c r="AC56" s="41"/>
      <c r="AD56" s="41"/>
      <c r="AE56" s="41"/>
      <c r="AF56" s="41"/>
      <c r="AG56" s="41"/>
      <c r="AH56" s="41"/>
    </row>
    <row r="57" spans="1:34" x14ac:dyDescent="0.25">
      <c r="A57" s="44"/>
      <c r="B57" s="11" t="s">
        <v>278</v>
      </c>
      <c r="C57" s="87">
        <v>55820936</v>
      </c>
      <c r="D57" s="87">
        <v>55820936</v>
      </c>
      <c r="E57" s="68">
        <v>0</v>
      </c>
      <c r="F57" s="68"/>
      <c r="G57" s="68"/>
      <c r="H57" s="68"/>
      <c r="I57" s="68"/>
      <c r="J57" s="68"/>
      <c r="K57" s="68"/>
      <c r="L57" s="68"/>
      <c r="M57" s="68"/>
      <c r="N57" s="68"/>
      <c r="O57" s="68"/>
      <c r="P57" s="68"/>
      <c r="Q57" s="68">
        <f t="shared" si="1"/>
        <v>0</v>
      </c>
      <c r="R57" s="41"/>
      <c r="S57" s="41"/>
      <c r="T57" s="41"/>
      <c r="U57" s="41"/>
      <c r="V57" s="41"/>
      <c r="W57" s="41"/>
      <c r="X57" s="41"/>
      <c r="Y57" s="41"/>
      <c r="Z57" s="41"/>
      <c r="AA57" s="41"/>
      <c r="AB57" s="41"/>
      <c r="AC57" s="41"/>
      <c r="AD57" s="41"/>
      <c r="AE57" s="41"/>
      <c r="AF57" s="41"/>
      <c r="AG57" s="41"/>
      <c r="AH57" s="41"/>
    </row>
    <row r="58" spans="1:34" x14ac:dyDescent="0.25">
      <c r="A58" s="44"/>
      <c r="B58" s="11" t="s">
        <v>351</v>
      </c>
      <c r="C58" s="87">
        <v>439668518</v>
      </c>
      <c r="D58" s="87">
        <v>930367991.12</v>
      </c>
      <c r="E58" s="68">
        <v>1271446.56</v>
      </c>
      <c r="F58" s="68">
        <v>7560498.3600000003</v>
      </c>
      <c r="G58" s="68">
        <v>7131133.2999999998</v>
      </c>
      <c r="H58" s="68">
        <v>116557492.09</v>
      </c>
      <c r="I58" s="68">
        <v>28004063.649999999</v>
      </c>
      <c r="J58" s="68">
        <v>12946391.469999999</v>
      </c>
      <c r="K58" s="68">
        <v>16693890.82</v>
      </c>
      <c r="L58" s="68">
        <v>11467696.18</v>
      </c>
      <c r="M58" s="68">
        <v>17758178.899999999</v>
      </c>
      <c r="N58" s="68">
        <v>98105248.719999999</v>
      </c>
      <c r="O58" s="68">
        <v>20637151.43</v>
      </c>
      <c r="P58" s="68">
        <v>386914242.01999998</v>
      </c>
      <c r="Q58" s="68">
        <f t="shared" si="1"/>
        <v>725047433.5</v>
      </c>
      <c r="R58" s="41"/>
      <c r="S58" s="41"/>
      <c r="T58" s="41"/>
      <c r="U58" s="41"/>
      <c r="V58" s="41"/>
      <c r="W58" s="41"/>
      <c r="X58" s="41"/>
      <c r="Y58" s="41"/>
      <c r="Z58" s="41"/>
      <c r="AA58" s="41"/>
      <c r="AB58" s="41"/>
      <c r="AC58" s="41"/>
      <c r="AD58" s="41"/>
      <c r="AE58" s="41"/>
      <c r="AF58" s="41"/>
      <c r="AG58" s="41"/>
      <c r="AH58" s="41"/>
    </row>
    <row r="59" spans="1:34" x14ac:dyDescent="0.25">
      <c r="A59" s="44"/>
      <c r="B59" s="11" t="s">
        <v>352</v>
      </c>
      <c r="C59" s="87">
        <v>23000000</v>
      </c>
      <c r="D59" s="87">
        <v>23000000</v>
      </c>
      <c r="E59" s="68">
        <v>0</v>
      </c>
      <c r="F59" s="68"/>
      <c r="G59" s="68"/>
      <c r="H59" s="68"/>
      <c r="I59" s="68"/>
      <c r="J59" s="68"/>
      <c r="K59" s="68"/>
      <c r="L59" s="68"/>
      <c r="M59" s="68"/>
      <c r="N59" s="68"/>
      <c r="O59" s="68"/>
      <c r="P59" s="68"/>
      <c r="Q59" s="68">
        <f t="shared" si="1"/>
        <v>0</v>
      </c>
      <c r="R59" s="41"/>
      <c r="S59" s="41"/>
      <c r="T59" s="41"/>
      <c r="U59" s="41"/>
      <c r="V59" s="41"/>
      <c r="W59" s="41"/>
      <c r="X59" s="41"/>
      <c r="Y59" s="41"/>
      <c r="Z59" s="41"/>
      <c r="AA59" s="41"/>
      <c r="AB59" s="41"/>
      <c r="AC59" s="41"/>
      <c r="AD59" s="41"/>
      <c r="AE59" s="41"/>
      <c r="AF59" s="41"/>
      <c r="AG59" s="41"/>
      <c r="AH59" s="41"/>
    </row>
    <row r="60" spans="1:34" x14ac:dyDescent="0.25">
      <c r="A60" s="90"/>
      <c r="B60" s="11" t="s">
        <v>373</v>
      </c>
      <c r="C60" s="87">
        <v>0</v>
      </c>
      <c r="D60" s="87">
        <v>164326722.34999999</v>
      </c>
      <c r="E60" s="68"/>
      <c r="F60" s="68"/>
      <c r="G60" s="68"/>
      <c r="H60" s="68"/>
      <c r="I60" s="68"/>
      <c r="J60" s="68"/>
      <c r="K60" s="68"/>
      <c r="L60" s="68"/>
      <c r="M60" s="68"/>
      <c r="N60" s="68"/>
      <c r="O60" s="68"/>
      <c r="P60" s="68">
        <v>164321247.22999999</v>
      </c>
      <c r="Q60" s="68">
        <f t="shared" si="1"/>
        <v>164321247.22999999</v>
      </c>
      <c r="R60" s="41"/>
      <c r="S60" s="41"/>
      <c r="T60" s="41"/>
      <c r="U60" s="41"/>
      <c r="V60" s="41"/>
      <c r="W60" s="41"/>
      <c r="X60" s="41"/>
      <c r="Y60" s="41"/>
      <c r="Z60" s="41"/>
      <c r="AA60" s="41"/>
      <c r="AB60" s="41"/>
      <c r="AC60" s="41"/>
      <c r="AD60" s="41"/>
      <c r="AE60" s="41"/>
      <c r="AF60" s="41"/>
      <c r="AG60" s="41"/>
      <c r="AH60" s="41"/>
    </row>
    <row r="61" spans="1:34" x14ac:dyDescent="0.25">
      <c r="A61" s="90"/>
      <c r="B61" s="11" t="s">
        <v>374</v>
      </c>
      <c r="C61" s="87">
        <v>169688546</v>
      </c>
      <c r="D61" s="87">
        <v>169688546</v>
      </c>
      <c r="E61" s="68">
        <v>0</v>
      </c>
      <c r="F61" s="68"/>
      <c r="G61" s="68"/>
      <c r="H61" s="68"/>
      <c r="I61" s="68"/>
      <c r="J61" s="68"/>
      <c r="K61" s="68"/>
      <c r="L61" s="68"/>
      <c r="M61" s="68"/>
      <c r="N61" s="68"/>
      <c r="O61" s="68">
        <v>25263164.780000001</v>
      </c>
      <c r="P61" s="68">
        <v>21139981.530000001</v>
      </c>
      <c r="Q61" s="68">
        <f t="shared" si="1"/>
        <v>46403146.310000002</v>
      </c>
      <c r="R61" s="41"/>
      <c r="S61" s="41"/>
      <c r="T61" s="41"/>
      <c r="U61" s="41"/>
      <c r="V61" s="41"/>
      <c r="W61" s="41"/>
      <c r="X61" s="41"/>
      <c r="Y61" s="41"/>
      <c r="Z61" s="41"/>
      <c r="AA61" s="41"/>
      <c r="AB61" s="41"/>
      <c r="AC61" s="41"/>
      <c r="AD61" s="41"/>
      <c r="AE61" s="41"/>
      <c r="AF61" s="41"/>
      <c r="AG61" s="41"/>
      <c r="AH61" s="41"/>
    </row>
    <row r="62" spans="1:34" x14ac:dyDescent="0.25">
      <c r="A62" s="90"/>
      <c r="B62" s="11" t="s">
        <v>375</v>
      </c>
      <c r="C62" s="87"/>
      <c r="D62" s="87">
        <v>2000000000</v>
      </c>
      <c r="E62" s="68"/>
      <c r="F62" s="68"/>
      <c r="G62" s="68"/>
      <c r="H62" s="68"/>
      <c r="I62" s="68"/>
      <c r="J62" s="68"/>
      <c r="K62" s="68"/>
      <c r="L62" s="68"/>
      <c r="M62" s="68"/>
      <c r="N62" s="68"/>
      <c r="O62" s="68">
        <v>1228557520.5599999</v>
      </c>
      <c r="P62" s="68">
        <v>766716148.62</v>
      </c>
      <c r="Q62" s="68">
        <f t="shared" si="1"/>
        <v>1995273669.1799998</v>
      </c>
      <c r="R62" s="41"/>
      <c r="S62" s="41"/>
      <c r="T62" s="41"/>
      <c r="U62" s="41"/>
      <c r="V62" s="41"/>
      <c r="W62" s="41"/>
      <c r="X62" s="41"/>
      <c r="Y62" s="41"/>
      <c r="Z62" s="41"/>
      <c r="AA62" s="41"/>
      <c r="AB62" s="41"/>
      <c r="AC62" s="41"/>
      <c r="AD62" s="41"/>
      <c r="AE62" s="41"/>
      <c r="AF62" s="41"/>
      <c r="AG62" s="41"/>
      <c r="AH62" s="41"/>
    </row>
    <row r="63" spans="1:34" x14ac:dyDescent="0.25">
      <c r="A63" s="90"/>
      <c r="B63" s="11" t="s">
        <v>376</v>
      </c>
      <c r="C63" s="87">
        <v>0</v>
      </c>
      <c r="D63" s="87">
        <v>8871428.6900000013</v>
      </c>
      <c r="E63" s="68"/>
      <c r="F63" s="68"/>
      <c r="G63" s="68"/>
      <c r="H63" s="68"/>
      <c r="I63" s="68"/>
      <c r="J63" s="68"/>
      <c r="K63" s="68"/>
      <c r="L63" s="68"/>
      <c r="M63" s="68"/>
      <c r="N63" s="68">
        <v>62127</v>
      </c>
      <c r="O63" s="68">
        <v>818845.27</v>
      </c>
      <c r="P63" s="68">
        <v>4750898.17</v>
      </c>
      <c r="Q63" s="68">
        <f t="shared" si="1"/>
        <v>5631870.4399999995</v>
      </c>
      <c r="R63" s="41"/>
      <c r="S63" s="41"/>
      <c r="T63" s="41"/>
      <c r="U63" s="41"/>
      <c r="V63" s="41"/>
      <c r="W63" s="41"/>
      <c r="X63" s="41"/>
      <c r="Y63" s="41"/>
      <c r="Z63" s="41"/>
      <c r="AA63" s="41"/>
      <c r="AB63" s="41"/>
      <c r="AC63" s="41"/>
      <c r="AD63" s="41"/>
      <c r="AE63" s="41"/>
      <c r="AF63" s="41"/>
      <c r="AG63" s="41"/>
      <c r="AH63" s="41"/>
    </row>
    <row r="64" spans="1:34" x14ac:dyDescent="0.25">
      <c r="A64" s="90"/>
      <c r="B64" s="11" t="s">
        <v>377</v>
      </c>
      <c r="C64" s="87">
        <v>0</v>
      </c>
      <c r="D64" s="87">
        <v>76540629.260000005</v>
      </c>
      <c r="E64" s="68"/>
      <c r="F64" s="68"/>
      <c r="G64" s="68"/>
      <c r="H64" s="68"/>
      <c r="I64" s="68"/>
      <c r="J64" s="68"/>
      <c r="K64" s="68"/>
      <c r="L64" s="68">
        <v>0</v>
      </c>
      <c r="M64" s="68">
        <v>0</v>
      </c>
      <c r="N64" s="68">
        <v>1900594.9</v>
      </c>
      <c r="O64" s="68">
        <v>15123682.900000002</v>
      </c>
      <c r="P64" s="68">
        <v>44020837.480000004</v>
      </c>
      <c r="Q64" s="68">
        <f t="shared" si="1"/>
        <v>61045115.280000001</v>
      </c>
      <c r="R64" s="41"/>
      <c r="S64" s="41"/>
      <c r="T64" s="41"/>
      <c r="U64" s="41"/>
      <c r="V64" s="41"/>
      <c r="W64" s="41"/>
      <c r="X64" s="41"/>
      <c r="Y64" s="41"/>
      <c r="Z64" s="41"/>
      <c r="AA64" s="41"/>
      <c r="AB64" s="41"/>
      <c r="AC64" s="41"/>
      <c r="AD64" s="41"/>
      <c r="AE64" s="41"/>
      <c r="AF64" s="41"/>
      <c r="AG64" s="41"/>
      <c r="AH64" s="41"/>
    </row>
    <row r="65" spans="1:34" x14ac:dyDescent="0.25">
      <c r="A65" s="90"/>
      <c r="B65" s="11" t="s">
        <v>378</v>
      </c>
      <c r="C65" s="87">
        <v>0</v>
      </c>
      <c r="D65" s="87">
        <v>2000000</v>
      </c>
      <c r="E65" s="68"/>
      <c r="F65" s="68"/>
      <c r="G65" s="68"/>
      <c r="H65" s="68"/>
      <c r="I65" s="68"/>
      <c r="J65" s="68"/>
      <c r="K65" s="68"/>
      <c r="L65" s="68"/>
      <c r="M65" s="68"/>
      <c r="N65" s="68">
        <v>0</v>
      </c>
      <c r="O65" s="68">
        <v>404338.8</v>
      </c>
      <c r="P65" s="68">
        <v>1593673.53</v>
      </c>
      <c r="Q65" s="68">
        <f t="shared" si="1"/>
        <v>1998012.33</v>
      </c>
      <c r="R65" s="41"/>
      <c r="S65" s="41"/>
      <c r="T65" s="41"/>
      <c r="U65" s="41"/>
      <c r="V65" s="41"/>
      <c r="W65" s="41"/>
      <c r="X65" s="41"/>
      <c r="Y65" s="41"/>
      <c r="Z65" s="41"/>
      <c r="AA65" s="41"/>
      <c r="AB65" s="41"/>
      <c r="AC65" s="41"/>
      <c r="AD65" s="41"/>
      <c r="AE65" s="41"/>
      <c r="AF65" s="41"/>
      <c r="AG65" s="41"/>
      <c r="AH65" s="41"/>
    </row>
    <row r="66" spans="1:34" x14ac:dyDescent="0.25">
      <c r="A66" s="90"/>
      <c r="B66" s="11" t="s">
        <v>379</v>
      </c>
      <c r="C66" s="87">
        <v>0</v>
      </c>
      <c r="D66" s="87">
        <v>8939427.3999999985</v>
      </c>
      <c r="E66" s="68"/>
      <c r="F66" s="68"/>
      <c r="G66" s="68"/>
      <c r="H66" s="68"/>
      <c r="I66" s="68"/>
      <c r="J66" s="68"/>
      <c r="K66" s="68"/>
      <c r="L66" s="68"/>
      <c r="M66" s="68">
        <v>0</v>
      </c>
      <c r="N66" s="68">
        <v>453211.99</v>
      </c>
      <c r="O66" s="68">
        <v>3195980.7</v>
      </c>
      <c r="P66" s="68">
        <v>4932694.7699999996</v>
      </c>
      <c r="Q66" s="68">
        <f t="shared" si="1"/>
        <v>8581887.4600000009</v>
      </c>
      <c r="R66" s="41"/>
      <c r="S66" s="41"/>
      <c r="T66" s="41"/>
      <c r="U66" s="41"/>
      <c r="V66" s="41"/>
      <c r="W66" s="41"/>
      <c r="X66" s="41"/>
      <c r="Y66" s="41"/>
      <c r="Z66" s="41"/>
      <c r="AA66" s="41"/>
      <c r="AB66" s="41"/>
      <c r="AC66" s="41"/>
      <c r="AD66" s="41"/>
      <c r="AE66" s="41"/>
      <c r="AF66" s="41"/>
      <c r="AG66" s="41"/>
      <c r="AH66" s="41"/>
    </row>
    <row r="67" spans="1:34" x14ac:dyDescent="0.25">
      <c r="A67" s="90"/>
      <c r="B67" s="11" t="s">
        <v>380</v>
      </c>
      <c r="C67" s="87"/>
      <c r="D67" s="87">
        <v>7619999.7200000007</v>
      </c>
      <c r="E67" s="68"/>
      <c r="F67" s="68"/>
      <c r="G67" s="68"/>
      <c r="H67" s="68"/>
      <c r="I67" s="68"/>
      <c r="J67" s="68"/>
      <c r="K67" s="68"/>
      <c r="L67" s="68"/>
      <c r="M67" s="68"/>
      <c r="N67" s="68"/>
      <c r="O67" s="68"/>
      <c r="P67" s="68">
        <v>7299936.8200000003</v>
      </c>
      <c r="Q67" s="68">
        <f t="shared" si="1"/>
        <v>7299936.8200000003</v>
      </c>
      <c r="R67" s="41"/>
      <c r="S67" s="41"/>
      <c r="T67" s="41"/>
      <c r="U67" s="41"/>
      <c r="V67" s="41"/>
      <c r="W67" s="41"/>
      <c r="X67" s="41"/>
      <c r="Y67" s="41"/>
      <c r="Z67" s="41"/>
      <c r="AA67" s="41"/>
      <c r="AB67" s="41"/>
      <c r="AC67" s="41"/>
      <c r="AD67" s="41"/>
      <c r="AE67" s="41"/>
      <c r="AF67" s="41"/>
      <c r="AG67" s="41"/>
      <c r="AH67" s="41"/>
    </row>
    <row r="68" spans="1:34" x14ac:dyDescent="0.25">
      <c r="A68" s="90"/>
      <c r="B68" s="11" t="s">
        <v>381</v>
      </c>
      <c r="C68" s="87">
        <v>0</v>
      </c>
      <c r="D68" s="87">
        <v>31973611.259999998</v>
      </c>
      <c r="E68" s="68"/>
      <c r="F68" s="68"/>
      <c r="G68" s="68"/>
      <c r="H68" s="68"/>
      <c r="I68" s="68"/>
      <c r="J68" s="68"/>
      <c r="K68" s="68"/>
      <c r="L68" s="68"/>
      <c r="M68" s="68">
        <v>0</v>
      </c>
      <c r="N68" s="68">
        <v>415779.96</v>
      </c>
      <c r="O68" s="68">
        <v>7676775.3200000003</v>
      </c>
      <c r="P68" s="68">
        <v>21959633.98</v>
      </c>
      <c r="Q68" s="68">
        <f t="shared" si="1"/>
        <v>30052189.260000002</v>
      </c>
      <c r="R68" s="41"/>
      <c r="S68" s="41"/>
      <c r="T68" s="41"/>
      <c r="U68" s="41"/>
      <c r="V68" s="41"/>
      <c r="W68" s="41"/>
      <c r="X68" s="41"/>
      <c r="Y68" s="41"/>
      <c r="Z68" s="41"/>
      <c r="AA68" s="41"/>
      <c r="AB68" s="41"/>
      <c r="AC68" s="41"/>
      <c r="AD68" s="41"/>
      <c r="AE68" s="41"/>
      <c r="AF68" s="41"/>
      <c r="AG68" s="41"/>
      <c r="AH68" s="41"/>
    </row>
    <row r="69" spans="1:34" x14ac:dyDescent="0.25">
      <c r="A69" s="90"/>
      <c r="B69" s="11" t="s">
        <v>382</v>
      </c>
      <c r="C69" s="87">
        <v>0</v>
      </c>
      <c r="D69" s="87">
        <v>38842330</v>
      </c>
      <c r="E69" s="68"/>
      <c r="F69" s="68"/>
      <c r="G69" s="68"/>
      <c r="H69" s="68"/>
      <c r="I69" s="68"/>
      <c r="J69" s="68"/>
      <c r="K69" s="68"/>
      <c r="L69" s="68"/>
      <c r="M69" s="68">
        <v>0</v>
      </c>
      <c r="N69" s="68">
        <v>1240254.33</v>
      </c>
      <c r="O69" s="68">
        <v>11470886.65</v>
      </c>
      <c r="P69" s="68">
        <v>24726834.780000001</v>
      </c>
      <c r="Q69" s="68">
        <f t="shared" si="1"/>
        <v>37437975.760000005</v>
      </c>
      <c r="R69" s="41"/>
      <c r="S69" s="41"/>
      <c r="T69" s="41"/>
      <c r="U69" s="41"/>
      <c r="V69" s="41"/>
      <c r="W69" s="41"/>
      <c r="X69" s="41"/>
      <c r="Y69" s="41"/>
      <c r="Z69" s="41"/>
      <c r="AA69" s="41"/>
      <c r="AB69" s="41"/>
      <c r="AC69" s="41"/>
      <c r="AD69" s="41"/>
      <c r="AE69" s="41"/>
      <c r="AF69" s="41"/>
      <c r="AG69" s="41"/>
      <c r="AH69" s="41"/>
    </row>
    <row r="70" spans="1:34" x14ac:dyDescent="0.25">
      <c r="A70" s="90"/>
      <c r="B70" s="11" t="s">
        <v>383</v>
      </c>
      <c r="C70" s="87"/>
      <c r="D70" s="87">
        <v>7962869</v>
      </c>
      <c r="E70" s="68"/>
      <c r="F70" s="68"/>
      <c r="G70" s="68"/>
      <c r="H70" s="68"/>
      <c r="I70" s="68"/>
      <c r="J70" s="68"/>
      <c r="K70" s="68"/>
      <c r="L70" s="68"/>
      <c r="M70" s="68"/>
      <c r="N70" s="68"/>
      <c r="O70" s="68"/>
      <c r="P70" s="68">
        <v>4353016.87</v>
      </c>
      <c r="Q70" s="68">
        <f t="shared" si="1"/>
        <v>4353016.87</v>
      </c>
      <c r="R70" s="41"/>
      <c r="S70" s="41"/>
      <c r="T70" s="41"/>
      <c r="U70" s="41"/>
      <c r="V70" s="41"/>
      <c r="W70" s="41"/>
      <c r="X70" s="41"/>
      <c r="Y70" s="41"/>
      <c r="Z70" s="41"/>
      <c r="AA70" s="41"/>
      <c r="AB70" s="41"/>
      <c r="AC70" s="41"/>
      <c r="AD70" s="41"/>
      <c r="AE70" s="41"/>
      <c r="AF70" s="41"/>
      <c r="AG70" s="41"/>
      <c r="AH70" s="41"/>
    </row>
    <row r="71" spans="1:34" x14ac:dyDescent="0.25">
      <c r="B71" s="9" t="s">
        <v>74</v>
      </c>
      <c r="C71" s="71">
        <f>SUM(C72:C73)</f>
        <v>75847611529</v>
      </c>
      <c r="D71" s="71">
        <f t="shared" ref="D71:P71" si="3">SUM(D72:D73)</f>
        <v>110137282339.13</v>
      </c>
      <c r="E71" s="71">
        <f t="shared" si="3"/>
        <v>600204914.15999997</v>
      </c>
      <c r="F71" s="71">
        <f t="shared" si="3"/>
        <v>1031353103.55</v>
      </c>
      <c r="G71" s="71">
        <f t="shared" si="3"/>
        <v>1145281965.3599999</v>
      </c>
      <c r="H71" s="71">
        <f t="shared" si="3"/>
        <v>1401199542.6199999</v>
      </c>
      <c r="I71" s="71">
        <f t="shared" si="3"/>
        <v>19013277703.93</v>
      </c>
      <c r="J71" s="71">
        <f t="shared" si="3"/>
        <v>11538214259.619999</v>
      </c>
      <c r="K71" s="71">
        <f t="shared" si="3"/>
        <v>18392618606.330002</v>
      </c>
      <c r="L71" s="71">
        <f t="shared" si="3"/>
        <v>10568520122.93</v>
      </c>
      <c r="M71" s="71">
        <f t="shared" si="3"/>
        <v>5043144861.2200003</v>
      </c>
      <c r="N71" s="71">
        <f t="shared" si="3"/>
        <v>4097658471.8299999</v>
      </c>
      <c r="O71" s="71">
        <f t="shared" si="3"/>
        <v>10230310523.209999</v>
      </c>
      <c r="P71" s="71">
        <f t="shared" si="3"/>
        <v>19585058167.169998</v>
      </c>
      <c r="Q71" s="71">
        <f t="shared" si="1"/>
        <v>102646842241.93001</v>
      </c>
      <c r="R71" s="41"/>
      <c r="S71" s="40"/>
      <c r="T71" s="41"/>
      <c r="U71" s="41"/>
      <c r="V71" s="41"/>
      <c r="W71" s="41"/>
      <c r="X71" s="41"/>
      <c r="Y71" s="41"/>
      <c r="Z71" s="41"/>
      <c r="AA71" s="41"/>
      <c r="AB71" s="41"/>
      <c r="AC71" s="41"/>
      <c r="AD71" s="41"/>
      <c r="AE71" s="41"/>
      <c r="AF71" s="41"/>
      <c r="AG71" s="41"/>
    </row>
    <row r="72" spans="1:34" x14ac:dyDescent="0.25">
      <c r="B72" s="11" t="s">
        <v>75</v>
      </c>
      <c r="C72" s="87">
        <v>75847611529</v>
      </c>
      <c r="D72" s="87">
        <v>94065662209</v>
      </c>
      <c r="E72" s="68">
        <v>600204914.15999997</v>
      </c>
      <c r="F72" s="68">
        <v>1031353103.55</v>
      </c>
      <c r="G72" s="68">
        <v>1145281965.3599999</v>
      </c>
      <c r="H72" s="68">
        <v>1401199542.6199999</v>
      </c>
      <c r="I72" s="68">
        <v>19013277703.93</v>
      </c>
      <c r="J72" s="68">
        <v>11538214259.619999</v>
      </c>
      <c r="K72" s="68">
        <v>18392618606.330002</v>
      </c>
      <c r="L72" s="68">
        <v>10568520122.93</v>
      </c>
      <c r="M72" s="68">
        <v>2967250452.6500001</v>
      </c>
      <c r="N72" s="68">
        <v>4034327041.8199997</v>
      </c>
      <c r="O72" s="68">
        <v>9713094991.0799999</v>
      </c>
      <c r="P72" s="68">
        <v>13247578687.530001</v>
      </c>
      <c r="Q72" s="68">
        <f t="shared" si="1"/>
        <v>93652921391.580002</v>
      </c>
      <c r="R72" s="41"/>
      <c r="S72" s="41"/>
      <c r="T72" s="41"/>
      <c r="U72" s="41"/>
      <c r="V72" s="41"/>
      <c r="W72" s="41"/>
      <c r="X72" s="41"/>
      <c r="Y72" s="41"/>
      <c r="Z72" s="41"/>
      <c r="AA72" s="41"/>
      <c r="AB72" s="41"/>
      <c r="AC72" s="41"/>
      <c r="AD72" s="41"/>
      <c r="AE72" s="41"/>
      <c r="AF72" s="41"/>
      <c r="AG72" s="41"/>
    </row>
    <row r="73" spans="1:34" x14ac:dyDescent="0.25">
      <c r="B73" s="11" t="s">
        <v>76</v>
      </c>
      <c r="C73" s="87">
        <v>0</v>
      </c>
      <c r="D73" s="87">
        <v>16071620130.130001</v>
      </c>
      <c r="E73" s="68"/>
      <c r="F73" s="68"/>
      <c r="G73" s="68"/>
      <c r="H73" s="68"/>
      <c r="I73" s="68"/>
      <c r="J73" s="68"/>
      <c r="K73" s="68">
        <v>0</v>
      </c>
      <c r="L73" s="68">
        <v>0</v>
      </c>
      <c r="M73" s="68">
        <v>2075894408.5700002</v>
      </c>
      <c r="N73" s="68">
        <v>63331430.009999998</v>
      </c>
      <c r="O73" s="68">
        <v>517215532.13</v>
      </c>
      <c r="P73" s="68">
        <v>6337479479.6399994</v>
      </c>
      <c r="Q73" s="68">
        <f t="shared" si="1"/>
        <v>8993920850.3499985</v>
      </c>
      <c r="R73" s="41"/>
      <c r="S73" s="41"/>
      <c r="T73" s="41"/>
      <c r="U73" s="41"/>
      <c r="V73" s="41"/>
      <c r="W73" s="41"/>
      <c r="X73" s="41"/>
      <c r="Y73" s="41"/>
      <c r="Z73" s="41"/>
      <c r="AA73" s="41"/>
      <c r="AB73" s="41"/>
      <c r="AC73" s="41"/>
      <c r="AD73" s="41"/>
      <c r="AE73" s="41"/>
      <c r="AF73" s="41"/>
      <c r="AG73" s="41"/>
    </row>
    <row r="74" spans="1:34" x14ac:dyDescent="0.25">
      <c r="B74" s="9" t="s">
        <v>77</v>
      </c>
      <c r="C74" s="71">
        <f>SUM(C75:C112)</f>
        <v>150967033265</v>
      </c>
      <c r="D74" s="71">
        <f>SUM(D75:D112)</f>
        <v>109615262374.39996</v>
      </c>
      <c r="E74" s="71">
        <f t="shared" ref="E74:P74" si="4">SUM(E75:E112)</f>
        <v>21137942084.09</v>
      </c>
      <c r="F74" s="71">
        <f t="shared" si="4"/>
        <v>2158198522.8599997</v>
      </c>
      <c r="G74" s="71">
        <f t="shared" si="4"/>
        <v>3509300526.0000005</v>
      </c>
      <c r="H74" s="71">
        <f t="shared" si="4"/>
        <v>2380474445.5400004</v>
      </c>
      <c r="I74" s="71">
        <f t="shared" si="4"/>
        <v>3560719204.3199997</v>
      </c>
      <c r="J74" s="71">
        <f t="shared" si="4"/>
        <v>22178693244.220001</v>
      </c>
      <c r="K74" s="71">
        <f t="shared" si="4"/>
        <v>17828004123.190002</v>
      </c>
      <c r="L74" s="71">
        <f t="shared" si="4"/>
        <v>9897355915.6099987</v>
      </c>
      <c r="M74" s="71">
        <f t="shared" si="4"/>
        <v>17756217995.59</v>
      </c>
      <c r="N74" s="71">
        <f t="shared" si="4"/>
        <v>10921511251.179998</v>
      </c>
      <c r="O74" s="71">
        <f t="shared" si="4"/>
        <v>6428060851.2600002</v>
      </c>
      <c r="P74" s="71">
        <f t="shared" si="4"/>
        <v>-15186556164.760002</v>
      </c>
      <c r="Q74" s="71">
        <f t="shared" si="1"/>
        <v>102569921999.09998</v>
      </c>
      <c r="R74" s="41"/>
      <c r="S74" s="40"/>
      <c r="T74" s="41"/>
      <c r="U74" s="41"/>
      <c r="V74" s="41"/>
      <c r="W74" s="41"/>
      <c r="X74" s="41"/>
      <c r="Y74" s="41"/>
      <c r="Z74" s="41"/>
      <c r="AA74" s="41"/>
      <c r="AB74" s="41"/>
      <c r="AC74" s="41"/>
      <c r="AD74" s="41"/>
      <c r="AE74" s="41"/>
      <c r="AF74" s="41"/>
      <c r="AG74" s="41"/>
    </row>
    <row r="75" spans="1:34" x14ac:dyDescent="0.25">
      <c r="B75" s="16" t="s">
        <v>384</v>
      </c>
      <c r="C75" s="87">
        <v>640094117</v>
      </c>
      <c r="D75" s="87">
        <v>0</v>
      </c>
      <c r="E75" s="72">
        <v>0</v>
      </c>
      <c r="F75" s="72">
        <v>0</v>
      </c>
      <c r="G75" s="72"/>
      <c r="H75" s="72"/>
      <c r="I75" s="72"/>
      <c r="J75" s="72"/>
      <c r="K75" s="72"/>
      <c r="L75" s="72">
        <v>0</v>
      </c>
      <c r="M75" s="72"/>
      <c r="N75" s="72">
        <v>0</v>
      </c>
      <c r="O75" s="72"/>
      <c r="P75" s="72">
        <v>0</v>
      </c>
      <c r="Q75" s="72">
        <f t="shared" si="1"/>
        <v>0</v>
      </c>
      <c r="R75" s="41"/>
      <c r="S75" s="40"/>
      <c r="T75" s="41"/>
      <c r="U75" s="41"/>
      <c r="V75" s="41"/>
      <c r="W75" s="41"/>
      <c r="X75" s="41"/>
      <c r="Y75" s="41"/>
      <c r="Z75" s="41"/>
      <c r="AA75" s="41"/>
      <c r="AB75" s="41"/>
      <c r="AC75" s="41"/>
      <c r="AD75" s="41"/>
      <c r="AE75" s="41"/>
      <c r="AF75" s="41"/>
      <c r="AG75" s="41"/>
    </row>
    <row r="76" spans="1:34" x14ac:dyDescent="0.25">
      <c r="B76" s="16" t="s">
        <v>81</v>
      </c>
      <c r="C76" s="87">
        <v>11529032050</v>
      </c>
      <c r="D76" s="87">
        <v>1061734752.7799997</v>
      </c>
      <c r="E76" s="68">
        <v>0</v>
      </c>
      <c r="F76" s="68"/>
      <c r="G76" s="68"/>
      <c r="H76" s="68">
        <v>0</v>
      </c>
      <c r="I76" s="68">
        <v>0</v>
      </c>
      <c r="J76" s="68">
        <v>0</v>
      </c>
      <c r="K76" s="68">
        <v>0</v>
      </c>
      <c r="L76" s="68">
        <v>0</v>
      </c>
      <c r="M76" s="68">
        <v>0</v>
      </c>
      <c r="N76" s="68">
        <v>0</v>
      </c>
      <c r="O76" s="68">
        <v>0</v>
      </c>
      <c r="P76" s="68">
        <v>0</v>
      </c>
      <c r="Q76" s="68">
        <f t="shared" si="1"/>
        <v>0</v>
      </c>
      <c r="R76" s="41"/>
      <c r="S76" s="41"/>
      <c r="T76" s="41"/>
      <c r="U76" s="41"/>
      <c r="V76" s="41"/>
      <c r="W76" s="41"/>
      <c r="X76" s="41"/>
      <c r="Y76" s="41"/>
      <c r="Z76" s="41"/>
      <c r="AA76" s="41"/>
      <c r="AB76" s="41"/>
      <c r="AC76" s="41"/>
      <c r="AD76" s="41"/>
      <c r="AE76" s="41"/>
      <c r="AF76" s="41"/>
      <c r="AG76" s="41"/>
      <c r="AH76" s="41"/>
    </row>
    <row r="77" spans="1:34" x14ac:dyDescent="0.25">
      <c r="B77" s="16" t="s">
        <v>245</v>
      </c>
      <c r="C77" s="87">
        <v>24440109348</v>
      </c>
      <c r="D77" s="87">
        <v>61771211562.619995</v>
      </c>
      <c r="E77" s="68">
        <v>13943477.689999999</v>
      </c>
      <c r="F77" s="68">
        <v>72049821.109999999</v>
      </c>
      <c r="G77" s="68">
        <v>275048294.24000001</v>
      </c>
      <c r="H77" s="68">
        <v>29044174.02</v>
      </c>
      <c r="I77" s="68">
        <v>1572902263.5699999</v>
      </c>
      <c r="J77" s="68">
        <v>507726353.70999998</v>
      </c>
      <c r="K77" s="68">
        <v>2728233896.4699998</v>
      </c>
      <c r="L77" s="68">
        <v>2600240510.3800001</v>
      </c>
      <c r="M77" s="68">
        <v>2663393411.5300002</v>
      </c>
      <c r="N77" s="68">
        <v>2636687214.1100001</v>
      </c>
      <c r="O77" s="68">
        <v>3696683342.0799999</v>
      </c>
      <c r="P77" s="68">
        <v>40964914866.329994</v>
      </c>
      <c r="Q77" s="68">
        <f t="shared" si="1"/>
        <v>57760867625.23999</v>
      </c>
      <c r="R77" s="41"/>
      <c r="S77" s="41"/>
      <c r="T77" s="41"/>
      <c r="U77" s="41"/>
      <c r="V77" s="41"/>
      <c r="W77" s="41"/>
      <c r="X77" s="41"/>
      <c r="Y77" s="41"/>
      <c r="Z77" s="41"/>
      <c r="AA77" s="41"/>
      <c r="AB77" s="41"/>
      <c r="AC77" s="41"/>
      <c r="AD77" s="41"/>
      <c r="AE77" s="41"/>
      <c r="AF77" s="41"/>
      <c r="AG77" s="41"/>
      <c r="AH77" s="41"/>
    </row>
    <row r="78" spans="1:34" x14ac:dyDescent="0.25">
      <c r="B78" s="16" t="s">
        <v>84</v>
      </c>
      <c r="C78" s="87">
        <v>189700451</v>
      </c>
      <c r="D78" s="87">
        <v>0</v>
      </c>
      <c r="E78" s="68">
        <v>0</v>
      </c>
      <c r="F78" s="68"/>
      <c r="G78" s="68"/>
      <c r="H78" s="68"/>
      <c r="I78" s="68">
        <v>0</v>
      </c>
      <c r="J78" s="68"/>
      <c r="K78" s="68">
        <v>0</v>
      </c>
      <c r="L78" s="68"/>
      <c r="M78" s="68">
        <v>0</v>
      </c>
      <c r="N78" s="68"/>
      <c r="O78" s="68"/>
      <c r="P78" s="68">
        <v>0</v>
      </c>
      <c r="Q78" s="68">
        <f t="shared" si="1"/>
        <v>0</v>
      </c>
      <c r="R78" s="41"/>
      <c r="S78" s="41"/>
      <c r="T78" s="41"/>
      <c r="U78" s="41"/>
      <c r="V78" s="41"/>
      <c r="W78" s="41"/>
      <c r="X78" s="41"/>
      <c r="Y78" s="41"/>
      <c r="Z78" s="41"/>
      <c r="AA78" s="41"/>
      <c r="AB78" s="41"/>
      <c r="AC78" s="41"/>
      <c r="AD78" s="41"/>
      <c r="AE78" s="41"/>
      <c r="AF78" s="41"/>
      <c r="AG78" s="41"/>
      <c r="AH78" s="41"/>
    </row>
    <row r="79" spans="1:34" x14ac:dyDescent="0.25">
      <c r="B79" s="16" t="s">
        <v>86</v>
      </c>
      <c r="C79" s="87">
        <v>103746923917</v>
      </c>
      <c r="D79" s="87">
        <v>28889399449.039993</v>
      </c>
      <c r="E79" s="68">
        <v>21059248134.389999</v>
      </c>
      <c r="F79" s="68">
        <v>2015310255.3099999</v>
      </c>
      <c r="G79" s="68">
        <v>2234645373.6300001</v>
      </c>
      <c r="H79" s="68">
        <v>2326704683.79</v>
      </c>
      <c r="I79" s="68">
        <v>1776557446.0800002</v>
      </c>
      <c r="J79" s="68">
        <v>21328211774.849998</v>
      </c>
      <c r="K79" s="68">
        <v>14280395315.760002</v>
      </c>
      <c r="L79" s="68">
        <v>5744738597.6000004</v>
      </c>
      <c r="M79" s="68">
        <v>14318980385.68</v>
      </c>
      <c r="N79" s="68">
        <v>6865702809.5600004</v>
      </c>
      <c r="O79" s="68">
        <v>1008226710.99</v>
      </c>
      <c r="P79" s="68">
        <v>-64233765039.540001</v>
      </c>
      <c r="Q79" s="68">
        <f t="shared" si="1"/>
        <v>28724956448.099998</v>
      </c>
      <c r="R79" s="41"/>
      <c r="S79" s="41"/>
      <c r="T79" s="41"/>
      <c r="U79" s="41"/>
      <c r="V79" s="41"/>
      <c r="W79" s="41"/>
      <c r="X79" s="41"/>
      <c r="Y79" s="41"/>
      <c r="Z79" s="41"/>
      <c r="AA79" s="41"/>
      <c r="AB79" s="41"/>
      <c r="AC79" s="41"/>
      <c r="AD79" s="41"/>
      <c r="AE79" s="41"/>
      <c r="AF79" s="41"/>
      <c r="AG79" s="41"/>
      <c r="AH79" s="41"/>
    </row>
    <row r="80" spans="1:34" x14ac:dyDescent="0.25">
      <c r="B80" s="16" t="s">
        <v>87</v>
      </c>
      <c r="C80" s="87">
        <v>192002179</v>
      </c>
      <c r="D80" s="87">
        <v>175426899</v>
      </c>
      <c r="E80" s="68">
        <v>0</v>
      </c>
      <c r="F80" s="68"/>
      <c r="G80" s="68"/>
      <c r="H80" s="68"/>
      <c r="I80" s="68"/>
      <c r="J80" s="68"/>
      <c r="K80" s="68">
        <v>0</v>
      </c>
      <c r="L80" s="68"/>
      <c r="M80" s="68">
        <v>0</v>
      </c>
      <c r="N80" s="68">
        <v>0</v>
      </c>
      <c r="O80" s="68">
        <v>0</v>
      </c>
      <c r="P80" s="68">
        <v>0</v>
      </c>
      <c r="Q80" s="68">
        <f t="shared" si="1"/>
        <v>0</v>
      </c>
      <c r="R80" s="41"/>
      <c r="S80" s="41"/>
      <c r="T80" s="41"/>
      <c r="U80" s="41"/>
      <c r="V80" s="41"/>
      <c r="W80" s="41"/>
      <c r="X80" s="41"/>
      <c r="Y80" s="41"/>
      <c r="Z80" s="41"/>
      <c r="AA80" s="41"/>
      <c r="AB80" s="41"/>
      <c r="AC80" s="41"/>
      <c r="AD80" s="41"/>
      <c r="AE80" s="41"/>
      <c r="AF80" s="41"/>
      <c r="AG80" s="41"/>
      <c r="AH80" s="41"/>
    </row>
    <row r="81" spans="2:35" x14ac:dyDescent="0.25">
      <c r="B81" s="16" t="s">
        <v>103</v>
      </c>
      <c r="C81" s="87"/>
      <c r="D81" s="87">
        <v>41669.040000000001</v>
      </c>
      <c r="E81" s="68"/>
      <c r="F81" s="68"/>
      <c r="G81" s="68"/>
      <c r="H81" s="68"/>
      <c r="I81" s="68"/>
      <c r="J81" s="68"/>
      <c r="K81" s="68"/>
      <c r="L81" s="68"/>
      <c r="M81" s="68"/>
      <c r="N81" s="68"/>
      <c r="O81" s="68"/>
      <c r="P81" s="68">
        <v>41669.040000000001</v>
      </c>
      <c r="Q81" s="68">
        <f t="shared" si="1"/>
        <v>41669.040000000001</v>
      </c>
      <c r="R81" s="41"/>
      <c r="S81" s="41"/>
      <c r="T81" s="41"/>
      <c r="U81" s="41"/>
      <c r="V81" s="41"/>
      <c r="W81" s="41"/>
      <c r="X81" s="41"/>
      <c r="Y81" s="41"/>
      <c r="Z81" s="41"/>
      <c r="AA81" s="41"/>
      <c r="AB81" s="41"/>
      <c r="AC81" s="41"/>
      <c r="AD81" s="41"/>
      <c r="AE81" s="41"/>
      <c r="AF81" s="41"/>
      <c r="AG81" s="41"/>
      <c r="AH81" s="41"/>
    </row>
    <row r="82" spans="2:35" x14ac:dyDescent="0.25">
      <c r="B82" s="16" t="s">
        <v>202</v>
      </c>
      <c r="C82" s="87"/>
      <c r="D82" s="87">
        <v>383847887.50999999</v>
      </c>
      <c r="E82" s="68"/>
      <c r="F82" s="68">
        <v>38506504.619999997</v>
      </c>
      <c r="G82" s="68">
        <v>1633242.38</v>
      </c>
      <c r="H82" s="68">
        <v>551410.31999999995</v>
      </c>
      <c r="I82" s="68">
        <v>0</v>
      </c>
      <c r="J82" s="68">
        <v>56191077.890000001</v>
      </c>
      <c r="K82" s="68"/>
      <c r="L82" s="68">
        <v>54834847.399999999</v>
      </c>
      <c r="M82" s="68">
        <v>37334284</v>
      </c>
      <c r="N82" s="68"/>
      <c r="O82" s="68"/>
      <c r="P82" s="68">
        <v>180643391.16000003</v>
      </c>
      <c r="Q82" s="68">
        <f t="shared" si="1"/>
        <v>369694757.77000004</v>
      </c>
      <c r="R82" s="41"/>
      <c r="S82" s="41"/>
      <c r="T82" s="41"/>
      <c r="U82" s="41"/>
      <c r="V82" s="41"/>
      <c r="W82" s="41"/>
      <c r="X82" s="41"/>
      <c r="Y82" s="41"/>
      <c r="Z82" s="41"/>
      <c r="AA82" s="41"/>
      <c r="AB82" s="41"/>
      <c r="AC82" s="41"/>
      <c r="AD82" s="41"/>
      <c r="AE82" s="41"/>
      <c r="AF82" s="41"/>
      <c r="AG82" s="41"/>
      <c r="AH82" s="41"/>
    </row>
    <row r="83" spans="2:35" x14ac:dyDescent="0.25">
      <c r="B83" s="16" t="s">
        <v>117</v>
      </c>
      <c r="C83" s="87">
        <v>0</v>
      </c>
      <c r="D83" s="87">
        <v>203513726.00999999</v>
      </c>
      <c r="E83" s="68"/>
      <c r="F83" s="68"/>
      <c r="G83" s="68">
        <v>168648219.06</v>
      </c>
      <c r="H83" s="68"/>
      <c r="I83" s="68"/>
      <c r="J83" s="68"/>
      <c r="K83" s="68"/>
      <c r="L83" s="68"/>
      <c r="M83" s="68"/>
      <c r="N83" s="68">
        <v>19576727.300000001</v>
      </c>
      <c r="O83" s="68"/>
      <c r="P83" s="68">
        <v>875</v>
      </c>
      <c r="Q83" s="68">
        <f t="shared" si="1"/>
        <v>188225821.36000001</v>
      </c>
      <c r="R83" s="41"/>
      <c r="S83" s="41"/>
      <c r="T83" s="41"/>
      <c r="U83" s="41"/>
      <c r="V83" s="41"/>
      <c r="W83" s="41"/>
      <c r="X83" s="41"/>
      <c r="Y83" s="41"/>
      <c r="Z83" s="41"/>
      <c r="AA83" s="41"/>
      <c r="AB83" s="41"/>
      <c r="AC83" s="41"/>
      <c r="AD83" s="41"/>
      <c r="AE83" s="41"/>
      <c r="AF83" s="41"/>
      <c r="AG83" s="41"/>
      <c r="AH83" s="41"/>
    </row>
    <row r="84" spans="2:35" x14ac:dyDescent="0.25">
      <c r="B84" s="16" t="s">
        <v>255</v>
      </c>
      <c r="C84" s="87"/>
      <c r="D84" s="87">
        <v>2100</v>
      </c>
      <c r="E84" s="68"/>
      <c r="F84" s="68">
        <v>0</v>
      </c>
      <c r="G84" s="68"/>
      <c r="H84" s="68"/>
      <c r="I84" s="68"/>
      <c r="J84" s="68"/>
      <c r="K84" s="68"/>
      <c r="L84" s="68"/>
      <c r="M84" s="68"/>
      <c r="N84" s="68"/>
      <c r="O84" s="68"/>
      <c r="P84" s="68">
        <v>2100</v>
      </c>
      <c r="Q84" s="68">
        <f t="shared" si="1"/>
        <v>2100</v>
      </c>
      <c r="R84" s="41"/>
      <c r="S84" s="41"/>
      <c r="T84" s="41"/>
      <c r="U84" s="41"/>
      <c r="V84" s="41"/>
      <c r="W84" s="41"/>
      <c r="X84" s="41"/>
      <c r="Y84" s="41"/>
      <c r="Z84" s="41"/>
      <c r="AA84" s="41"/>
      <c r="AB84" s="41"/>
      <c r="AC84" s="41"/>
      <c r="AD84" s="41"/>
      <c r="AE84" s="41"/>
      <c r="AF84" s="41"/>
      <c r="AG84" s="41"/>
      <c r="AH84" s="41"/>
    </row>
    <row r="85" spans="2:35" x14ac:dyDescent="0.25">
      <c r="B85" s="16" t="s">
        <v>282</v>
      </c>
      <c r="C85" s="87">
        <v>24853929</v>
      </c>
      <c r="D85" s="87">
        <v>1141894477</v>
      </c>
      <c r="E85" s="68">
        <v>0</v>
      </c>
      <c r="F85" s="68"/>
      <c r="G85" s="68"/>
      <c r="H85" s="68"/>
      <c r="I85" s="68"/>
      <c r="J85" s="68"/>
      <c r="K85" s="68"/>
      <c r="L85" s="68">
        <v>615463.9</v>
      </c>
      <c r="M85" s="68">
        <v>4424149.18</v>
      </c>
      <c r="N85" s="68">
        <v>0</v>
      </c>
      <c r="O85" s="68">
        <v>0</v>
      </c>
      <c r="P85" s="68">
        <v>901011221.18999994</v>
      </c>
      <c r="Q85" s="68">
        <f t="shared" si="1"/>
        <v>906050834.26999998</v>
      </c>
      <c r="R85" s="41"/>
      <c r="S85" s="41"/>
      <c r="T85" s="41"/>
      <c r="U85" s="41"/>
      <c r="V85" s="41"/>
      <c r="W85" s="41"/>
      <c r="X85" s="41"/>
      <c r="Y85" s="41"/>
      <c r="Z85" s="41"/>
      <c r="AA85" s="41"/>
      <c r="AB85" s="41"/>
      <c r="AC85" s="41"/>
      <c r="AD85" s="41"/>
      <c r="AE85" s="41"/>
      <c r="AF85" s="41"/>
      <c r="AG85" s="41"/>
      <c r="AH85" s="41"/>
    </row>
    <row r="86" spans="2:35" x14ac:dyDescent="0.25">
      <c r="B86" s="16" t="s">
        <v>283</v>
      </c>
      <c r="C86" s="87">
        <v>770605104</v>
      </c>
      <c r="D86" s="87">
        <v>850074752</v>
      </c>
      <c r="E86" s="68">
        <v>1780335.7</v>
      </c>
      <c r="F86" s="68"/>
      <c r="G86" s="68">
        <v>3131157.2</v>
      </c>
      <c r="H86" s="68">
        <v>3172129.28</v>
      </c>
      <c r="I86" s="68">
        <v>23045411.890000001</v>
      </c>
      <c r="J86" s="68">
        <v>8046128.4299999997</v>
      </c>
      <c r="K86" s="68">
        <v>172798757.34999999</v>
      </c>
      <c r="L86" s="68">
        <v>23328323.799999997</v>
      </c>
      <c r="M86" s="68">
        <v>176616800.08000001</v>
      </c>
      <c r="N86" s="68">
        <v>50249419.059999995</v>
      </c>
      <c r="O86" s="68">
        <v>208543334.31</v>
      </c>
      <c r="P86" s="68">
        <v>34862842.980000004</v>
      </c>
      <c r="Q86" s="68">
        <f t="shared" si="1"/>
        <v>705574640.08000004</v>
      </c>
      <c r="R86" s="41"/>
      <c r="S86" s="41"/>
      <c r="T86" s="41"/>
      <c r="U86" s="41"/>
      <c r="V86" s="41"/>
      <c r="W86" s="41"/>
      <c r="X86" s="41"/>
      <c r="Y86" s="41"/>
      <c r="Z86" s="41"/>
      <c r="AA86" s="41"/>
      <c r="AB86" s="41"/>
      <c r="AC86" s="41"/>
      <c r="AD86" s="41"/>
      <c r="AE86" s="41"/>
      <c r="AF86" s="41"/>
      <c r="AG86" s="41"/>
      <c r="AH86" s="41"/>
    </row>
    <row r="87" spans="2:35" x14ac:dyDescent="0.25">
      <c r="B87" s="16" t="s">
        <v>284</v>
      </c>
      <c r="C87" s="87">
        <v>853818779</v>
      </c>
      <c r="D87" s="87">
        <v>536152415.15999997</v>
      </c>
      <c r="E87" s="119">
        <v>4397294.5599999996</v>
      </c>
      <c r="F87" s="119">
        <v>27217828.260000002</v>
      </c>
      <c r="G87" s="119">
        <v>30235995.649999999</v>
      </c>
      <c r="H87" s="68">
        <v>663277.98</v>
      </c>
      <c r="I87" s="68">
        <v>14708679.710000001</v>
      </c>
      <c r="J87" s="68">
        <v>76169532.319999993</v>
      </c>
      <c r="K87" s="68">
        <v>43222359.799999997</v>
      </c>
      <c r="L87" s="68">
        <v>24087030.140000001</v>
      </c>
      <c r="M87" s="68">
        <v>69895548.170000002</v>
      </c>
      <c r="N87" s="68">
        <v>40491356.759999998</v>
      </c>
      <c r="O87" s="68">
        <v>32155438.68</v>
      </c>
      <c r="P87" s="68">
        <v>146586591.13</v>
      </c>
      <c r="Q87" s="68">
        <f t="shared" si="1"/>
        <v>509830933.15999997</v>
      </c>
      <c r="R87" s="41"/>
      <c r="S87" s="41"/>
      <c r="T87" s="41"/>
      <c r="U87" s="41"/>
      <c r="V87" s="41"/>
      <c r="W87" s="41"/>
      <c r="X87" s="41"/>
      <c r="Y87" s="41"/>
      <c r="Z87" s="41"/>
      <c r="AA87" s="41"/>
      <c r="AB87" s="41"/>
      <c r="AC87" s="41"/>
      <c r="AD87" s="41"/>
      <c r="AE87" s="41"/>
      <c r="AF87" s="41"/>
      <c r="AG87" s="41"/>
      <c r="AH87" s="41"/>
      <c r="AI87" s="41"/>
    </row>
    <row r="88" spans="2:35" x14ac:dyDescent="0.25">
      <c r="B88" s="16" t="s">
        <v>285</v>
      </c>
      <c r="C88" s="87">
        <v>824031897</v>
      </c>
      <c r="D88" s="87">
        <v>439739103.91999996</v>
      </c>
      <c r="E88" s="12">
        <v>0</v>
      </c>
      <c r="F88" s="68">
        <v>1384361.54</v>
      </c>
      <c r="G88" s="68">
        <v>853019.1100000001</v>
      </c>
      <c r="H88" s="68">
        <v>851590.86</v>
      </c>
      <c r="I88" s="68">
        <v>2762600.95</v>
      </c>
      <c r="J88" s="68">
        <v>1255574.77</v>
      </c>
      <c r="K88" s="68">
        <v>2476023.31</v>
      </c>
      <c r="L88" s="68">
        <v>643361.75</v>
      </c>
      <c r="M88" s="68">
        <v>175432604.30000001</v>
      </c>
      <c r="N88" s="68">
        <v>84730500.609999999</v>
      </c>
      <c r="O88" s="68">
        <v>30782515.100000001</v>
      </c>
      <c r="P88" s="68">
        <v>135726689.77000001</v>
      </c>
      <c r="Q88" s="68">
        <f t="shared" si="1"/>
        <v>436898842.07000005</v>
      </c>
      <c r="R88" s="41"/>
      <c r="S88" s="41"/>
      <c r="T88" s="41"/>
      <c r="U88" s="41"/>
      <c r="V88" s="41"/>
      <c r="W88" s="41"/>
      <c r="X88" s="41"/>
      <c r="Y88" s="41"/>
      <c r="Z88" s="41"/>
      <c r="AA88" s="41"/>
      <c r="AB88" s="41"/>
      <c r="AC88" s="41"/>
      <c r="AD88" s="41"/>
      <c r="AE88" s="41"/>
      <c r="AF88" s="41"/>
      <c r="AG88" s="41"/>
      <c r="AH88" s="41"/>
    </row>
    <row r="89" spans="2:35" x14ac:dyDescent="0.25">
      <c r="B89" s="16" t="s">
        <v>332</v>
      </c>
      <c r="C89" s="87"/>
      <c r="D89" s="87">
        <v>73211338.849999994</v>
      </c>
      <c r="E89" s="12"/>
      <c r="F89" s="68"/>
      <c r="G89" s="68"/>
      <c r="H89" s="68"/>
      <c r="I89" s="68"/>
      <c r="J89" s="68"/>
      <c r="K89" s="68"/>
      <c r="L89" s="68"/>
      <c r="M89" s="68"/>
      <c r="N89" s="68"/>
      <c r="O89" s="68"/>
      <c r="P89" s="68">
        <v>68483696.129999995</v>
      </c>
      <c r="Q89" s="68">
        <f t="shared" si="1"/>
        <v>68483696.129999995</v>
      </c>
      <c r="R89" s="41"/>
      <c r="S89" s="41"/>
      <c r="T89" s="41"/>
      <c r="U89" s="41"/>
      <c r="V89" s="41"/>
      <c r="W89" s="41"/>
      <c r="X89" s="41"/>
      <c r="Y89" s="41"/>
      <c r="Z89" s="41"/>
      <c r="AA89" s="41"/>
      <c r="AB89" s="41"/>
      <c r="AC89" s="41"/>
      <c r="AD89" s="41"/>
      <c r="AE89" s="41"/>
      <c r="AF89" s="41"/>
      <c r="AG89" s="41"/>
      <c r="AH89" s="41"/>
    </row>
    <row r="90" spans="2:35" x14ac:dyDescent="0.25">
      <c r="B90" s="16" t="s">
        <v>286</v>
      </c>
      <c r="C90" s="87">
        <v>2265881495</v>
      </c>
      <c r="D90" s="87">
        <v>643034504</v>
      </c>
      <c r="E90" s="12">
        <v>0</v>
      </c>
      <c r="F90" s="12">
        <v>2012660.48</v>
      </c>
      <c r="G90" s="68">
        <v>28181344.07</v>
      </c>
      <c r="H90" s="68">
        <v>1013916.01</v>
      </c>
      <c r="I90" s="68">
        <v>52953518.43</v>
      </c>
      <c r="J90" s="68">
        <v>4599473.88</v>
      </c>
      <c r="K90" s="68">
        <v>16873942.73</v>
      </c>
      <c r="L90" s="68">
        <v>655904.47</v>
      </c>
      <c r="M90" s="68">
        <v>3862041.75</v>
      </c>
      <c r="N90" s="68">
        <v>26367582.57</v>
      </c>
      <c r="O90" s="68">
        <v>43985826.200000003</v>
      </c>
      <c r="P90" s="68">
        <v>459640291.56</v>
      </c>
      <c r="Q90" s="68">
        <f t="shared" si="1"/>
        <v>640146502.1500001</v>
      </c>
      <c r="R90" s="41"/>
      <c r="S90" s="41"/>
      <c r="T90" s="41"/>
      <c r="U90" s="41"/>
      <c r="V90" s="41"/>
      <c r="W90" s="41"/>
      <c r="X90" s="41"/>
      <c r="Y90" s="41"/>
      <c r="Z90" s="41"/>
      <c r="AA90" s="41"/>
      <c r="AB90" s="41"/>
      <c r="AC90" s="41"/>
      <c r="AD90" s="41"/>
      <c r="AE90" s="41"/>
      <c r="AF90" s="41"/>
      <c r="AG90" s="41"/>
      <c r="AH90" s="41"/>
    </row>
    <row r="91" spans="2:35" x14ac:dyDescent="0.25">
      <c r="B91" s="16" t="s">
        <v>287</v>
      </c>
      <c r="C91" s="87">
        <v>2528580000</v>
      </c>
      <c r="D91" s="87">
        <v>1706779459</v>
      </c>
      <c r="E91" s="12">
        <v>0</v>
      </c>
      <c r="F91" s="12"/>
      <c r="G91" s="68"/>
      <c r="H91" s="68"/>
      <c r="I91" s="68"/>
      <c r="J91" s="68"/>
      <c r="K91" s="68">
        <v>436110470.69</v>
      </c>
      <c r="L91" s="68">
        <v>275541244.67000002</v>
      </c>
      <c r="M91" s="68"/>
      <c r="N91" s="68">
        <v>573877395.20000005</v>
      </c>
      <c r="O91" s="68">
        <v>189034414.66</v>
      </c>
      <c r="P91" s="68">
        <v>213215932.67000002</v>
      </c>
      <c r="Q91" s="68">
        <f t="shared" ref="Q91:Q112" si="5">SUM(E91:P91)</f>
        <v>1687779457.8900001</v>
      </c>
      <c r="R91" s="41"/>
      <c r="S91" s="41"/>
      <c r="T91" s="41"/>
      <c r="U91" s="41"/>
      <c r="V91" s="41"/>
      <c r="W91" s="41"/>
      <c r="X91" s="41"/>
      <c r="Y91" s="41"/>
      <c r="Z91" s="41"/>
      <c r="AA91" s="41"/>
      <c r="AB91" s="41"/>
      <c r="AC91" s="41"/>
      <c r="AD91" s="41"/>
      <c r="AE91" s="41"/>
      <c r="AF91" s="41"/>
      <c r="AG91" s="41"/>
      <c r="AH91" s="41"/>
    </row>
    <row r="92" spans="2:35" x14ac:dyDescent="0.25">
      <c r="B92" s="16" t="s">
        <v>289</v>
      </c>
      <c r="C92" s="87">
        <v>0</v>
      </c>
      <c r="D92" s="87">
        <v>713826716.43000007</v>
      </c>
      <c r="E92" s="12"/>
      <c r="F92" s="12"/>
      <c r="G92" s="68"/>
      <c r="H92" s="68"/>
      <c r="I92" s="68"/>
      <c r="J92" s="68"/>
      <c r="K92" s="68"/>
      <c r="L92" s="68"/>
      <c r="M92" s="68"/>
      <c r="N92" s="68">
        <v>443020922.63999999</v>
      </c>
      <c r="O92" s="68"/>
      <c r="P92" s="68">
        <v>263479190.43000001</v>
      </c>
      <c r="Q92" s="68">
        <f t="shared" si="5"/>
        <v>706500113.06999993</v>
      </c>
      <c r="R92" s="41"/>
      <c r="S92" s="41"/>
      <c r="T92" s="41"/>
      <c r="U92" s="41"/>
      <c r="V92" s="41"/>
      <c r="W92" s="41"/>
      <c r="X92" s="41"/>
      <c r="Y92" s="41"/>
      <c r="Z92" s="41"/>
      <c r="AA92" s="41"/>
      <c r="AB92" s="41"/>
      <c r="AC92" s="41"/>
      <c r="AD92" s="41"/>
      <c r="AE92" s="41"/>
      <c r="AF92" s="41"/>
      <c r="AG92" s="41"/>
      <c r="AH92" s="41"/>
    </row>
    <row r="93" spans="2:35" x14ac:dyDescent="0.25">
      <c r="B93" s="16" t="s">
        <v>385</v>
      </c>
      <c r="C93" s="87">
        <v>0</v>
      </c>
      <c r="D93" s="87">
        <v>5730000</v>
      </c>
      <c r="E93" s="12"/>
      <c r="F93" s="12"/>
      <c r="G93" s="68"/>
      <c r="H93" s="68"/>
      <c r="I93" s="68"/>
      <c r="J93" s="68">
        <v>0</v>
      </c>
      <c r="K93" s="68">
        <v>0</v>
      </c>
      <c r="L93" s="68">
        <v>1888803.67</v>
      </c>
      <c r="M93" s="68">
        <v>3748169.59</v>
      </c>
      <c r="N93" s="68">
        <v>0</v>
      </c>
      <c r="O93" s="68">
        <v>0</v>
      </c>
      <c r="P93" s="68">
        <v>0</v>
      </c>
      <c r="Q93" s="68">
        <f t="shared" si="5"/>
        <v>5636973.2599999998</v>
      </c>
      <c r="R93" s="41"/>
      <c r="S93" s="41"/>
      <c r="T93" s="41"/>
      <c r="U93" s="41"/>
      <c r="V93" s="41"/>
      <c r="W93" s="41"/>
      <c r="X93" s="41"/>
      <c r="Y93" s="41"/>
      <c r="Z93" s="41"/>
      <c r="AA93" s="41"/>
      <c r="AB93" s="41"/>
      <c r="AC93" s="41"/>
      <c r="AD93" s="41"/>
      <c r="AE93" s="41"/>
      <c r="AF93" s="41"/>
      <c r="AG93" s="41"/>
      <c r="AH93" s="41"/>
    </row>
    <row r="94" spans="2:35" x14ac:dyDescent="0.25">
      <c r="B94" s="16" t="s">
        <v>334</v>
      </c>
      <c r="C94" s="87"/>
      <c r="D94" s="87">
        <v>200000000</v>
      </c>
      <c r="E94" s="12"/>
      <c r="F94" s="12"/>
      <c r="G94" s="68"/>
      <c r="H94" s="68"/>
      <c r="I94" s="68"/>
      <c r="J94" s="68"/>
      <c r="K94" s="68"/>
      <c r="L94" s="68"/>
      <c r="M94" s="68"/>
      <c r="N94" s="68"/>
      <c r="O94" s="68"/>
      <c r="P94" s="68">
        <v>199028000</v>
      </c>
      <c r="Q94" s="68">
        <f t="shared" si="5"/>
        <v>199028000</v>
      </c>
      <c r="R94" s="41"/>
      <c r="S94" s="41"/>
      <c r="T94" s="41"/>
      <c r="U94" s="41"/>
      <c r="V94" s="41"/>
      <c r="W94" s="41"/>
      <c r="X94" s="41"/>
      <c r="Y94" s="41"/>
      <c r="Z94" s="41"/>
      <c r="AA94" s="41"/>
      <c r="AB94" s="41"/>
      <c r="AC94" s="41"/>
      <c r="AD94" s="41"/>
      <c r="AE94" s="41"/>
      <c r="AF94" s="41"/>
      <c r="AG94" s="41"/>
      <c r="AH94" s="41"/>
    </row>
    <row r="95" spans="2:35" x14ac:dyDescent="0.25">
      <c r="B95" s="16" t="s">
        <v>335</v>
      </c>
      <c r="C95" s="87">
        <v>0</v>
      </c>
      <c r="D95" s="87">
        <v>530031548.63999999</v>
      </c>
      <c r="E95" s="12"/>
      <c r="F95" s="12"/>
      <c r="G95" s="68"/>
      <c r="H95" s="68"/>
      <c r="I95" s="68">
        <v>113929442.90000001</v>
      </c>
      <c r="J95" s="68">
        <v>351751.29</v>
      </c>
      <c r="K95" s="68">
        <v>237801.16</v>
      </c>
      <c r="L95" s="68">
        <v>198368525.91</v>
      </c>
      <c r="M95" s="68">
        <v>186683978.65000001</v>
      </c>
      <c r="N95" s="68">
        <v>10884276.76</v>
      </c>
      <c r="O95" s="68"/>
      <c r="P95" s="68">
        <v>19088795.27</v>
      </c>
      <c r="Q95" s="68">
        <f t="shared" si="5"/>
        <v>529544571.93999994</v>
      </c>
      <c r="R95" s="41"/>
      <c r="S95" s="41"/>
      <c r="T95" s="41"/>
      <c r="U95" s="41"/>
      <c r="V95" s="41"/>
      <c r="W95" s="41"/>
      <c r="X95" s="41"/>
      <c r="Y95" s="41"/>
      <c r="Z95" s="41"/>
      <c r="AA95" s="41"/>
      <c r="AB95" s="41"/>
      <c r="AC95" s="41"/>
      <c r="AD95" s="41"/>
      <c r="AE95" s="41"/>
      <c r="AF95" s="41"/>
      <c r="AG95" s="41"/>
      <c r="AH95" s="41"/>
    </row>
    <row r="96" spans="2:35" x14ac:dyDescent="0.25">
      <c r="B96" s="16" t="s">
        <v>355</v>
      </c>
      <c r="C96" s="87">
        <v>0</v>
      </c>
      <c r="D96" s="87">
        <v>379768995</v>
      </c>
      <c r="E96" s="12"/>
      <c r="F96" s="12"/>
      <c r="G96" s="68">
        <v>77543990.5</v>
      </c>
      <c r="H96" s="68"/>
      <c r="I96" s="68"/>
      <c r="J96" s="68"/>
      <c r="K96" s="68">
        <v>107680991.15000001</v>
      </c>
      <c r="L96" s="68"/>
      <c r="M96" s="68">
        <v>0</v>
      </c>
      <c r="N96" s="68">
        <v>66426852.229999997</v>
      </c>
      <c r="O96" s="68">
        <v>128117160.66</v>
      </c>
      <c r="P96" s="68">
        <v>0</v>
      </c>
      <c r="Q96" s="68">
        <f t="shared" si="5"/>
        <v>379768994.53999996</v>
      </c>
      <c r="R96" s="41"/>
      <c r="S96" s="41"/>
      <c r="T96" s="41"/>
      <c r="U96" s="41"/>
      <c r="V96" s="41"/>
      <c r="W96" s="41"/>
      <c r="X96" s="41"/>
      <c r="Y96" s="41"/>
      <c r="Z96" s="41"/>
      <c r="AA96" s="41"/>
      <c r="AB96" s="41"/>
      <c r="AC96" s="41"/>
      <c r="AD96" s="41"/>
      <c r="AE96" s="41"/>
      <c r="AF96" s="41"/>
      <c r="AG96" s="41"/>
      <c r="AH96" s="41"/>
    </row>
    <row r="97" spans="2:34" x14ac:dyDescent="0.25">
      <c r="B97" s="16" t="s">
        <v>356</v>
      </c>
      <c r="C97" s="87">
        <v>2619699999</v>
      </c>
      <c r="D97" s="87">
        <v>1227959337.25</v>
      </c>
      <c r="E97" s="68">
        <v>2286141.75</v>
      </c>
      <c r="F97" s="119">
        <v>1717091.54</v>
      </c>
      <c r="G97" s="68">
        <v>108791151.8</v>
      </c>
      <c r="H97" s="68">
        <v>14819647.810000001</v>
      </c>
      <c r="I97" s="68">
        <v>3354840.79</v>
      </c>
      <c r="J97" s="68">
        <v>194501510.49000001</v>
      </c>
      <c r="K97" s="68">
        <v>30794125.870000001</v>
      </c>
      <c r="L97" s="68">
        <v>22977115.460000001</v>
      </c>
      <c r="M97" s="68">
        <v>1954108.97</v>
      </c>
      <c r="N97" s="68">
        <v>53975780.920000002</v>
      </c>
      <c r="O97" s="68">
        <v>208306288.66999999</v>
      </c>
      <c r="P97" s="68">
        <v>569011786.28999996</v>
      </c>
      <c r="Q97" s="68">
        <f t="shared" si="5"/>
        <v>1212489590.3600001</v>
      </c>
      <c r="R97" s="41"/>
      <c r="S97" s="41"/>
      <c r="T97" s="41"/>
      <c r="U97" s="41"/>
      <c r="V97" s="41"/>
      <c r="W97" s="41"/>
      <c r="X97" s="41"/>
      <c r="Y97" s="41"/>
      <c r="Z97" s="41"/>
      <c r="AA97" s="41"/>
      <c r="AB97" s="41"/>
      <c r="AC97" s="41"/>
      <c r="AD97" s="41"/>
      <c r="AE97" s="41"/>
      <c r="AF97" s="41"/>
      <c r="AG97" s="41"/>
      <c r="AH97" s="41"/>
    </row>
    <row r="98" spans="2:34" x14ac:dyDescent="0.25">
      <c r="B98" s="16" t="s">
        <v>386</v>
      </c>
      <c r="C98" s="87">
        <v>0</v>
      </c>
      <c r="D98" s="87">
        <v>132119194</v>
      </c>
      <c r="E98" s="68"/>
      <c r="F98" s="119"/>
      <c r="G98" s="68"/>
      <c r="H98" s="68"/>
      <c r="I98" s="68"/>
      <c r="J98" s="68"/>
      <c r="K98" s="68">
        <v>0</v>
      </c>
      <c r="L98" s="68">
        <v>30807645.07</v>
      </c>
      <c r="M98" s="68"/>
      <c r="N98" s="68">
        <v>953763.15</v>
      </c>
      <c r="O98" s="68">
        <v>4601619.26</v>
      </c>
      <c r="P98" s="68">
        <v>95748576.459999993</v>
      </c>
      <c r="Q98" s="68">
        <f t="shared" si="5"/>
        <v>132111603.94</v>
      </c>
      <c r="R98" s="41"/>
      <c r="S98" s="41"/>
      <c r="T98" s="41"/>
      <c r="U98" s="41"/>
      <c r="V98" s="41"/>
      <c r="W98" s="41"/>
      <c r="X98" s="41"/>
      <c r="Y98" s="41"/>
      <c r="Z98" s="41"/>
      <c r="AA98" s="41"/>
      <c r="AB98" s="41"/>
      <c r="AC98" s="41"/>
      <c r="AD98" s="41"/>
      <c r="AE98" s="41"/>
      <c r="AF98" s="41"/>
      <c r="AG98" s="41"/>
      <c r="AH98" s="41"/>
    </row>
    <row r="99" spans="2:34" x14ac:dyDescent="0.25">
      <c r="B99" s="16" t="s">
        <v>357</v>
      </c>
      <c r="C99" s="87"/>
      <c r="D99" s="87">
        <v>303542631</v>
      </c>
      <c r="E99" s="68"/>
      <c r="F99" s="119"/>
      <c r="G99" s="68"/>
      <c r="H99" s="68"/>
      <c r="I99" s="68"/>
      <c r="J99" s="68">
        <v>0</v>
      </c>
      <c r="K99" s="68"/>
      <c r="L99" s="68"/>
      <c r="M99" s="68">
        <v>0</v>
      </c>
      <c r="N99" s="68"/>
      <c r="O99" s="68">
        <v>0</v>
      </c>
      <c r="P99" s="68">
        <v>11641158.720000001</v>
      </c>
      <c r="Q99" s="68">
        <f t="shared" si="5"/>
        <v>11641158.720000001</v>
      </c>
      <c r="R99" s="41"/>
      <c r="S99" s="41"/>
      <c r="T99" s="41"/>
      <c r="U99" s="41"/>
      <c r="V99" s="41"/>
      <c r="W99" s="41"/>
      <c r="X99" s="41"/>
      <c r="Y99" s="41"/>
      <c r="Z99" s="41"/>
      <c r="AA99" s="41"/>
      <c r="AB99" s="41"/>
      <c r="AC99" s="41"/>
      <c r="AD99" s="41"/>
      <c r="AE99" s="41"/>
      <c r="AF99" s="41"/>
      <c r="AG99" s="41"/>
      <c r="AH99" s="41"/>
    </row>
    <row r="100" spans="2:34" x14ac:dyDescent="0.25">
      <c r="B100" s="16" t="s">
        <v>358</v>
      </c>
      <c r="C100" s="87">
        <v>0</v>
      </c>
      <c r="D100" s="87">
        <v>2284811393</v>
      </c>
      <c r="E100" s="68"/>
      <c r="F100" s="119"/>
      <c r="G100" s="68"/>
      <c r="H100" s="68">
        <v>0</v>
      </c>
      <c r="I100" s="68"/>
      <c r="J100" s="68"/>
      <c r="K100" s="68">
        <v>0</v>
      </c>
      <c r="L100" s="68">
        <v>910198475.39999998</v>
      </c>
      <c r="M100" s="68">
        <v>0</v>
      </c>
      <c r="N100" s="68"/>
      <c r="O100" s="68">
        <v>781268797.84000003</v>
      </c>
      <c r="P100" s="68">
        <v>0</v>
      </c>
      <c r="Q100" s="68">
        <f t="shared" si="5"/>
        <v>1691467273.24</v>
      </c>
      <c r="R100" s="41"/>
      <c r="S100" s="41"/>
      <c r="T100" s="41"/>
      <c r="U100" s="41"/>
      <c r="V100" s="41"/>
      <c r="W100" s="41"/>
      <c r="X100" s="41"/>
      <c r="Y100" s="41"/>
      <c r="Z100" s="41"/>
      <c r="AA100" s="41"/>
      <c r="AB100" s="41"/>
      <c r="AC100" s="41"/>
      <c r="AD100" s="41"/>
      <c r="AE100" s="41"/>
      <c r="AF100" s="41"/>
      <c r="AG100" s="41"/>
      <c r="AH100" s="41"/>
    </row>
    <row r="101" spans="2:34" x14ac:dyDescent="0.25">
      <c r="B101" s="16" t="s">
        <v>387</v>
      </c>
      <c r="C101" s="87"/>
      <c r="D101" s="87">
        <v>336239363.69999999</v>
      </c>
      <c r="E101" s="68"/>
      <c r="F101" s="119"/>
      <c r="G101" s="68">
        <v>0</v>
      </c>
      <c r="H101" s="68">
        <v>2193615.4700000002</v>
      </c>
      <c r="I101" s="68"/>
      <c r="J101" s="68"/>
      <c r="K101" s="68">
        <v>281818.90000000002</v>
      </c>
      <c r="L101" s="68">
        <v>4927101.76</v>
      </c>
      <c r="M101" s="68">
        <v>112609800.42</v>
      </c>
      <c r="N101" s="68">
        <v>7736202.2800000003</v>
      </c>
      <c r="O101" s="68">
        <v>1493632</v>
      </c>
      <c r="P101" s="68">
        <v>206157442.27000001</v>
      </c>
      <c r="Q101" s="68">
        <f t="shared" si="5"/>
        <v>335399613.10000002</v>
      </c>
      <c r="R101" s="41"/>
      <c r="S101" s="41"/>
      <c r="T101" s="41"/>
      <c r="U101" s="41"/>
      <c r="V101" s="41"/>
      <c r="W101" s="41"/>
      <c r="X101" s="41"/>
      <c r="Y101" s="41"/>
      <c r="Z101" s="41"/>
      <c r="AA101" s="41"/>
      <c r="AB101" s="41"/>
      <c r="AC101" s="41"/>
      <c r="AD101" s="41"/>
      <c r="AE101" s="41"/>
      <c r="AF101" s="41"/>
      <c r="AG101" s="41"/>
      <c r="AH101" s="41"/>
    </row>
    <row r="102" spans="2:34" x14ac:dyDescent="0.25">
      <c r="B102" s="16" t="s">
        <v>359</v>
      </c>
      <c r="C102" s="87">
        <v>0</v>
      </c>
      <c r="D102" s="87">
        <v>14890340.4</v>
      </c>
      <c r="E102" s="68"/>
      <c r="F102" s="119"/>
      <c r="G102" s="68"/>
      <c r="H102" s="68">
        <v>1460000</v>
      </c>
      <c r="I102" s="68">
        <v>505000</v>
      </c>
      <c r="J102" s="68">
        <v>1640066.59</v>
      </c>
      <c r="K102" s="68">
        <v>515900</v>
      </c>
      <c r="L102" s="68">
        <v>934766.67</v>
      </c>
      <c r="M102" s="68">
        <v>1100340.3999999999</v>
      </c>
      <c r="N102" s="68">
        <v>1020000</v>
      </c>
      <c r="O102" s="68">
        <v>0</v>
      </c>
      <c r="P102" s="68">
        <v>3322017.45</v>
      </c>
      <c r="Q102" s="68">
        <f t="shared" si="5"/>
        <v>10498091.109999999</v>
      </c>
      <c r="R102" s="41"/>
      <c r="S102" s="41"/>
      <c r="T102" s="41"/>
      <c r="U102" s="41"/>
      <c r="V102" s="41"/>
      <c r="W102" s="41"/>
      <c r="X102" s="41"/>
      <c r="Y102" s="41"/>
      <c r="Z102" s="41"/>
      <c r="AA102" s="41"/>
      <c r="AB102" s="41"/>
      <c r="AC102" s="41"/>
      <c r="AD102" s="41"/>
      <c r="AE102" s="41"/>
      <c r="AF102" s="41"/>
      <c r="AG102" s="41"/>
      <c r="AH102" s="41"/>
    </row>
    <row r="103" spans="2:34" x14ac:dyDescent="0.25">
      <c r="B103" s="16" t="s">
        <v>388</v>
      </c>
      <c r="C103" s="87"/>
      <c r="D103" s="87">
        <v>105892016</v>
      </c>
      <c r="E103" s="68"/>
      <c r="F103" s="119"/>
      <c r="G103" s="68"/>
      <c r="H103" s="68"/>
      <c r="I103" s="68"/>
      <c r="J103" s="68"/>
      <c r="K103" s="68"/>
      <c r="L103" s="68"/>
      <c r="M103" s="68"/>
      <c r="N103" s="68">
        <v>35920555.229999997</v>
      </c>
      <c r="O103" s="68">
        <v>0</v>
      </c>
      <c r="P103" s="68">
        <v>46370356.450000003</v>
      </c>
      <c r="Q103" s="68">
        <f t="shared" si="5"/>
        <v>82290911.680000007</v>
      </c>
      <c r="R103" s="41"/>
      <c r="S103" s="41"/>
      <c r="T103" s="41"/>
      <c r="U103" s="41"/>
      <c r="V103" s="41"/>
      <c r="W103" s="41"/>
      <c r="X103" s="41"/>
      <c r="Y103" s="41"/>
      <c r="Z103" s="41"/>
      <c r="AA103" s="41"/>
      <c r="AB103" s="41"/>
      <c r="AC103" s="41"/>
      <c r="AD103" s="41"/>
      <c r="AE103" s="41"/>
      <c r="AF103" s="41"/>
      <c r="AG103" s="41"/>
      <c r="AH103" s="41"/>
    </row>
    <row r="104" spans="2:34" x14ac:dyDescent="0.25">
      <c r="B104" s="16" t="s">
        <v>389</v>
      </c>
      <c r="C104" s="87">
        <v>0</v>
      </c>
      <c r="D104" s="87">
        <v>1237507254</v>
      </c>
      <c r="E104" s="68"/>
      <c r="F104" s="119"/>
      <c r="G104" s="68">
        <v>580588738.36000001</v>
      </c>
      <c r="H104" s="68"/>
      <c r="I104" s="68"/>
      <c r="J104" s="68"/>
      <c r="K104" s="68"/>
      <c r="L104" s="68"/>
      <c r="M104" s="68"/>
      <c r="N104" s="68"/>
      <c r="O104" s="68">
        <v>0</v>
      </c>
      <c r="P104" s="68">
        <v>646654356.32000005</v>
      </c>
      <c r="Q104" s="68">
        <f t="shared" si="5"/>
        <v>1227243094.6800001</v>
      </c>
      <c r="R104" s="41"/>
      <c r="S104" s="41"/>
      <c r="T104" s="41"/>
      <c r="U104" s="41"/>
      <c r="V104" s="41"/>
      <c r="W104" s="41"/>
      <c r="X104" s="41"/>
      <c r="Y104" s="41"/>
      <c r="Z104" s="41"/>
      <c r="AA104" s="41"/>
      <c r="AB104" s="41"/>
      <c r="AC104" s="41"/>
      <c r="AD104" s="41"/>
      <c r="AE104" s="41"/>
      <c r="AF104" s="41"/>
      <c r="AG104" s="41"/>
      <c r="AH104" s="41"/>
    </row>
    <row r="105" spans="2:34" x14ac:dyDescent="0.25">
      <c r="B105" s="16" t="s">
        <v>390</v>
      </c>
      <c r="C105" s="87">
        <v>341700000</v>
      </c>
      <c r="D105" s="87">
        <v>129145000</v>
      </c>
      <c r="E105" s="12">
        <v>0</v>
      </c>
      <c r="F105" s="12">
        <v>0</v>
      </c>
      <c r="G105" s="68"/>
      <c r="H105" s="68"/>
      <c r="I105" s="68"/>
      <c r="J105" s="68"/>
      <c r="K105" s="68">
        <v>0</v>
      </c>
      <c r="L105" s="68">
        <v>2399045</v>
      </c>
      <c r="M105" s="68">
        <v>0</v>
      </c>
      <c r="N105" s="68"/>
      <c r="O105" s="68">
        <v>10162605.4</v>
      </c>
      <c r="P105" s="68">
        <v>4611782.67</v>
      </c>
      <c r="Q105" s="68">
        <f t="shared" si="5"/>
        <v>17173433.07</v>
      </c>
      <c r="R105" s="41"/>
      <c r="S105" s="41"/>
      <c r="T105" s="41"/>
      <c r="U105" s="41"/>
      <c r="V105" s="41"/>
      <c r="W105" s="41"/>
      <c r="X105" s="41"/>
      <c r="Y105" s="41"/>
      <c r="Z105" s="41"/>
      <c r="AA105" s="41"/>
      <c r="AB105" s="41"/>
      <c r="AC105" s="41"/>
      <c r="AD105" s="41"/>
      <c r="AE105" s="41"/>
      <c r="AF105" s="41"/>
      <c r="AG105" s="41"/>
      <c r="AH105" s="41"/>
    </row>
    <row r="106" spans="2:34" x14ac:dyDescent="0.25">
      <c r="B106" s="16" t="s">
        <v>391</v>
      </c>
      <c r="C106" s="87">
        <v>0</v>
      </c>
      <c r="D106" s="87">
        <v>57000000</v>
      </c>
      <c r="E106" s="68">
        <v>56286700</v>
      </c>
      <c r="F106" s="12"/>
      <c r="G106" s="68"/>
      <c r="H106" s="68"/>
      <c r="I106" s="68">
        <v>0</v>
      </c>
      <c r="J106" s="68"/>
      <c r="K106" s="68"/>
      <c r="L106" s="68"/>
      <c r="M106" s="68"/>
      <c r="N106" s="68"/>
      <c r="O106" s="68"/>
      <c r="P106" s="68"/>
      <c r="Q106" s="68">
        <f t="shared" si="5"/>
        <v>56286700</v>
      </c>
      <c r="R106" s="41"/>
      <c r="S106" s="41"/>
      <c r="T106" s="41"/>
      <c r="U106" s="41"/>
      <c r="V106" s="41"/>
      <c r="W106" s="41"/>
      <c r="X106" s="41"/>
      <c r="Y106" s="41"/>
      <c r="Z106" s="41"/>
      <c r="AA106" s="41"/>
      <c r="AB106" s="41"/>
      <c r="AC106" s="41"/>
      <c r="AD106" s="41"/>
      <c r="AE106" s="41"/>
      <c r="AF106" s="41"/>
      <c r="AG106" s="41"/>
      <c r="AH106" s="41"/>
    </row>
    <row r="107" spans="2:34" x14ac:dyDescent="0.25">
      <c r="B107" s="16" t="s">
        <v>392</v>
      </c>
      <c r="C107" s="87"/>
      <c r="D107" s="87">
        <v>728148923</v>
      </c>
      <c r="E107" s="68"/>
      <c r="F107" s="12"/>
      <c r="G107" s="68"/>
      <c r="H107" s="68"/>
      <c r="I107" s="68">
        <v>0</v>
      </c>
      <c r="J107" s="68">
        <v>0</v>
      </c>
      <c r="K107" s="68">
        <v>0</v>
      </c>
      <c r="L107" s="68">
        <v>169152.56</v>
      </c>
      <c r="M107" s="68">
        <v>182372.87</v>
      </c>
      <c r="N107" s="68">
        <v>273567.8</v>
      </c>
      <c r="O107" s="68">
        <v>83645590.409999996</v>
      </c>
      <c r="P107" s="68">
        <v>629184277.11000001</v>
      </c>
      <c r="Q107" s="68">
        <f t="shared" si="5"/>
        <v>713454960.75</v>
      </c>
      <c r="R107" s="41"/>
      <c r="S107" s="41"/>
      <c r="T107" s="41"/>
      <c r="U107" s="41"/>
      <c r="V107" s="41"/>
      <c r="W107" s="41"/>
      <c r="X107" s="41"/>
      <c r="Y107" s="41"/>
      <c r="Z107" s="41"/>
      <c r="AA107" s="41"/>
      <c r="AB107" s="41"/>
      <c r="AC107" s="41"/>
      <c r="AD107" s="41"/>
      <c r="AE107" s="41"/>
      <c r="AF107" s="41"/>
      <c r="AG107" s="41"/>
      <c r="AH107" s="41"/>
    </row>
    <row r="108" spans="2:34" x14ac:dyDescent="0.25">
      <c r="B108" s="16" t="s">
        <v>393</v>
      </c>
      <c r="C108" s="87">
        <v>0</v>
      </c>
      <c r="D108" s="87">
        <v>21033315.920000002</v>
      </c>
      <c r="E108" s="68"/>
      <c r="F108" s="12"/>
      <c r="G108" s="68"/>
      <c r="H108" s="68"/>
      <c r="I108" s="68">
        <v>0</v>
      </c>
      <c r="J108" s="68"/>
      <c r="K108" s="68">
        <v>0</v>
      </c>
      <c r="L108" s="68">
        <v>0</v>
      </c>
      <c r="M108" s="68">
        <v>0</v>
      </c>
      <c r="N108" s="68">
        <v>3616325</v>
      </c>
      <c r="O108" s="68">
        <v>1053575</v>
      </c>
      <c r="P108" s="68">
        <v>4495981.25</v>
      </c>
      <c r="Q108" s="68">
        <f t="shared" si="5"/>
        <v>9165881.25</v>
      </c>
      <c r="R108" s="41"/>
      <c r="S108" s="41"/>
      <c r="T108" s="41"/>
      <c r="U108" s="41"/>
      <c r="V108" s="41"/>
      <c r="W108" s="41"/>
      <c r="X108" s="41"/>
      <c r="Y108" s="41"/>
      <c r="Z108" s="41"/>
      <c r="AA108" s="41"/>
      <c r="AB108" s="41"/>
      <c r="AC108" s="41"/>
      <c r="AD108" s="41"/>
      <c r="AE108" s="41"/>
      <c r="AF108" s="41"/>
      <c r="AG108" s="41"/>
      <c r="AH108" s="41"/>
    </row>
    <row r="109" spans="2:34" x14ac:dyDescent="0.25">
      <c r="B109" s="16" t="s">
        <v>394</v>
      </c>
      <c r="C109" s="87"/>
      <c r="D109" s="87">
        <v>17857312.82</v>
      </c>
      <c r="E109" s="68"/>
      <c r="F109" s="12"/>
      <c r="G109" s="68"/>
      <c r="H109" s="68"/>
      <c r="I109" s="68"/>
      <c r="J109" s="68"/>
      <c r="K109" s="68"/>
      <c r="L109" s="68"/>
      <c r="M109" s="68"/>
      <c r="N109" s="68"/>
      <c r="O109" s="68"/>
      <c r="P109" s="68">
        <v>11510337.970000001</v>
      </c>
      <c r="Q109" s="68">
        <f t="shared" si="5"/>
        <v>11510337.970000001</v>
      </c>
      <c r="R109" s="41"/>
      <c r="S109" s="41"/>
      <c r="T109" s="41"/>
      <c r="U109" s="41"/>
      <c r="V109" s="41"/>
      <c r="W109" s="41"/>
      <c r="X109" s="41"/>
      <c r="Y109" s="41"/>
      <c r="Z109" s="41"/>
      <c r="AA109" s="41"/>
      <c r="AB109" s="41"/>
      <c r="AC109" s="41"/>
      <c r="AD109" s="41"/>
      <c r="AE109" s="41"/>
      <c r="AF109" s="41"/>
      <c r="AG109" s="41"/>
      <c r="AH109" s="41"/>
    </row>
    <row r="110" spans="2:34" x14ac:dyDescent="0.25">
      <c r="B110" s="16" t="s">
        <v>395</v>
      </c>
      <c r="C110" s="87">
        <v>0</v>
      </c>
      <c r="D110" s="87">
        <v>573894920</v>
      </c>
      <c r="E110" s="68"/>
      <c r="F110" s="12"/>
      <c r="G110" s="68"/>
      <c r="H110" s="68"/>
      <c r="I110" s="68"/>
      <c r="J110" s="68"/>
      <c r="K110" s="68">
        <v>8382720</v>
      </c>
      <c r="L110" s="68">
        <v>0</v>
      </c>
      <c r="M110" s="68"/>
      <c r="N110" s="68">
        <v>0</v>
      </c>
      <c r="O110" s="68"/>
      <c r="P110" s="68">
        <v>558131615</v>
      </c>
      <c r="Q110" s="68">
        <f t="shared" si="5"/>
        <v>566514335</v>
      </c>
      <c r="R110" s="41"/>
      <c r="S110" s="41"/>
      <c r="T110" s="41"/>
      <c r="U110" s="41"/>
      <c r="V110" s="41"/>
      <c r="W110" s="41"/>
      <c r="X110" s="41"/>
      <c r="Y110" s="41"/>
      <c r="Z110" s="41"/>
      <c r="AA110" s="41"/>
      <c r="AB110" s="41"/>
      <c r="AC110" s="41"/>
      <c r="AD110" s="41"/>
      <c r="AE110" s="41"/>
      <c r="AF110" s="41"/>
      <c r="AG110" s="41"/>
      <c r="AH110" s="41"/>
    </row>
    <row r="111" spans="2:34" x14ac:dyDescent="0.25">
      <c r="B111" s="16" t="s">
        <v>396</v>
      </c>
      <c r="C111" s="87"/>
      <c r="D111" s="87">
        <v>137000000</v>
      </c>
      <c r="E111" s="68"/>
      <c r="F111" s="12"/>
      <c r="G111" s="68"/>
      <c r="H111" s="68"/>
      <c r="I111" s="68"/>
      <c r="J111" s="68"/>
      <c r="K111" s="68"/>
      <c r="L111" s="68"/>
      <c r="M111" s="68"/>
      <c r="N111" s="68"/>
      <c r="O111" s="68"/>
      <c r="P111" s="68">
        <v>129712765.75</v>
      </c>
      <c r="Q111" s="68">
        <f t="shared" si="5"/>
        <v>129712765.75</v>
      </c>
      <c r="R111" s="41"/>
      <c r="S111" s="41"/>
      <c r="T111" s="41"/>
      <c r="U111" s="41"/>
      <c r="V111" s="41"/>
      <c r="W111" s="41"/>
      <c r="X111" s="41"/>
      <c r="Y111" s="41"/>
      <c r="Z111" s="41"/>
      <c r="AA111" s="41"/>
      <c r="AB111" s="41"/>
      <c r="AC111" s="41"/>
      <c r="AD111" s="41"/>
      <c r="AE111" s="41"/>
      <c r="AF111" s="41"/>
      <c r="AG111" s="41"/>
      <c r="AH111" s="41"/>
    </row>
    <row r="112" spans="2:34" x14ac:dyDescent="0.25">
      <c r="B112" s="16" t="s">
        <v>397</v>
      </c>
      <c r="C112" s="87"/>
      <c r="D112" s="87">
        <v>2602800017.3099999</v>
      </c>
      <c r="E112" s="68"/>
      <c r="F112" s="12"/>
      <c r="G112" s="68"/>
      <c r="H112" s="68"/>
      <c r="I112" s="68"/>
      <c r="J112" s="68"/>
      <c r="K112" s="68"/>
      <c r="L112" s="68"/>
      <c r="M112" s="68"/>
      <c r="N112" s="68">
        <v>0</v>
      </c>
      <c r="O112" s="68"/>
      <c r="P112" s="68">
        <v>2543930268.4100003</v>
      </c>
      <c r="Q112" s="68">
        <f t="shared" si="5"/>
        <v>2543930268.4100003</v>
      </c>
      <c r="R112" s="41"/>
      <c r="S112" s="41"/>
      <c r="T112" s="41"/>
      <c r="U112" s="41"/>
      <c r="V112" s="41"/>
      <c r="W112" s="41"/>
      <c r="X112" s="41"/>
      <c r="Y112" s="41"/>
      <c r="Z112" s="41"/>
      <c r="AA112" s="41"/>
      <c r="AB112" s="41"/>
      <c r="AC112" s="41"/>
      <c r="AD112" s="41"/>
      <c r="AE112" s="41"/>
      <c r="AF112" s="41"/>
      <c r="AG112" s="41"/>
      <c r="AH112" s="41"/>
    </row>
    <row r="113" spans="2:34" x14ac:dyDescent="0.25">
      <c r="B113" s="9" t="s">
        <v>121</v>
      </c>
      <c r="C113" s="71">
        <f>SUM(C114:C160)</f>
        <v>1546798110</v>
      </c>
      <c r="D113" s="71">
        <f t="shared" ref="D113:P113" si="6">SUM(D114:D160)</f>
        <v>2113004441.8400002</v>
      </c>
      <c r="E113" s="71">
        <f t="shared" si="6"/>
        <v>3325279.76</v>
      </c>
      <c r="F113" s="71">
        <f t="shared" si="6"/>
        <v>8995628.4100000001</v>
      </c>
      <c r="G113" s="71">
        <f t="shared" si="6"/>
        <v>29852110.630000003</v>
      </c>
      <c r="H113" s="71">
        <f t="shared" si="6"/>
        <v>35226344.539999999</v>
      </c>
      <c r="I113" s="71">
        <f t="shared" si="6"/>
        <v>16603300.039999999</v>
      </c>
      <c r="J113" s="71">
        <f t="shared" si="6"/>
        <v>15868569.670000002</v>
      </c>
      <c r="K113" s="71">
        <f t="shared" si="6"/>
        <v>40588831.620000005</v>
      </c>
      <c r="L113" s="71">
        <f t="shared" si="6"/>
        <v>27847927.93</v>
      </c>
      <c r="M113" s="71">
        <f t="shared" si="6"/>
        <v>34640746.390000001</v>
      </c>
      <c r="N113" s="71">
        <f t="shared" si="6"/>
        <v>35381234.259999998</v>
      </c>
      <c r="O113" s="71">
        <f t="shared" si="6"/>
        <v>77396502.080000013</v>
      </c>
      <c r="P113" s="71">
        <f t="shared" si="6"/>
        <v>451483278.05999994</v>
      </c>
      <c r="Q113" s="71">
        <f t="shared" ref="Q113:Q154" si="7">SUM(E113:P113)</f>
        <v>777209753.38999999</v>
      </c>
      <c r="S113" s="40"/>
      <c r="T113" s="41"/>
      <c r="U113" s="41"/>
      <c r="V113" s="41"/>
      <c r="W113" s="41"/>
      <c r="X113" s="41"/>
      <c r="Y113" s="41"/>
      <c r="Z113" s="41"/>
      <c r="AA113" s="41"/>
      <c r="AB113" s="41"/>
      <c r="AC113" s="41"/>
      <c r="AD113" s="41"/>
      <c r="AE113" s="41"/>
      <c r="AF113" s="41"/>
      <c r="AG113" s="41"/>
      <c r="AH113" s="41"/>
    </row>
    <row r="114" spans="2:34" x14ac:dyDescent="0.25">
      <c r="B114" s="11" t="s">
        <v>122</v>
      </c>
      <c r="C114" s="87">
        <v>149416094</v>
      </c>
      <c r="D114" s="87">
        <v>198616543.5</v>
      </c>
      <c r="E114" s="68">
        <v>0</v>
      </c>
      <c r="F114" s="68"/>
      <c r="G114" s="68"/>
      <c r="H114" s="68"/>
      <c r="I114" s="68"/>
      <c r="J114" s="68">
        <v>0</v>
      </c>
      <c r="K114" s="68">
        <v>0</v>
      </c>
      <c r="L114" s="68">
        <v>0</v>
      </c>
      <c r="M114" s="68"/>
      <c r="N114" s="68"/>
      <c r="O114" s="71">
        <v>0</v>
      </c>
      <c r="P114" s="71">
        <v>190658366.15000001</v>
      </c>
      <c r="Q114" s="68">
        <f t="shared" si="7"/>
        <v>190658366.15000001</v>
      </c>
      <c r="R114" s="41"/>
      <c r="S114" s="41"/>
      <c r="T114" s="41"/>
      <c r="U114" s="41"/>
      <c r="V114" s="41"/>
      <c r="W114" s="41"/>
      <c r="X114" s="41"/>
      <c r="Y114" s="41"/>
      <c r="Z114" s="41"/>
      <c r="AA114" s="41"/>
      <c r="AB114" s="41"/>
      <c r="AC114" s="41"/>
      <c r="AD114" s="41"/>
      <c r="AE114" s="41"/>
      <c r="AF114" s="41"/>
      <c r="AG114" s="41"/>
      <c r="AH114" s="41"/>
    </row>
    <row r="115" spans="2:34" x14ac:dyDescent="0.25">
      <c r="B115" s="11" t="s">
        <v>291</v>
      </c>
      <c r="C115" s="87">
        <v>0</v>
      </c>
      <c r="D115" s="87">
        <v>2069067</v>
      </c>
      <c r="E115" s="68"/>
      <c r="F115" s="68"/>
      <c r="G115" s="68"/>
      <c r="H115" s="68"/>
      <c r="I115" s="68"/>
      <c r="J115" s="68"/>
      <c r="K115" s="68"/>
      <c r="L115" s="68"/>
      <c r="M115" s="68"/>
      <c r="N115" s="68"/>
      <c r="O115" s="71"/>
      <c r="P115" s="71">
        <v>1991708.23</v>
      </c>
      <c r="Q115" s="68">
        <f t="shared" si="7"/>
        <v>1991708.23</v>
      </c>
      <c r="R115" s="41"/>
      <c r="S115" s="41"/>
      <c r="T115" s="41"/>
      <c r="U115" s="41"/>
      <c r="V115" s="41"/>
      <c r="W115" s="41"/>
      <c r="X115" s="41"/>
      <c r="Y115" s="41"/>
      <c r="Z115" s="41"/>
      <c r="AA115" s="41"/>
      <c r="AB115" s="41"/>
      <c r="AC115" s="41"/>
      <c r="AD115" s="41"/>
      <c r="AE115" s="41"/>
      <c r="AF115" s="41"/>
      <c r="AG115" s="41"/>
      <c r="AH115" s="41"/>
    </row>
    <row r="116" spans="2:34" x14ac:dyDescent="0.25">
      <c r="B116" s="11" t="s">
        <v>125</v>
      </c>
      <c r="C116" s="87">
        <v>440645328</v>
      </c>
      <c r="D116" s="87">
        <v>285450621.44</v>
      </c>
      <c r="E116" s="68">
        <v>0</v>
      </c>
      <c r="F116" s="68"/>
      <c r="G116" s="68"/>
      <c r="H116" s="68"/>
      <c r="I116" s="68">
        <v>0</v>
      </c>
      <c r="J116" s="68"/>
      <c r="K116" s="68"/>
      <c r="L116" s="68"/>
      <c r="M116" s="68"/>
      <c r="N116" s="68">
        <v>0</v>
      </c>
      <c r="O116" s="68">
        <v>0</v>
      </c>
      <c r="P116" s="68">
        <v>0</v>
      </c>
      <c r="Q116" s="68">
        <f t="shared" si="7"/>
        <v>0</v>
      </c>
      <c r="R116" s="41"/>
      <c r="S116" s="41"/>
      <c r="T116" s="41"/>
      <c r="U116" s="41"/>
      <c r="V116" s="41"/>
      <c r="W116" s="41"/>
      <c r="X116" s="41"/>
      <c r="Y116" s="41"/>
      <c r="Z116" s="41"/>
      <c r="AA116" s="41"/>
      <c r="AB116" s="41"/>
      <c r="AC116" s="41"/>
      <c r="AD116" s="41"/>
      <c r="AE116" s="41"/>
      <c r="AF116" s="41"/>
      <c r="AG116" s="41"/>
      <c r="AH116" s="41"/>
    </row>
    <row r="117" spans="2:34" x14ac:dyDescent="0.25">
      <c r="B117" s="11" t="s">
        <v>360</v>
      </c>
      <c r="C117" s="87">
        <v>0</v>
      </c>
      <c r="D117" s="87">
        <v>14191069.540000001</v>
      </c>
      <c r="E117" s="68"/>
      <c r="F117" s="68"/>
      <c r="G117" s="68"/>
      <c r="H117" s="68"/>
      <c r="I117" s="68"/>
      <c r="J117" s="68"/>
      <c r="K117" s="68"/>
      <c r="L117" s="68"/>
      <c r="M117" s="68"/>
      <c r="N117" s="68"/>
      <c r="O117" s="68">
        <v>0</v>
      </c>
      <c r="P117" s="68">
        <v>14107034.140000001</v>
      </c>
      <c r="Q117" s="68">
        <f t="shared" si="7"/>
        <v>14107034.140000001</v>
      </c>
      <c r="R117" s="41"/>
      <c r="S117" s="41"/>
      <c r="T117" s="41"/>
      <c r="U117" s="41"/>
      <c r="V117" s="41"/>
      <c r="W117" s="41"/>
      <c r="X117" s="41"/>
      <c r="Y117" s="41"/>
      <c r="Z117" s="41"/>
      <c r="AA117" s="41"/>
      <c r="AB117" s="41"/>
      <c r="AC117" s="41"/>
      <c r="AD117" s="41"/>
      <c r="AE117" s="41"/>
      <c r="AF117" s="41"/>
      <c r="AG117" s="41"/>
      <c r="AH117" s="41"/>
    </row>
    <row r="118" spans="2:34" x14ac:dyDescent="0.25">
      <c r="B118" s="11" t="s">
        <v>129</v>
      </c>
      <c r="C118" s="87">
        <v>0</v>
      </c>
      <c r="D118" s="87">
        <v>67320.100000000006</v>
      </c>
      <c r="E118" s="68"/>
      <c r="F118" s="68"/>
      <c r="G118" s="68"/>
      <c r="H118" s="68"/>
      <c r="I118" s="68"/>
      <c r="J118" s="68"/>
      <c r="K118" s="68"/>
      <c r="L118" s="68"/>
      <c r="M118" s="68"/>
      <c r="N118" s="68"/>
      <c r="O118" s="68"/>
      <c r="P118" s="68">
        <v>67145.100000000006</v>
      </c>
      <c r="Q118" s="68">
        <f t="shared" si="7"/>
        <v>67145.100000000006</v>
      </c>
      <c r="R118" s="41"/>
      <c r="S118" s="41"/>
      <c r="T118" s="41"/>
      <c r="U118" s="41"/>
      <c r="V118" s="41"/>
      <c r="W118" s="41"/>
      <c r="X118" s="41"/>
      <c r="Y118" s="41"/>
      <c r="Z118" s="41"/>
      <c r="AA118" s="41"/>
      <c r="AB118" s="41"/>
      <c r="AC118" s="41"/>
      <c r="AD118" s="41"/>
      <c r="AE118" s="41"/>
      <c r="AF118" s="41"/>
      <c r="AG118" s="41"/>
      <c r="AH118" s="41"/>
    </row>
    <row r="119" spans="2:34" x14ac:dyDescent="0.25">
      <c r="B119" s="11" t="s">
        <v>137</v>
      </c>
      <c r="C119" s="87">
        <v>0</v>
      </c>
      <c r="D119" s="87">
        <v>71385866.00999999</v>
      </c>
      <c r="E119" s="68"/>
      <c r="F119" s="68"/>
      <c r="G119" s="68">
        <v>0</v>
      </c>
      <c r="H119" s="68">
        <v>362391</v>
      </c>
      <c r="I119" s="68">
        <v>1000057.34</v>
      </c>
      <c r="J119" s="68">
        <v>3118267.35</v>
      </c>
      <c r="K119" s="68">
        <v>13886662.26</v>
      </c>
      <c r="L119" s="68">
        <v>628686.44999999995</v>
      </c>
      <c r="M119" s="68">
        <v>4224691.96</v>
      </c>
      <c r="N119" s="68">
        <v>3528948.98</v>
      </c>
      <c r="O119" s="68">
        <v>8044739.870000001</v>
      </c>
      <c r="P119" s="68">
        <v>8070831.9299999997</v>
      </c>
      <c r="Q119" s="68">
        <f t="shared" si="7"/>
        <v>42865277.140000001</v>
      </c>
      <c r="R119" s="41"/>
      <c r="S119" s="41"/>
      <c r="T119" s="41"/>
      <c r="U119" s="41"/>
      <c r="V119" s="41"/>
      <c r="W119" s="41"/>
      <c r="X119" s="41"/>
      <c r="Y119" s="41"/>
      <c r="Z119" s="41"/>
      <c r="AA119" s="41"/>
      <c r="AB119" s="41"/>
      <c r="AC119" s="41"/>
      <c r="AD119" s="41"/>
      <c r="AE119" s="41"/>
      <c r="AF119" s="41"/>
      <c r="AG119" s="41"/>
      <c r="AH119" s="41"/>
    </row>
    <row r="120" spans="2:34" x14ac:dyDescent="0.25">
      <c r="B120" s="11" t="s">
        <v>140</v>
      </c>
      <c r="C120" s="87">
        <v>0</v>
      </c>
      <c r="D120" s="87">
        <v>1635366.63</v>
      </c>
      <c r="E120" s="68"/>
      <c r="F120" s="68"/>
      <c r="G120" s="68"/>
      <c r="H120" s="68"/>
      <c r="I120" s="68"/>
      <c r="J120" s="68"/>
      <c r="K120" s="68"/>
      <c r="L120" s="68"/>
      <c r="M120" s="68"/>
      <c r="N120" s="68"/>
      <c r="O120" s="68"/>
      <c r="P120" s="68">
        <v>1590360.63</v>
      </c>
      <c r="Q120" s="68">
        <f t="shared" si="7"/>
        <v>1590360.63</v>
      </c>
      <c r="R120" s="41"/>
      <c r="S120" s="41"/>
      <c r="T120" s="41"/>
      <c r="U120" s="41"/>
      <c r="V120" s="41"/>
      <c r="W120" s="41"/>
      <c r="X120" s="41"/>
      <c r="Y120" s="41"/>
      <c r="Z120" s="41"/>
      <c r="AA120" s="41"/>
      <c r="AB120" s="41"/>
      <c r="AC120" s="41"/>
      <c r="AD120" s="41"/>
      <c r="AE120" s="41"/>
      <c r="AF120" s="41"/>
      <c r="AG120" s="41"/>
      <c r="AH120" s="41"/>
    </row>
    <row r="121" spans="2:34" x14ac:dyDescent="0.25">
      <c r="B121" s="11" t="s">
        <v>296</v>
      </c>
      <c r="C121" s="87">
        <v>0</v>
      </c>
      <c r="D121" s="87">
        <v>933339.48</v>
      </c>
      <c r="E121" s="68"/>
      <c r="F121" s="68"/>
      <c r="G121" s="68"/>
      <c r="H121" s="68"/>
      <c r="I121" s="68"/>
      <c r="J121" s="68"/>
      <c r="K121" s="68"/>
      <c r="L121" s="68"/>
      <c r="M121" s="68"/>
      <c r="N121" s="68"/>
      <c r="O121" s="68"/>
      <c r="P121" s="68">
        <v>933339.48</v>
      </c>
      <c r="Q121" s="68">
        <f t="shared" si="7"/>
        <v>933339.48</v>
      </c>
      <c r="R121" s="41"/>
      <c r="S121" s="41"/>
      <c r="T121" s="41"/>
      <c r="U121" s="41"/>
      <c r="V121" s="41"/>
      <c r="W121" s="41"/>
      <c r="X121" s="41"/>
      <c r="Y121" s="41"/>
      <c r="Z121" s="41"/>
      <c r="AA121" s="41"/>
      <c r="AB121" s="41"/>
      <c r="AC121" s="41"/>
      <c r="AD121" s="41"/>
      <c r="AE121" s="41"/>
      <c r="AF121" s="41"/>
      <c r="AG121" s="41"/>
      <c r="AH121" s="41"/>
    </row>
    <row r="122" spans="2:34" x14ac:dyDescent="0.25">
      <c r="B122" s="11" t="s">
        <v>300</v>
      </c>
      <c r="C122" s="87">
        <v>125000000</v>
      </c>
      <c r="D122" s="87">
        <v>125000000</v>
      </c>
      <c r="E122" s="68">
        <v>0</v>
      </c>
      <c r="F122" s="68">
        <v>4685931.6500000004</v>
      </c>
      <c r="G122" s="68">
        <v>2692182.03</v>
      </c>
      <c r="H122" s="68">
        <v>4150151.59</v>
      </c>
      <c r="I122" s="68">
        <v>3239845.85</v>
      </c>
      <c r="J122" s="68">
        <v>5823518.2400000002</v>
      </c>
      <c r="K122" s="68">
        <v>6097416.1900000004</v>
      </c>
      <c r="L122" s="68">
        <v>8426584.3800000008</v>
      </c>
      <c r="M122" s="68">
        <v>6423534.6300000008</v>
      </c>
      <c r="N122" s="68">
        <v>5189622.8899999997</v>
      </c>
      <c r="O122" s="68">
        <v>18601182.73</v>
      </c>
      <c r="P122" s="68">
        <v>25299970.100000001</v>
      </c>
      <c r="Q122" s="68">
        <f t="shared" si="7"/>
        <v>90629940.280000001</v>
      </c>
      <c r="R122" s="41"/>
      <c r="S122" s="41"/>
      <c r="T122" s="41"/>
      <c r="U122" s="41"/>
      <c r="V122" s="41"/>
      <c r="W122" s="41"/>
      <c r="X122" s="41"/>
      <c r="Y122" s="41"/>
      <c r="Z122" s="41"/>
      <c r="AA122" s="41"/>
      <c r="AB122" s="41"/>
      <c r="AC122" s="41"/>
      <c r="AD122" s="41"/>
      <c r="AE122" s="41"/>
      <c r="AF122" s="41"/>
      <c r="AG122" s="41"/>
      <c r="AH122" s="41"/>
    </row>
    <row r="123" spans="2:34" x14ac:dyDescent="0.25">
      <c r="B123" s="11" t="s">
        <v>303</v>
      </c>
      <c r="C123" s="87">
        <v>281900817</v>
      </c>
      <c r="D123" s="87">
        <v>370048404.76999998</v>
      </c>
      <c r="E123" s="68">
        <v>3325279.76</v>
      </c>
      <c r="F123" s="68">
        <v>2314308.16</v>
      </c>
      <c r="G123" s="68">
        <v>3597332.42</v>
      </c>
      <c r="H123" s="68">
        <v>4766711.4800000004</v>
      </c>
      <c r="I123" s="68">
        <v>2352591.37</v>
      </c>
      <c r="J123" s="68">
        <v>3306013.08</v>
      </c>
      <c r="K123" s="68">
        <v>4788209.54</v>
      </c>
      <c r="L123" s="68">
        <v>3080125.2800000003</v>
      </c>
      <c r="M123" s="68">
        <v>4101801.13</v>
      </c>
      <c r="N123" s="68">
        <v>14406033.710000001</v>
      </c>
      <c r="O123" s="68">
        <v>7234907.7000000002</v>
      </c>
      <c r="P123" s="68">
        <v>27334807.580000002</v>
      </c>
      <c r="Q123" s="68">
        <f t="shared" si="7"/>
        <v>80608121.210000008</v>
      </c>
      <c r="R123" s="41"/>
      <c r="S123" s="41"/>
      <c r="T123" s="41"/>
      <c r="U123" s="41"/>
      <c r="V123" s="41"/>
      <c r="W123" s="41"/>
      <c r="X123" s="41"/>
      <c r="Y123" s="41"/>
      <c r="Z123" s="41"/>
      <c r="AA123" s="41"/>
      <c r="AB123" s="41"/>
      <c r="AC123" s="41"/>
      <c r="AD123" s="41"/>
      <c r="AE123" s="41"/>
      <c r="AF123" s="41"/>
      <c r="AG123" s="41"/>
      <c r="AH123" s="41"/>
    </row>
    <row r="124" spans="2:34" x14ac:dyDescent="0.25">
      <c r="B124" s="11" t="s">
        <v>304</v>
      </c>
      <c r="C124" s="87">
        <v>234000</v>
      </c>
      <c r="D124" s="87">
        <v>234000</v>
      </c>
      <c r="E124" s="68">
        <v>0</v>
      </c>
      <c r="F124" s="68"/>
      <c r="G124" s="68"/>
      <c r="H124" s="68"/>
      <c r="I124" s="68"/>
      <c r="J124" s="68"/>
      <c r="K124" s="68"/>
      <c r="L124" s="68"/>
      <c r="M124" s="68"/>
      <c r="N124" s="68"/>
      <c r="O124" s="68"/>
      <c r="P124" s="68"/>
      <c r="Q124" s="68">
        <f t="shared" si="7"/>
        <v>0</v>
      </c>
      <c r="R124" s="41"/>
      <c r="S124" s="41"/>
      <c r="T124" s="41"/>
      <c r="U124" s="41"/>
      <c r="V124" s="41"/>
      <c r="W124" s="41"/>
      <c r="X124" s="41"/>
      <c r="Y124" s="41"/>
      <c r="Z124" s="41"/>
      <c r="AA124" s="41"/>
      <c r="AB124" s="41"/>
      <c r="AC124" s="41"/>
      <c r="AD124" s="41"/>
      <c r="AE124" s="41"/>
      <c r="AF124" s="41"/>
      <c r="AG124" s="41"/>
      <c r="AH124" s="41"/>
    </row>
    <row r="125" spans="2:34" x14ac:dyDescent="0.25">
      <c r="B125" s="11" t="s">
        <v>362</v>
      </c>
      <c r="C125" s="87">
        <v>187090776</v>
      </c>
      <c r="D125" s="87">
        <v>187090776</v>
      </c>
      <c r="E125" s="68">
        <v>0</v>
      </c>
      <c r="F125" s="68"/>
      <c r="G125" s="68">
        <v>3527245.4</v>
      </c>
      <c r="H125" s="68">
        <v>299009.43</v>
      </c>
      <c r="I125" s="68">
        <v>3910520.87</v>
      </c>
      <c r="J125" s="68"/>
      <c r="K125" s="68"/>
      <c r="L125" s="68">
        <v>8321825</v>
      </c>
      <c r="M125" s="68">
        <v>6616388.3499999996</v>
      </c>
      <c r="N125" s="68"/>
      <c r="O125" s="68"/>
      <c r="P125" s="68">
        <v>3367735.8</v>
      </c>
      <c r="Q125" s="68">
        <f t="shared" si="7"/>
        <v>26042724.849999998</v>
      </c>
      <c r="R125" s="41"/>
      <c r="S125" s="41"/>
      <c r="T125" s="41"/>
      <c r="U125" s="41"/>
      <c r="V125" s="41"/>
      <c r="W125" s="41"/>
      <c r="X125" s="41"/>
      <c r="Y125" s="41"/>
      <c r="Z125" s="41"/>
      <c r="AA125" s="41"/>
      <c r="AB125" s="41"/>
      <c r="AC125" s="41"/>
      <c r="AD125" s="41"/>
      <c r="AE125" s="41"/>
      <c r="AF125" s="41"/>
      <c r="AG125" s="41"/>
      <c r="AH125" s="41"/>
    </row>
    <row r="126" spans="2:34" x14ac:dyDescent="0.25">
      <c r="B126" s="11" t="s">
        <v>260</v>
      </c>
      <c r="C126" s="87">
        <v>11521940</v>
      </c>
      <c r="D126" s="87">
        <v>12667419.92</v>
      </c>
      <c r="E126" s="68">
        <v>0</v>
      </c>
      <c r="F126" s="68"/>
      <c r="G126" s="68"/>
      <c r="H126" s="68"/>
      <c r="I126" s="68"/>
      <c r="J126" s="68"/>
      <c r="K126" s="68"/>
      <c r="L126" s="68"/>
      <c r="M126" s="68"/>
      <c r="N126" s="68">
        <v>0</v>
      </c>
      <c r="O126" s="68"/>
      <c r="P126" s="68">
        <v>1145304.9300000002</v>
      </c>
      <c r="Q126" s="68">
        <f t="shared" si="7"/>
        <v>1145304.9300000002</v>
      </c>
      <c r="R126" s="41"/>
      <c r="S126" s="41"/>
      <c r="T126" s="41"/>
      <c r="U126" s="41"/>
      <c r="V126" s="41"/>
      <c r="W126" s="41"/>
      <c r="X126" s="41"/>
      <c r="Y126" s="41"/>
      <c r="Z126" s="41"/>
      <c r="AA126" s="41"/>
      <c r="AB126" s="41"/>
      <c r="AC126" s="41"/>
      <c r="AD126" s="41"/>
      <c r="AE126" s="41"/>
      <c r="AF126" s="41"/>
      <c r="AG126" s="41"/>
      <c r="AH126" s="41"/>
    </row>
    <row r="127" spans="2:34" x14ac:dyDescent="0.25">
      <c r="B127" s="11" t="s">
        <v>261</v>
      </c>
      <c r="C127" s="87">
        <v>0</v>
      </c>
      <c r="D127" s="87">
        <v>42406.02</v>
      </c>
      <c r="E127" s="68"/>
      <c r="F127" s="68"/>
      <c r="G127" s="68"/>
      <c r="H127" s="68"/>
      <c r="I127" s="68"/>
      <c r="J127" s="68"/>
      <c r="K127" s="68"/>
      <c r="L127" s="68"/>
      <c r="M127" s="68"/>
      <c r="N127" s="68"/>
      <c r="O127" s="68"/>
      <c r="P127" s="68">
        <v>0</v>
      </c>
      <c r="Q127" s="68">
        <f t="shared" si="7"/>
        <v>0</v>
      </c>
      <c r="R127" s="41"/>
      <c r="S127" s="41"/>
      <c r="T127" s="41"/>
      <c r="U127" s="41"/>
      <c r="V127" s="41"/>
      <c r="W127" s="41"/>
      <c r="X127" s="41"/>
      <c r="Y127" s="41"/>
      <c r="Z127" s="41"/>
      <c r="AA127" s="41"/>
      <c r="AB127" s="41"/>
      <c r="AC127" s="41"/>
      <c r="AD127" s="41"/>
      <c r="AE127" s="41"/>
      <c r="AF127" s="41"/>
      <c r="AG127" s="41"/>
      <c r="AH127" s="41"/>
    </row>
    <row r="128" spans="2:34" x14ac:dyDescent="0.25">
      <c r="B128" s="11" t="s">
        <v>308</v>
      </c>
      <c r="C128" s="87">
        <v>0</v>
      </c>
      <c r="D128" s="87">
        <v>1551875.53</v>
      </c>
      <c r="E128" s="68"/>
      <c r="F128" s="68"/>
      <c r="G128" s="68"/>
      <c r="H128" s="68"/>
      <c r="I128" s="68">
        <v>1551875.53</v>
      </c>
      <c r="J128" s="68"/>
      <c r="K128" s="68"/>
      <c r="L128" s="68"/>
      <c r="M128" s="68"/>
      <c r="N128" s="68"/>
      <c r="O128" s="68"/>
      <c r="P128" s="68"/>
      <c r="Q128" s="68">
        <f t="shared" si="7"/>
        <v>1551875.53</v>
      </c>
      <c r="R128" s="41"/>
      <c r="S128" s="41"/>
      <c r="T128" s="41"/>
      <c r="U128" s="41"/>
      <c r="V128" s="41"/>
      <c r="W128" s="41"/>
      <c r="X128" s="41"/>
      <c r="Y128" s="41"/>
      <c r="Z128" s="41"/>
      <c r="AA128" s="41"/>
      <c r="AB128" s="41"/>
      <c r="AC128" s="41"/>
      <c r="AD128" s="41"/>
      <c r="AE128" s="41"/>
      <c r="AF128" s="41"/>
      <c r="AG128" s="41"/>
      <c r="AH128" s="41"/>
    </row>
    <row r="129" spans="2:34" x14ac:dyDescent="0.25">
      <c r="B129" s="11" t="s">
        <v>265</v>
      </c>
      <c r="C129" s="87">
        <v>3147575</v>
      </c>
      <c r="D129" s="87">
        <v>3147575</v>
      </c>
      <c r="E129" s="68">
        <v>0</v>
      </c>
      <c r="F129" s="68"/>
      <c r="G129" s="68"/>
      <c r="H129" s="68"/>
      <c r="I129" s="68"/>
      <c r="J129" s="68"/>
      <c r="K129" s="68"/>
      <c r="L129" s="68"/>
      <c r="M129" s="68"/>
      <c r="N129" s="68">
        <v>0</v>
      </c>
      <c r="O129" s="68"/>
      <c r="P129" s="68">
        <v>1154017.68</v>
      </c>
      <c r="Q129" s="68">
        <f t="shared" si="7"/>
        <v>1154017.68</v>
      </c>
      <c r="R129" s="41"/>
      <c r="S129" s="41"/>
      <c r="T129" s="41"/>
      <c r="U129" s="41"/>
      <c r="V129" s="41"/>
      <c r="W129" s="41"/>
      <c r="X129" s="41"/>
      <c r="Y129" s="41"/>
      <c r="Z129" s="41"/>
      <c r="AA129" s="41"/>
      <c r="AB129" s="41"/>
      <c r="AC129" s="41"/>
      <c r="AD129" s="41"/>
      <c r="AE129" s="41"/>
      <c r="AF129" s="41"/>
      <c r="AG129" s="41"/>
      <c r="AH129" s="41"/>
    </row>
    <row r="130" spans="2:34" x14ac:dyDescent="0.25">
      <c r="B130" s="11" t="s">
        <v>312</v>
      </c>
      <c r="C130" s="87">
        <v>0</v>
      </c>
      <c r="D130" s="87">
        <v>16152.02</v>
      </c>
      <c r="E130" s="68"/>
      <c r="F130" s="68"/>
      <c r="G130" s="68"/>
      <c r="H130" s="68"/>
      <c r="I130" s="68"/>
      <c r="J130" s="68">
        <v>0</v>
      </c>
      <c r="K130" s="68"/>
      <c r="L130" s="68">
        <v>0</v>
      </c>
      <c r="M130" s="68">
        <v>16151.72</v>
      </c>
      <c r="N130" s="68">
        <v>0</v>
      </c>
      <c r="O130" s="68"/>
      <c r="P130" s="68">
        <v>0</v>
      </c>
      <c r="Q130" s="68">
        <f t="shared" si="7"/>
        <v>16151.72</v>
      </c>
      <c r="R130" s="41"/>
      <c r="S130" s="41"/>
      <c r="T130" s="41"/>
      <c r="U130" s="41"/>
      <c r="V130" s="41"/>
      <c r="W130" s="41"/>
      <c r="X130" s="41"/>
      <c r="Y130" s="41"/>
      <c r="Z130" s="41"/>
      <c r="AA130" s="41"/>
      <c r="AB130" s="41"/>
      <c r="AC130" s="41"/>
      <c r="AD130" s="41"/>
      <c r="AE130" s="41"/>
      <c r="AF130" s="41"/>
      <c r="AG130" s="41"/>
      <c r="AH130" s="41"/>
    </row>
    <row r="131" spans="2:34" x14ac:dyDescent="0.25">
      <c r="B131" s="11" t="s">
        <v>340</v>
      </c>
      <c r="C131" s="87">
        <v>0</v>
      </c>
      <c r="D131" s="87">
        <v>54935.92</v>
      </c>
      <c r="E131" s="68"/>
      <c r="F131" s="68"/>
      <c r="G131" s="68"/>
      <c r="H131" s="68"/>
      <c r="I131" s="68"/>
      <c r="J131" s="68">
        <v>0</v>
      </c>
      <c r="K131" s="68">
        <v>54934.19</v>
      </c>
      <c r="L131" s="68">
        <v>0</v>
      </c>
      <c r="M131" s="68"/>
      <c r="N131" s="68"/>
      <c r="O131" s="68"/>
      <c r="P131" s="68"/>
      <c r="Q131" s="68">
        <f t="shared" si="7"/>
        <v>54934.19</v>
      </c>
      <c r="R131" s="41"/>
      <c r="S131" s="41"/>
      <c r="T131" s="41"/>
      <c r="U131" s="41"/>
      <c r="V131" s="41"/>
      <c r="W131" s="41"/>
      <c r="X131" s="41"/>
      <c r="Y131" s="41"/>
      <c r="Z131" s="41"/>
      <c r="AA131" s="41"/>
      <c r="AB131" s="41"/>
      <c r="AC131" s="41"/>
      <c r="AD131" s="41"/>
      <c r="AE131" s="41"/>
      <c r="AF131" s="41"/>
      <c r="AG131" s="41"/>
      <c r="AH131" s="41"/>
    </row>
    <row r="132" spans="2:34" x14ac:dyDescent="0.25">
      <c r="B132" s="11" t="s">
        <v>270</v>
      </c>
      <c r="C132" s="87">
        <v>0</v>
      </c>
      <c r="D132" s="87">
        <v>590000</v>
      </c>
      <c r="E132" s="68"/>
      <c r="F132" s="68"/>
      <c r="G132" s="68"/>
      <c r="H132" s="68"/>
      <c r="I132" s="68"/>
      <c r="J132" s="68"/>
      <c r="K132" s="68"/>
      <c r="L132" s="68"/>
      <c r="M132" s="68"/>
      <c r="N132" s="68"/>
      <c r="O132" s="68"/>
      <c r="P132" s="68">
        <v>548400</v>
      </c>
      <c r="Q132" s="68">
        <f t="shared" si="7"/>
        <v>548400</v>
      </c>
      <c r="R132" s="41"/>
      <c r="S132" s="41"/>
      <c r="T132" s="41"/>
      <c r="U132" s="41"/>
      <c r="V132" s="41"/>
      <c r="W132" s="41"/>
      <c r="X132" s="41"/>
      <c r="Y132" s="41"/>
      <c r="Z132" s="41"/>
      <c r="AA132" s="41"/>
      <c r="AB132" s="41"/>
      <c r="AC132" s="41"/>
      <c r="AD132" s="41"/>
      <c r="AE132" s="41"/>
      <c r="AF132" s="41"/>
      <c r="AG132" s="41"/>
      <c r="AH132" s="41"/>
    </row>
    <row r="133" spans="2:34" x14ac:dyDescent="0.25">
      <c r="B133" s="11" t="s">
        <v>272</v>
      </c>
      <c r="C133" s="87">
        <v>0</v>
      </c>
      <c r="D133" s="87">
        <v>293365352.75999999</v>
      </c>
      <c r="E133" s="68">
        <v>0</v>
      </c>
      <c r="F133" s="68">
        <v>1995388.6</v>
      </c>
      <c r="G133" s="68">
        <v>13904992.380000001</v>
      </c>
      <c r="H133" s="68">
        <v>3955040.8899999997</v>
      </c>
      <c r="I133" s="68">
        <v>2128677.36</v>
      </c>
      <c r="J133" s="68">
        <v>2790760.79</v>
      </c>
      <c r="K133" s="68">
        <v>8785754.0199999996</v>
      </c>
      <c r="L133" s="68">
        <v>6287630.4199999999</v>
      </c>
      <c r="M133" s="68">
        <v>11204528.74</v>
      </c>
      <c r="N133" s="68">
        <v>7285330.75</v>
      </c>
      <c r="O133" s="68">
        <v>18356038.870000001</v>
      </c>
      <c r="P133" s="68">
        <v>46376231</v>
      </c>
      <c r="Q133" s="68">
        <f t="shared" si="7"/>
        <v>123070373.82000001</v>
      </c>
      <c r="R133" s="41"/>
      <c r="S133" s="41"/>
      <c r="T133" s="41"/>
      <c r="U133" s="41"/>
      <c r="V133" s="41"/>
      <c r="W133" s="41"/>
      <c r="X133" s="41"/>
      <c r="Y133" s="41"/>
      <c r="Z133" s="41"/>
      <c r="AA133" s="41"/>
      <c r="AB133" s="41"/>
      <c r="AC133" s="41"/>
      <c r="AD133" s="41"/>
      <c r="AE133" s="41"/>
      <c r="AF133" s="41"/>
      <c r="AG133" s="41"/>
      <c r="AH133" s="41"/>
    </row>
    <row r="134" spans="2:34" x14ac:dyDescent="0.25">
      <c r="B134" s="11" t="s">
        <v>398</v>
      </c>
      <c r="C134" s="87">
        <v>3700450</v>
      </c>
      <c r="D134" s="87">
        <v>3700450</v>
      </c>
      <c r="E134" s="68">
        <v>0</v>
      </c>
      <c r="F134" s="68"/>
      <c r="G134" s="68"/>
      <c r="H134" s="68"/>
      <c r="I134" s="68"/>
      <c r="J134" s="68"/>
      <c r="K134" s="68"/>
      <c r="L134" s="68"/>
      <c r="M134" s="68"/>
      <c r="N134" s="68"/>
      <c r="O134" s="68"/>
      <c r="P134" s="68">
        <v>447594.23999999999</v>
      </c>
      <c r="Q134" s="68">
        <f t="shared" si="7"/>
        <v>447594.23999999999</v>
      </c>
      <c r="R134" s="41"/>
      <c r="S134" s="41"/>
      <c r="T134" s="41"/>
      <c r="U134" s="41"/>
      <c r="V134" s="41"/>
      <c r="W134" s="41"/>
      <c r="X134" s="41"/>
      <c r="Y134" s="41"/>
      <c r="Z134" s="41"/>
      <c r="AA134" s="41"/>
      <c r="AB134" s="41"/>
      <c r="AC134" s="41"/>
      <c r="AD134" s="41"/>
      <c r="AE134" s="41"/>
      <c r="AF134" s="41"/>
      <c r="AG134" s="41"/>
      <c r="AH134" s="41"/>
    </row>
    <row r="135" spans="2:34" x14ac:dyDescent="0.25">
      <c r="B135" s="11" t="s">
        <v>318</v>
      </c>
      <c r="C135" s="87">
        <v>26824068</v>
      </c>
      <c r="D135" s="87">
        <v>30098992.629999995</v>
      </c>
      <c r="E135" s="68">
        <v>0</v>
      </c>
      <c r="F135" s="68"/>
      <c r="G135" s="68"/>
      <c r="H135" s="68"/>
      <c r="I135" s="68"/>
      <c r="J135" s="68"/>
      <c r="K135" s="68"/>
      <c r="L135" s="68"/>
      <c r="M135" s="68"/>
      <c r="N135" s="68">
        <v>0</v>
      </c>
      <c r="O135" s="68">
        <v>15557219.57</v>
      </c>
      <c r="P135" s="68">
        <v>14510517.630000001</v>
      </c>
      <c r="Q135" s="68">
        <f t="shared" si="7"/>
        <v>30067737.200000003</v>
      </c>
      <c r="R135" s="41"/>
      <c r="S135" s="41"/>
      <c r="T135" s="41"/>
      <c r="U135" s="41"/>
      <c r="V135" s="41"/>
      <c r="W135" s="41"/>
      <c r="X135" s="41"/>
      <c r="Y135" s="41"/>
      <c r="Z135" s="41"/>
      <c r="AA135" s="41"/>
      <c r="AB135" s="41"/>
      <c r="AC135" s="41"/>
      <c r="AD135" s="41"/>
      <c r="AE135" s="41"/>
      <c r="AF135" s="41"/>
      <c r="AG135" s="41"/>
      <c r="AH135" s="41"/>
    </row>
    <row r="136" spans="2:34" x14ac:dyDescent="0.25">
      <c r="B136" s="11" t="s">
        <v>320</v>
      </c>
      <c r="C136" s="87">
        <v>0</v>
      </c>
      <c r="D136" s="87">
        <v>29065158.02</v>
      </c>
      <c r="E136" s="68"/>
      <c r="F136" s="68"/>
      <c r="G136" s="68"/>
      <c r="H136" s="68"/>
      <c r="I136" s="68"/>
      <c r="J136" s="68">
        <v>0</v>
      </c>
      <c r="K136" s="68"/>
      <c r="L136" s="68"/>
      <c r="M136" s="68"/>
      <c r="N136" s="68"/>
      <c r="O136" s="68"/>
      <c r="P136" s="68">
        <v>880000</v>
      </c>
      <c r="Q136" s="68">
        <f t="shared" si="7"/>
        <v>880000</v>
      </c>
      <c r="R136" s="41"/>
      <c r="S136" s="41"/>
      <c r="T136" s="41"/>
      <c r="U136" s="41"/>
      <c r="V136" s="41"/>
      <c r="W136" s="41"/>
      <c r="X136" s="41"/>
      <c r="Y136" s="41"/>
      <c r="Z136" s="41"/>
      <c r="AA136" s="41"/>
      <c r="AB136" s="41"/>
      <c r="AC136" s="41"/>
      <c r="AD136" s="41"/>
      <c r="AE136" s="41"/>
      <c r="AF136" s="41"/>
      <c r="AG136" s="41"/>
      <c r="AH136" s="41"/>
    </row>
    <row r="137" spans="2:34" x14ac:dyDescent="0.25">
      <c r="B137" s="11" t="s">
        <v>399</v>
      </c>
      <c r="C137" s="87">
        <v>0</v>
      </c>
      <c r="D137" s="87">
        <v>0</v>
      </c>
      <c r="E137" s="68"/>
      <c r="F137" s="68"/>
      <c r="G137" s="68"/>
      <c r="H137" s="68"/>
      <c r="I137" s="68">
        <v>0</v>
      </c>
      <c r="J137" s="68">
        <v>0</v>
      </c>
      <c r="K137" s="68"/>
      <c r="L137" s="68"/>
      <c r="M137" s="68"/>
      <c r="N137" s="68"/>
      <c r="O137" s="68"/>
      <c r="P137" s="68"/>
      <c r="Q137" s="68">
        <f t="shared" si="7"/>
        <v>0</v>
      </c>
      <c r="R137" s="41"/>
      <c r="S137" s="41"/>
      <c r="T137" s="41"/>
      <c r="U137" s="41"/>
      <c r="V137" s="41"/>
      <c r="W137" s="41"/>
      <c r="X137" s="41"/>
      <c r="Y137" s="41"/>
      <c r="Z137" s="41"/>
      <c r="AA137" s="41"/>
      <c r="AB137" s="41"/>
      <c r="AC137" s="41"/>
      <c r="AD137" s="41"/>
      <c r="AE137" s="41"/>
      <c r="AF137" s="41"/>
      <c r="AG137" s="41"/>
      <c r="AH137" s="41"/>
    </row>
    <row r="138" spans="2:34" x14ac:dyDescent="0.25">
      <c r="B138" s="11" t="s">
        <v>363</v>
      </c>
      <c r="C138" s="87">
        <v>0</v>
      </c>
      <c r="D138" s="87">
        <v>4614377.5200000005</v>
      </c>
      <c r="E138" s="68"/>
      <c r="F138" s="68"/>
      <c r="G138" s="68"/>
      <c r="H138" s="68"/>
      <c r="I138" s="68"/>
      <c r="J138" s="68"/>
      <c r="K138" s="68"/>
      <c r="L138" s="68"/>
      <c r="M138" s="68"/>
      <c r="N138" s="68"/>
      <c r="O138" s="68"/>
      <c r="P138" s="68">
        <v>4614377.5200000005</v>
      </c>
      <c r="Q138" s="68">
        <f t="shared" si="7"/>
        <v>4614377.5200000005</v>
      </c>
      <c r="R138" s="41"/>
      <c r="S138" s="41"/>
      <c r="T138" s="41"/>
      <c r="U138" s="41"/>
      <c r="V138" s="41"/>
      <c r="W138" s="41"/>
      <c r="X138" s="41"/>
      <c r="Y138" s="41"/>
      <c r="Z138" s="41"/>
      <c r="AA138" s="41"/>
      <c r="AB138" s="41"/>
      <c r="AC138" s="41"/>
      <c r="AD138" s="41"/>
      <c r="AE138" s="41"/>
      <c r="AF138" s="41"/>
      <c r="AG138" s="41"/>
      <c r="AH138" s="41"/>
    </row>
    <row r="139" spans="2:34" x14ac:dyDescent="0.25">
      <c r="B139" s="11" t="s">
        <v>341</v>
      </c>
      <c r="C139" s="87">
        <v>0</v>
      </c>
      <c r="D139" s="87">
        <v>3279769</v>
      </c>
      <c r="E139" s="68"/>
      <c r="F139" s="68"/>
      <c r="G139" s="68"/>
      <c r="H139" s="68"/>
      <c r="I139" s="68"/>
      <c r="J139" s="68"/>
      <c r="K139" s="68"/>
      <c r="L139" s="68"/>
      <c r="M139" s="68"/>
      <c r="N139" s="68"/>
      <c r="O139" s="68"/>
      <c r="P139" s="68">
        <v>0</v>
      </c>
      <c r="Q139" s="68">
        <f t="shared" si="7"/>
        <v>0</v>
      </c>
      <c r="R139" s="41"/>
      <c r="S139" s="41"/>
      <c r="T139" s="41"/>
      <c r="U139" s="41"/>
      <c r="V139" s="41"/>
      <c r="W139" s="41"/>
      <c r="X139" s="41"/>
      <c r="Y139" s="41"/>
      <c r="Z139" s="41"/>
      <c r="AA139" s="41"/>
      <c r="AB139" s="41"/>
      <c r="AC139" s="41"/>
      <c r="AD139" s="41"/>
      <c r="AE139" s="41"/>
      <c r="AF139" s="41"/>
      <c r="AG139" s="41"/>
      <c r="AH139" s="41"/>
    </row>
    <row r="140" spans="2:34" x14ac:dyDescent="0.25">
      <c r="B140" s="11" t="s">
        <v>364</v>
      </c>
      <c r="C140" s="87">
        <v>0</v>
      </c>
      <c r="D140" s="87">
        <v>1754012</v>
      </c>
      <c r="E140" s="68"/>
      <c r="F140" s="68"/>
      <c r="G140" s="68"/>
      <c r="H140" s="68"/>
      <c r="I140" s="68"/>
      <c r="J140" s="68"/>
      <c r="K140" s="68"/>
      <c r="L140" s="68"/>
      <c r="M140" s="68"/>
      <c r="N140" s="68"/>
      <c r="O140" s="68"/>
      <c r="P140" s="68">
        <v>1679931.6</v>
      </c>
      <c r="Q140" s="68">
        <f t="shared" si="7"/>
        <v>1679931.6</v>
      </c>
      <c r="R140" s="41"/>
      <c r="S140" s="41"/>
      <c r="T140" s="41"/>
      <c r="U140" s="41"/>
      <c r="V140" s="41"/>
      <c r="W140" s="41"/>
      <c r="X140" s="41"/>
      <c r="Y140" s="41"/>
      <c r="Z140" s="41"/>
      <c r="AA140" s="41"/>
      <c r="AB140" s="41"/>
      <c r="AC140" s="41"/>
      <c r="AD140" s="41"/>
      <c r="AE140" s="41"/>
      <c r="AF140" s="41"/>
      <c r="AG140" s="41"/>
      <c r="AH140" s="41"/>
    </row>
    <row r="141" spans="2:34" x14ac:dyDescent="0.25">
      <c r="B141" s="11" t="s">
        <v>342</v>
      </c>
      <c r="C141" s="87">
        <v>64498848</v>
      </c>
      <c r="D141" s="87">
        <v>142558838.63999999</v>
      </c>
      <c r="E141" s="68">
        <v>0</v>
      </c>
      <c r="F141" s="68">
        <v>0</v>
      </c>
      <c r="G141" s="68">
        <v>6130358.4000000004</v>
      </c>
      <c r="H141" s="68">
        <v>3167512.86</v>
      </c>
      <c r="I141" s="68">
        <v>2419731.7200000002</v>
      </c>
      <c r="J141" s="68">
        <v>830010.21</v>
      </c>
      <c r="K141" s="68">
        <v>6975855.4199999999</v>
      </c>
      <c r="L141" s="68">
        <v>1103076.3999999999</v>
      </c>
      <c r="M141" s="68">
        <v>2053649.8599999999</v>
      </c>
      <c r="N141" s="68">
        <v>1574749.41</v>
      </c>
      <c r="O141" s="68">
        <v>9433083.3399999999</v>
      </c>
      <c r="P141" s="68">
        <v>26923661.449999999</v>
      </c>
      <c r="Q141" s="68">
        <f t="shared" si="7"/>
        <v>60611689.069999993</v>
      </c>
      <c r="R141" s="41"/>
      <c r="S141" s="41"/>
      <c r="T141" s="41"/>
      <c r="U141" s="41"/>
      <c r="V141" s="41"/>
      <c r="W141" s="41"/>
      <c r="X141" s="41"/>
      <c r="Y141" s="41"/>
      <c r="Z141" s="41"/>
      <c r="AA141" s="41"/>
      <c r="AB141" s="41"/>
      <c r="AC141" s="41"/>
      <c r="AD141" s="41"/>
      <c r="AE141" s="41"/>
      <c r="AF141" s="41"/>
      <c r="AG141" s="41"/>
      <c r="AH141" s="41"/>
    </row>
    <row r="142" spans="2:34" x14ac:dyDescent="0.25">
      <c r="B142" s="11" t="s">
        <v>365</v>
      </c>
      <c r="C142" s="87">
        <v>168309750</v>
      </c>
      <c r="D142" s="87">
        <v>168309750</v>
      </c>
      <c r="E142" s="68">
        <v>0</v>
      </c>
      <c r="F142" s="68"/>
      <c r="G142" s="68"/>
      <c r="H142" s="68"/>
      <c r="I142" s="68"/>
      <c r="J142" s="68"/>
      <c r="K142" s="68"/>
      <c r="L142" s="68"/>
      <c r="M142" s="68">
        <v>0</v>
      </c>
      <c r="N142" s="68"/>
      <c r="O142" s="68"/>
      <c r="P142" s="68">
        <v>22984021.59</v>
      </c>
      <c r="Q142" s="68">
        <f t="shared" si="7"/>
        <v>22984021.59</v>
      </c>
      <c r="R142"/>
      <c r="S142" s="41"/>
      <c r="T142" s="41"/>
      <c r="U142" s="41"/>
      <c r="V142" s="41"/>
      <c r="W142" s="41"/>
      <c r="X142" s="41"/>
      <c r="Y142" s="41"/>
      <c r="Z142" s="41"/>
      <c r="AA142" s="41"/>
      <c r="AB142" s="41"/>
      <c r="AC142" s="41"/>
      <c r="AD142" s="41"/>
      <c r="AE142" s="41"/>
      <c r="AF142" s="41"/>
      <c r="AG142" s="41"/>
      <c r="AH142" s="41"/>
    </row>
    <row r="143" spans="2:34" x14ac:dyDescent="0.25">
      <c r="B143" s="11" t="s">
        <v>400</v>
      </c>
      <c r="C143" s="87">
        <v>6479926</v>
      </c>
      <c r="D143" s="87">
        <v>8222905.6299999999</v>
      </c>
      <c r="E143" s="68">
        <v>0</v>
      </c>
      <c r="F143" s="68"/>
      <c r="G143" s="68"/>
      <c r="H143" s="68"/>
      <c r="I143" s="68"/>
      <c r="J143" s="68"/>
      <c r="K143" s="68"/>
      <c r="L143" s="68"/>
      <c r="M143" s="68"/>
      <c r="N143" s="68">
        <v>0</v>
      </c>
      <c r="O143" s="68"/>
      <c r="P143" s="68">
        <v>1521372.95</v>
      </c>
      <c r="Q143" s="68">
        <f t="shared" si="7"/>
        <v>1521372.95</v>
      </c>
      <c r="R143"/>
      <c r="S143" s="41"/>
      <c r="T143" s="41"/>
      <c r="U143" s="41"/>
      <c r="V143" s="41"/>
      <c r="W143" s="41"/>
      <c r="X143" s="41"/>
      <c r="Y143" s="41"/>
      <c r="Z143" s="41"/>
      <c r="AA143" s="41"/>
      <c r="AB143" s="41"/>
      <c r="AC143" s="41"/>
      <c r="AD143" s="41"/>
      <c r="AE143" s="41"/>
      <c r="AF143" s="41"/>
      <c r="AG143" s="41"/>
      <c r="AH143" s="41"/>
    </row>
    <row r="144" spans="2:34" x14ac:dyDescent="0.25">
      <c r="B144" s="11" t="s">
        <v>401</v>
      </c>
      <c r="C144" s="87">
        <v>11376400</v>
      </c>
      <c r="D144" s="87">
        <v>13506522.030000001</v>
      </c>
      <c r="E144" s="68">
        <v>0</v>
      </c>
      <c r="F144" s="68"/>
      <c r="G144" s="68"/>
      <c r="H144" s="68"/>
      <c r="I144" s="68"/>
      <c r="J144" s="68"/>
      <c r="K144" s="68"/>
      <c r="L144" s="68"/>
      <c r="M144" s="68"/>
      <c r="N144" s="68">
        <v>0</v>
      </c>
      <c r="O144" s="68"/>
      <c r="P144" s="68">
        <v>2130122.0299999998</v>
      </c>
      <c r="Q144" s="68">
        <f t="shared" si="7"/>
        <v>2130122.0299999998</v>
      </c>
      <c r="R144"/>
      <c r="S144" s="41"/>
      <c r="T144" s="41"/>
      <c r="U144" s="41"/>
      <c r="V144" s="41"/>
      <c r="W144" s="41"/>
      <c r="X144" s="41"/>
      <c r="Y144" s="41"/>
      <c r="Z144" s="41"/>
      <c r="AA144" s="41"/>
      <c r="AB144" s="41"/>
      <c r="AC144" s="41"/>
      <c r="AD144" s="41"/>
      <c r="AE144" s="41"/>
      <c r="AF144" s="41"/>
      <c r="AG144" s="41"/>
      <c r="AH144" s="41"/>
    </row>
    <row r="145" spans="2:34" x14ac:dyDescent="0.25">
      <c r="B145" s="11" t="s">
        <v>366</v>
      </c>
      <c r="C145" s="87">
        <v>2666438</v>
      </c>
      <c r="D145" s="87">
        <v>2666438</v>
      </c>
      <c r="E145" s="68">
        <v>0</v>
      </c>
      <c r="F145" s="68"/>
      <c r="G145" s="68"/>
      <c r="H145" s="68"/>
      <c r="I145" s="68"/>
      <c r="J145" s="68"/>
      <c r="K145" s="68"/>
      <c r="L145" s="68"/>
      <c r="M145" s="68"/>
      <c r="N145" s="68"/>
      <c r="O145" s="68"/>
      <c r="P145" s="68">
        <v>847018.13</v>
      </c>
      <c r="Q145" s="68">
        <f t="shared" si="7"/>
        <v>847018.13</v>
      </c>
      <c r="R145"/>
      <c r="S145" s="41"/>
      <c r="T145" s="41"/>
      <c r="U145" s="41"/>
      <c r="V145" s="41"/>
      <c r="W145" s="41"/>
      <c r="X145" s="41"/>
      <c r="Y145" s="41"/>
      <c r="Z145" s="41"/>
      <c r="AA145" s="41"/>
      <c r="AB145" s="41"/>
      <c r="AC145" s="41"/>
      <c r="AD145" s="41"/>
      <c r="AE145" s="41"/>
      <c r="AF145" s="41"/>
      <c r="AG145" s="41"/>
      <c r="AH145" s="41"/>
    </row>
    <row r="146" spans="2:34" x14ac:dyDescent="0.25">
      <c r="B146" s="11" t="s">
        <v>402</v>
      </c>
      <c r="C146" s="87">
        <v>0</v>
      </c>
      <c r="D146" s="87">
        <v>4448600</v>
      </c>
      <c r="E146" s="68"/>
      <c r="F146" s="68"/>
      <c r="G146" s="68"/>
      <c r="H146" s="68"/>
      <c r="I146" s="68"/>
      <c r="J146" s="68"/>
      <c r="K146" s="68"/>
      <c r="L146" s="68"/>
      <c r="M146" s="68"/>
      <c r="N146" s="68">
        <v>3101040</v>
      </c>
      <c r="O146" s="68"/>
      <c r="P146" s="68">
        <v>1347560</v>
      </c>
      <c r="Q146" s="68">
        <f t="shared" si="7"/>
        <v>4448600</v>
      </c>
      <c r="R146"/>
      <c r="S146" s="41"/>
      <c r="T146" s="41"/>
      <c r="U146" s="41"/>
      <c r="V146" s="41"/>
      <c r="W146" s="41"/>
      <c r="X146" s="41"/>
      <c r="Y146" s="41"/>
      <c r="Z146" s="41"/>
      <c r="AA146" s="41"/>
      <c r="AB146" s="41"/>
      <c r="AC146" s="41"/>
      <c r="AD146" s="41"/>
      <c r="AE146" s="41"/>
      <c r="AF146" s="41"/>
      <c r="AG146" s="41"/>
      <c r="AH146" s="41"/>
    </row>
    <row r="147" spans="2:34" x14ac:dyDescent="0.25">
      <c r="B147" s="11" t="s">
        <v>403</v>
      </c>
      <c r="C147" s="87">
        <v>0</v>
      </c>
      <c r="D147" s="87">
        <v>808862.71999999997</v>
      </c>
      <c r="E147" s="68"/>
      <c r="F147" s="68"/>
      <c r="G147" s="68"/>
      <c r="H147" s="68"/>
      <c r="I147" s="68"/>
      <c r="J147" s="68"/>
      <c r="K147" s="68">
        <v>0</v>
      </c>
      <c r="L147" s="68"/>
      <c r="M147" s="68"/>
      <c r="N147" s="68"/>
      <c r="O147" s="68"/>
      <c r="P147" s="68">
        <v>808862.71999999997</v>
      </c>
      <c r="Q147" s="68">
        <f t="shared" si="7"/>
        <v>808862.71999999997</v>
      </c>
      <c r="R147"/>
      <c r="S147" s="41"/>
      <c r="T147" s="41"/>
      <c r="U147" s="41"/>
      <c r="V147" s="41"/>
      <c r="W147" s="41"/>
      <c r="X147" s="41"/>
      <c r="Y147" s="41"/>
      <c r="Z147" s="41"/>
      <c r="AA147" s="41"/>
      <c r="AB147" s="41"/>
      <c r="AC147" s="41"/>
      <c r="AD147" s="41"/>
      <c r="AE147" s="41"/>
      <c r="AF147" s="41"/>
      <c r="AG147" s="41"/>
      <c r="AH147" s="41"/>
    </row>
    <row r="148" spans="2:34" x14ac:dyDescent="0.25">
      <c r="B148" s="11" t="s">
        <v>404</v>
      </c>
      <c r="C148" s="87">
        <v>0</v>
      </c>
      <c r="D148" s="87">
        <v>26734213.949999999</v>
      </c>
      <c r="E148" s="68"/>
      <c r="F148" s="68"/>
      <c r="G148" s="68"/>
      <c r="H148" s="68">
        <v>18525527.289999999</v>
      </c>
      <c r="I148" s="68"/>
      <c r="J148" s="68"/>
      <c r="K148" s="68"/>
      <c r="L148" s="68"/>
      <c r="M148" s="68"/>
      <c r="N148" s="68"/>
      <c r="O148" s="68">
        <v>0</v>
      </c>
      <c r="P148" s="68">
        <v>6674596.1899999995</v>
      </c>
      <c r="Q148" s="68">
        <f t="shared" si="7"/>
        <v>25200123.479999997</v>
      </c>
      <c r="R148"/>
      <c r="S148" s="41"/>
      <c r="T148" s="41"/>
      <c r="U148" s="41"/>
      <c r="V148" s="41"/>
      <c r="W148" s="41"/>
      <c r="X148" s="41"/>
      <c r="Y148" s="41"/>
      <c r="Z148" s="41"/>
      <c r="AA148" s="41"/>
      <c r="AB148" s="41"/>
      <c r="AC148" s="41"/>
      <c r="AD148" s="41"/>
      <c r="AE148" s="41"/>
      <c r="AF148" s="41"/>
      <c r="AG148" s="41"/>
      <c r="AH148" s="41"/>
    </row>
    <row r="149" spans="2:34" x14ac:dyDescent="0.25">
      <c r="B149" s="11" t="s">
        <v>405</v>
      </c>
      <c r="C149" s="87">
        <v>3366195</v>
      </c>
      <c r="D149" s="87">
        <v>3366195</v>
      </c>
      <c r="E149" s="68">
        <v>0</v>
      </c>
      <c r="F149" s="68"/>
      <c r="G149" s="68"/>
      <c r="H149" s="68"/>
      <c r="I149" s="68"/>
      <c r="J149" s="68"/>
      <c r="K149" s="68"/>
      <c r="L149" s="68"/>
      <c r="M149" s="68"/>
      <c r="N149" s="68"/>
      <c r="O149" s="68"/>
      <c r="P149" s="68">
        <v>2771602.9</v>
      </c>
      <c r="Q149" s="68">
        <f t="shared" si="7"/>
        <v>2771602.9</v>
      </c>
      <c r="R149"/>
      <c r="S149" s="41"/>
      <c r="T149" s="41"/>
      <c r="U149" s="41"/>
      <c r="V149" s="41"/>
      <c r="W149" s="41"/>
      <c r="X149" s="41"/>
      <c r="Y149" s="41"/>
      <c r="Z149" s="41"/>
      <c r="AA149" s="41"/>
      <c r="AB149" s="41"/>
      <c r="AC149" s="41"/>
      <c r="AD149" s="41"/>
      <c r="AE149" s="41"/>
      <c r="AF149" s="41"/>
      <c r="AG149" s="41"/>
      <c r="AH149" s="41"/>
    </row>
    <row r="150" spans="2:34" x14ac:dyDescent="0.25">
      <c r="B150" s="11" t="s">
        <v>367</v>
      </c>
      <c r="C150" s="87">
        <v>13325441</v>
      </c>
      <c r="D150" s="87">
        <v>13325441</v>
      </c>
      <c r="E150" s="68">
        <v>0</v>
      </c>
      <c r="F150" s="68"/>
      <c r="G150" s="68"/>
      <c r="H150" s="68"/>
      <c r="I150" s="68"/>
      <c r="J150" s="68"/>
      <c r="K150" s="68"/>
      <c r="L150" s="68"/>
      <c r="M150" s="68"/>
      <c r="N150" s="68"/>
      <c r="O150" s="68"/>
      <c r="P150" s="68">
        <v>1952394.47</v>
      </c>
      <c r="Q150" s="68">
        <f t="shared" si="7"/>
        <v>1952394.47</v>
      </c>
      <c r="R150"/>
      <c r="S150" s="41"/>
      <c r="T150" s="41"/>
      <c r="U150" s="41"/>
      <c r="V150" s="41"/>
      <c r="W150" s="41"/>
      <c r="X150" s="41"/>
      <c r="Y150" s="41"/>
      <c r="Z150" s="41"/>
      <c r="AA150" s="41"/>
      <c r="AB150" s="41"/>
      <c r="AC150" s="41"/>
      <c r="AD150" s="41"/>
      <c r="AE150" s="41"/>
      <c r="AF150" s="41"/>
      <c r="AG150" s="41"/>
      <c r="AH150" s="41"/>
    </row>
    <row r="151" spans="2:34" x14ac:dyDescent="0.25">
      <c r="B151" s="11" t="s">
        <v>406</v>
      </c>
      <c r="C151" s="87">
        <v>14115025</v>
      </c>
      <c r="D151" s="87">
        <v>14115025</v>
      </c>
      <c r="E151" s="68">
        <v>0</v>
      </c>
      <c r="F151" s="68"/>
      <c r="G151" s="68"/>
      <c r="H151" s="68"/>
      <c r="I151" s="68"/>
      <c r="J151" s="68"/>
      <c r="K151" s="68"/>
      <c r="L151" s="68"/>
      <c r="M151" s="68"/>
      <c r="N151" s="68"/>
      <c r="O151" s="68"/>
      <c r="P151" s="68">
        <v>0</v>
      </c>
      <c r="Q151" s="68">
        <f t="shared" si="7"/>
        <v>0</v>
      </c>
      <c r="R151"/>
      <c r="S151" s="41"/>
      <c r="T151" s="41"/>
      <c r="U151" s="41"/>
      <c r="V151" s="41"/>
      <c r="W151" s="41"/>
      <c r="X151" s="41"/>
      <c r="Y151" s="41"/>
      <c r="Z151" s="41"/>
      <c r="AA151" s="41"/>
      <c r="AB151" s="41"/>
      <c r="AC151" s="41"/>
      <c r="AD151" s="41"/>
      <c r="AE151" s="41"/>
      <c r="AF151" s="41"/>
      <c r="AG151" s="41"/>
      <c r="AH151" s="41"/>
    </row>
    <row r="152" spans="2:34" x14ac:dyDescent="0.25">
      <c r="B152" s="11" t="s">
        <v>407</v>
      </c>
      <c r="C152" s="87">
        <v>3625496</v>
      </c>
      <c r="D152" s="87">
        <v>17822992.990000002</v>
      </c>
      <c r="E152" s="68">
        <v>0</v>
      </c>
      <c r="F152" s="68"/>
      <c r="G152" s="68"/>
      <c r="H152" s="68"/>
      <c r="I152" s="68"/>
      <c r="J152" s="68"/>
      <c r="K152" s="68"/>
      <c r="L152" s="68"/>
      <c r="M152" s="68"/>
      <c r="N152" s="68"/>
      <c r="O152" s="68"/>
      <c r="P152" s="68">
        <v>14197496.99</v>
      </c>
      <c r="Q152" s="68">
        <f t="shared" si="7"/>
        <v>14197496.99</v>
      </c>
      <c r="R152"/>
      <c r="S152" s="41"/>
      <c r="T152" s="41"/>
      <c r="U152" s="41"/>
      <c r="V152" s="41"/>
      <c r="W152" s="41"/>
      <c r="X152" s="41"/>
      <c r="Y152" s="41"/>
      <c r="Z152" s="41"/>
      <c r="AA152" s="41"/>
      <c r="AB152" s="41"/>
      <c r="AC152" s="41"/>
      <c r="AD152" s="41"/>
      <c r="AE152" s="41"/>
      <c r="AF152" s="41"/>
      <c r="AG152" s="41"/>
      <c r="AH152" s="41"/>
    </row>
    <row r="153" spans="2:34" x14ac:dyDescent="0.25">
      <c r="B153" s="11" t="s">
        <v>408</v>
      </c>
      <c r="C153" s="87">
        <v>13328000</v>
      </c>
      <c r="D153" s="87">
        <v>13328000</v>
      </c>
      <c r="E153" s="68">
        <v>0</v>
      </c>
      <c r="F153" s="68"/>
      <c r="G153" s="68"/>
      <c r="H153" s="68"/>
      <c r="I153" s="68"/>
      <c r="J153" s="68"/>
      <c r="K153" s="68"/>
      <c r="L153" s="68"/>
      <c r="M153" s="68"/>
      <c r="N153" s="68"/>
      <c r="O153" s="68"/>
      <c r="P153" s="68"/>
      <c r="Q153" s="68">
        <f t="shared" si="7"/>
        <v>0</v>
      </c>
      <c r="R153"/>
      <c r="S153" s="41"/>
      <c r="T153" s="41"/>
      <c r="U153" s="41"/>
      <c r="V153" s="41"/>
      <c r="W153" s="41"/>
      <c r="X153" s="41"/>
      <c r="Y153" s="41"/>
      <c r="Z153" s="41"/>
      <c r="AA153" s="41"/>
      <c r="AB153" s="41"/>
      <c r="AC153" s="41"/>
      <c r="AD153" s="41"/>
      <c r="AE153" s="41"/>
      <c r="AF153" s="41"/>
      <c r="AG153" s="41"/>
      <c r="AH153" s="41"/>
    </row>
    <row r="154" spans="2:34" x14ac:dyDescent="0.25">
      <c r="B154" s="11" t="s">
        <v>368</v>
      </c>
      <c r="C154" s="87">
        <v>4325363</v>
      </c>
      <c r="D154" s="87">
        <v>4325363</v>
      </c>
      <c r="E154" s="68">
        <v>0</v>
      </c>
      <c r="F154" s="68"/>
      <c r="G154" s="68"/>
      <c r="H154" s="68"/>
      <c r="I154" s="68"/>
      <c r="J154" s="68"/>
      <c r="K154" s="68"/>
      <c r="L154" s="68"/>
      <c r="M154" s="68"/>
      <c r="N154" s="68">
        <v>295508.52</v>
      </c>
      <c r="O154" s="68">
        <v>169330</v>
      </c>
      <c r="P154" s="68">
        <v>496621.2</v>
      </c>
      <c r="Q154" s="68">
        <f t="shared" si="7"/>
        <v>961459.72</v>
      </c>
      <c r="R154"/>
      <c r="S154" s="41"/>
      <c r="T154" s="41"/>
      <c r="U154" s="41"/>
      <c r="V154" s="41"/>
      <c r="W154" s="41"/>
      <c r="X154" s="41"/>
      <c r="Y154" s="41"/>
      <c r="Z154" s="41"/>
      <c r="AA154" s="41"/>
      <c r="AB154" s="41"/>
      <c r="AC154" s="41"/>
      <c r="AD154" s="41"/>
      <c r="AE154" s="41"/>
      <c r="AF154" s="41"/>
      <c r="AG154" s="41"/>
      <c r="AH154" s="41"/>
    </row>
    <row r="155" spans="2:34" x14ac:dyDescent="0.25">
      <c r="B155" s="11" t="s">
        <v>369</v>
      </c>
      <c r="C155" s="87">
        <v>0</v>
      </c>
      <c r="D155" s="87">
        <v>1015866</v>
      </c>
      <c r="E155" s="68"/>
      <c r="F155" s="68"/>
      <c r="G155" s="68"/>
      <c r="H155" s="68"/>
      <c r="I155" s="68"/>
      <c r="J155" s="68"/>
      <c r="K155" s="68"/>
      <c r="L155" s="68"/>
      <c r="M155" s="68"/>
      <c r="N155" s="68"/>
      <c r="O155" s="68"/>
      <c r="P155" s="68">
        <v>1015863.03</v>
      </c>
      <c r="Q155" s="68">
        <f t="shared" ref="Q155:Q160" si="8">SUM(E155:P155)</f>
        <v>1015863.03</v>
      </c>
      <c r="R155"/>
      <c r="S155" s="41"/>
      <c r="T155" s="41"/>
      <c r="U155" s="41"/>
      <c r="V155" s="41"/>
      <c r="W155" s="41"/>
      <c r="X155" s="41"/>
      <c r="Y155" s="41"/>
      <c r="Z155" s="41"/>
      <c r="AA155" s="41"/>
      <c r="AB155" s="41"/>
      <c r="AC155" s="41"/>
      <c r="AD155" s="41"/>
      <c r="AE155" s="41"/>
      <c r="AF155" s="41"/>
      <c r="AG155" s="41"/>
      <c r="AH155" s="41"/>
    </row>
    <row r="156" spans="2:34" x14ac:dyDescent="0.25">
      <c r="B156" s="11" t="s">
        <v>409</v>
      </c>
      <c r="C156" s="87">
        <v>11900180</v>
      </c>
      <c r="D156" s="87">
        <v>14715598.4</v>
      </c>
      <c r="E156" s="68">
        <v>0</v>
      </c>
      <c r="F156" s="68"/>
      <c r="G156" s="68"/>
      <c r="H156" s="68"/>
      <c r="I156" s="68"/>
      <c r="J156" s="68"/>
      <c r="K156" s="68"/>
      <c r="L156" s="68"/>
      <c r="M156" s="68"/>
      <c r="N156" s="68">
        <v>0</v>
      </c>
      <c r="O156" s="68"/>
      <c r="P156" s="68">
        <v>2511516.12</v>
      </c>
      <c r="Q156" s="68">
        <f t="shared" si="8"/>
        <v>2511516.12</v>
      </c>
      <c r="R156"/>
      <c r="S156" s="41"/>
      <c r="T156" s="41"/>
      <c r="U156" s="41"/>
      <c r="V156" s="41"/>
      <c r="W156" s="41"/>
      <c r="X156" s="41"/>
      <c r="Y156" s="41"/>
      <c r="Z156" s="41"/>
      <c r="AA156" s="41"/>
      <c r="AB156" s="41"/>
      <c r="AC156" s="41"/>
      <c r="AD156" s="41"/>
      <c r="AE156" s="41"/>
      <c r="AF156" s="41"/>
      <c r="AG156" s="41"/>
      <c r="AH156" s="41"/>
    </row>
    <row r="157" spans="2:34" x14ac:dyDescent="0.25">
      <c r="B157" s="11" t="s">
        <v>410</v>
      </c>
      <c r="C157" s="87">
        <v>0</v>
      </c>
      <c r="D157" s="87">
        <v>2612270</v>
      </c>
      <c r="E157" s="68"/>
      <c r="F157" s="68"/>
      <c r="G157" s="68"/>
      <c r="H157" s="68"/>
      <c r="I157" s="68"/>
      <c r="J157" s="68"/>
      <c r="K157" s="68"/>
      <c r="L157" s="68"/>
      <c r="M157" s="68"/>
      <c r="N157" s="68"/>
      <c r="O157" s="68"/>
      <c r="P157" s="68">
        <v>2511327.08</v>
      </c>
      <c r="Q157" s="68">
        <f t="shared" si="8"/>
        <v>2511327.08</v>
      </c>
      <c r="R157"/>
      <c r="S157" s="41"/>
      <c r="T157" s="41"/>
      <c r="U157" s="41"/>
      <c r="V157" s="41"/>
      <c r="W157" s="41"/>
      <c r="X157" s="41"/>
      <c r="Y157" s="41"/>
      <c r="Z157" s="41"/>
      <c r="AA157" s="41"/>
      <c r="AB157" s="41"/>
      <c r="AC157" s="41"/>
      <c r="AD157" s="41"/>
      <c r="AE157" s="41"/>
      <c r="AF157" s="41"/>
      <c r="AG157" s="41"/>
      <c r="AH157" s="41"/>
    </row>
    <row r="158" spans="2:34" x14ac:dyDescent="0.25">
      <c r="B158" s="11" t="s">
        <v>411</v>
      </c>
      <c r="C158" s="87">
        <v>0</v>
      </c>
      <c r="D158" s="87">
        <v>1333201.44</v>
      </c>
      <c r="E158" s="68"/>
      <c r="F158" s="68"/>
      <c r="G158" s="68"/>
      <c r="H158" s="68"/>
      <c r="I158" s="68"/>
      <c r="J158" s="68"/>
      <c r="K158" s="68"/>
      <c r="L158" s="68"/>
      <c r="M158" s="68"/>
      <c r="N158" s="68"/>
      <c r="O158" s="68"/>
      <c r="P158" s="68">
        <v>0</v>
      </c>
      <c r="Q158" s="68">
        <f t="shared" si="8"/>
        <v>0</v>
      </c>
      <c r="R158"/>
      <c r="S158" s="41"/>
      <c r="T158" s="41"/>
      <c r="U158" s="41"/>
      <c r="V158" s="41"/>
      <c r="W158" s="41"/>
      <c r="X158" s="41"/>
      <c r="Y158" s="41"/>
      <c r="Z158" s="41"/>
      <c r="AA158" s="41"/>
      <c r="AB158" s="41"/>
      <c r="AC158" s="41"/>
      <c r="AD158" s="41"/>
      <c r="AE158" s="41"/>
      <c r="AF158" s="41"/>
      <c r="AG158" s="41"/>
      <c r="AH158" s="41"/>
    </row>
    <row r="159" spans="2:34" x14ac:dyDescent="0.25">
      <c r="B159" s="11" t="s">
        <v>412</v>
      </c>
      <c r="C159" s="87">
        <v>0</v>
      </c>
      <c r="D159" s="87">
        <v>5713746.8799999999</v>
      </c>
      <c r="E159" s="68"/>
      <c r="F159" s="68"/>
      <c r="G159" s="68"/>
      <c r="H159" s="68"/>
      <c r="I159" s="68"/>
      <c r="J159" s="68"/>
      <c r="K159" s="68"/>
      <c r="L159" s="68"/>
      <c r="M159" s="68"/>
      <c r="N159" s="68"/>
      <c r="O159" s="68"/>
      <c r="P159" s="68">
        <v>4607807.12</v>
      </c>
      <c r="Q159" s="68">
        <f t="shared" si="8"/>
        <v>4607807.12</v>
      </c>
      <c r="R159"/>
      <c r="S159" s="41"/>
      <c r="T159" s="41"/>
      <c r="U159" s="41"/>
      <c r="V159" s="41"/>
      <c r="W159" s="41"/>
      <c r="X159" s="41"/>
      <c r="Y159" s="41"/>
      <c r="Z159" s="41"/>
      <c r="AA159" s="41"/>
      <c r="AB159" s="41"/>
      <c r="AC159" s="41"/>
      <c r="AD159" s="41"/>
      <c r="AE159" s="41"/>
      <c r="AF159" s="41"/>
      <c r="AG159" s="41"/>
      <c r="AH159" s="41"/>
    </row>
    <row r="160" spans="2:34" x14ac:dyDescent="0.25">
      <c r="B160" s="11" t="s">
        <v>413</v>
      </c>
      <c r="C160" s="87">
        <v>0</v>
      </c>
      <c r="D160" s="87">
        <v>13403760.350000001</v>
      </c>
      <c r="E160" s="68"/>
      <c r="F160" s="68"/>
      <c r="G160" s="68"/>
      <c r="H160" s="68"/>
      <c r="I160" s="68"/>
      <c r="J160" s="68"/>
      <c r="K160" s="68"/>
      <c r="L160" s="68"/>
      <c r="M160" s="68"/>
      <c r="N160" s="68"/>
      <c r="O160" s="68"/>
      <c r="P160" s="68">
        <v>13403760.350000001</v>
      </c>
      <c r="Q160" s="68">
        <f t="shared" si="8"/>
        <v>13403760.350000001</v>
      </c>
      <c r="R160"/>
      <c r="S160" s="41"/>
      <c r="T160" s="41"/>
      <c r="U160" s="41"/>
      <c r="V160" s="41"/>
      <c r="W160" s="41"/>
      <c r="X160" s="41"/>
      <c r="Y160" s="41"/>
      <c r="Z160" s="41"/>
      <c r="AA160" s="41"/>
      <c r="AB160" s="41"/>
      <c r="AC160" s="41"/>
      <c r="AD160" s="41"/>
      <c r="AE160" s="41"/>
      <c r="AF160" s="41"/>
      <c r="AG160" s="41"/>
      <c r="AH160" s="41"/>
    </row>
    <row r="161" spans="1:34" x14ac:dyDescent="0.25">
      <c r="B161" s="99" t="s">
        <v>158</v>
      </c>
      <c r="C161" s="105">
        <f t="shared" ref="C161:Q161" si="9">C10+C12+C71+C74+C113</f>
        <v>1247578095825</v>
      </c>
      <c r="D161" s="105">
        <f t="shared" si="9"/>
        <v>1328005412479.47</v>
      </c>
      <c r="E161" s="97">
        <f t="shared" si="9"/>
        <v>99402711944.889999</v>
      </c>
      <c r="F161" s="97">
        <f t="shared" si="9"/>
        <v>110071274842.71001</v>
      </c>
      <c r="G161" s="97">
        <f t="shared" si="9"/>
        <v>93358287605.850021</v>
      </c>
      <c r="H161" s="97">
        <f t="shared" si="9"/>
        <v>72803436662.389984</v>
      </c>
      <c r="I161" s="97">
        <f t="shared" si="9"/>
        <v>103366610868.93999</v>
      </c>
      <c r="J161" s="97">
        <f t="shared" si="9"/>
        <v>104152109906.13998</v>
      </c>
      <c r="K161" s="97">
        <f t="shared" si="9"/>
        <v>107951069115.73</v>
      </c>
      <c r="L161" s="97">
        <f t="shared" si="9"/>
        <v>90551184472.449997</v>
      </c>
      <c r="M161" s="97">
        <f t="shared" si="9"/>
        <v>93139218367.290009</v>
      </c>
      <c r="N161" s="97">
        <f t="shared" si="9"/>
        <v>108829187666.41</v>
      </c>
      <c r="O161" s="97">
        <f t="shared" si="9"/>
        <v>125860086223.58002</v>
      </c>
      <c r="P161" s="97">
        <f t="shared" si="9"/>
        <v>169752026442.36993</v>
      </c>
      <c r="Q161" s="97">
        <f t="shared" si="9"/>
        <v>1279237204118.7498</v>
      </c>
      <c r="R161"/>
      <c r="S161" s="41"/>
      <c r="T161" s="41"/>
      <c r="U161" s="41"/>
      <c r="V161" s="41"/>
      <c r="W161" s="41"/>
      <c r="X161" s="41"/>
      <c r="Y161" s="41"/>
      <c r="Z161" s="41"/>
      <c r="AA161" s="41"/>
      <c r="AB161" s="41"/>
      <c r="AC161" s="41"/>
      <c r="AD161" s="41"/>
      <c r="AE161" s="41"/>
      <c r="AF161" s="41"/>
      <c r="AG161" s="41"/>
      <c r="AH161" s="41"/>
    </row>
    <row r="162" spans="1:34" x14ac:dyDescent="0.25">
      <c r="B162" s="80"/>
      <c r="C162" s="106"/>
      <c r="D162" s="106"/>
      <c r="E162" s="102"/>
      <c r="F162" s="102"/>
      <c r="G162" s="102"/>
      <c r="H162" s="102"/>
      <c r="I162" s="102"/>
      <c r="J162" s="102"/>
      <c r="K162" s="102"/>
      <c r="L162" s="20"/>
      <c r="M162" s="20"/>
      <c r="N162" s="20"/>
      <c r="O162" s="20"/>
      <c r="P162" s="20"/>
      <c r="Q162" s="21"/>
      <c r="R162"/>
      <c r="S162" s="41"/>
      <c r="T162" s="41"/>
      <c r="U162" s="41"/>
      <c r="V162" s="41"/>
      <c r="W162" s="41"/>
      <c r="X162" s="41"/>
      <c r="Y162" s="41"/>
      <c r="Z162" s="41"/>
      <c r="AA162" s="41"/>
      <c r="AB162" s="41"/>
      <c r="AC162" s="41"/>
      <c r="AD162" s="41"/>
      <c r="AE162" s="41"/>
      <c r="AF162" s="41"/>
      <c r="AG162" s="41"/>
      <c r="AH162" s="41"/>
    </row>
    <row r="163" spans="1:34" x14ac:dyDescent="0.25">
      <c r="B163" s="95"/>
      <c r="C163" s="107"/>
      <c r="D163" s="107"/>
      <c r="E163" s="94" t="str">
        <f t="shared" ref="E163:N163" si="10">+E9</f>
        <v>ENERO</v>
      </c>
      <c r="F163" s="94" t="str">
        <f t="shared" si="10"/>
        <v>FEBRERO</v>
      </c>
      <c r="G163" s="94" t="str">
        <f t="shared" si="10"/>
        <v>MARZO</v>
      </c>
      <c r="H163" s="94" t="str">
        <f t="shared" si="10"/>
        <v>ABRIL</v>
      </c>
      <c r="I163" s="94" t="str">
        <f t="shared" si="10"/>
        <v>MAYO</v>
      </c>
      <c r="J163" s="94" t="str">
        <f t="shared" si="10"/>
        <v>JUNIO</v>
      </c>
      <c r="K163" s="94" t="str">
        <f t="shared" si="10"/>
        <v>JULIO</v>
      </c>
      <c r="L163" s="94" t="str">
        <f t="shared" si="10"/>
        <v>AGOSTO</v>
      </c>
      <c r="M163" s="94" t="str">
        <f t="shared" si="10"/>
        <v>SEPTIEMBRE</v>
      </c>
      <c r="N163" s="94" t="str">
        <f t="shared" si="10"/>
        <v>OCTUBRE</v>
      </c>
      <c r="O163" s="94" t="s">
        <v>20</v>
      </c>
      <c r="P163" s="94" t="s">
        <v>21</v>
      </c>
      <c r="Q163" s="94" t="s">
        <v>22</v>
      </c>
      <c r="R163"/>
      <c r="S163" s="41"/>
      <c r="T163" s="41"/>
      <c r="U163" s="41"/>
      <c r="V163" s="41"/>
      <c r="W163" s="41"/>
      <c r="X163" s="41"/>
      <c r="Y163" s="41"/>
      <c r="Z163" s="41"/>
      <c r="AA163" s="41"/>
      <c r="AB163" s="41"/>
      <c r="AC163" s="41"/>
      <c r="AD163" s="41"/>
      <c r="AE163" s="41"/>
      <c r="AF163" s="41"/>
      <c r="AG163" s="41"/>
      <c r="AH163" s="41"/>
    </row>
    <row r="164" spans="1:34" x14ac:dyDescent="0.25">
      <c r="B164" s="9" t="s">
        <v>23</v>
      </c>
      <c r="C164" s="71">
        <f t="shared" ref="C164:P164" si="11">SUM(C165)</f>
        <v>18742026236</v>
      </c>
      <c r="D164" s="71">
        <f t="shared" si="11"/>
        <v>17252645705.639999</v>
      </c>
      <c r="E164" s="71">
        <f t="shared" si="11"/>
        <v>1065619353.8099999</v>
      </c>
      <c r="F164" s="71">
        <f t="shared" si="11"/>
        <v>1296135587.8800001</v>
      </c>
      <c r="G164" s="71">
        <f t="shared" si="11"/>
        <v>2216014804.0100002</v>
      </c>
      <c r="H164" s="71">
        <f t="shared" si="11"/>
        <v>715517106.88999999</v>
      </c>
      <c r="I164" s="71">
        <f t="shared" si="11"/>
        <v>438569805.83000004</v>
      </c>
      <c r="J164" s="71">
        <f t="shared" si="11"/>
        <v>121824634</v>
      </c>
      <c r="K164" s="71">
        <f t="shared" si="11"/>
        <v>116796511.87</v>
      </c>
      <c r="L164" s="71">
        <f t="shared" si="11"/>
        <v>926461954</v>
      </c>
      <c r="M164" s="71">
        <f t="shared" si="11"/>
        <v>3301848610.21</v>
      </c>
      <c r="N164" s="71">
        <f t="shared" si="11"/>
        <v>280396118.69999999</v>
      </c>
      <c r="O164" s="71">
        <f t="shared" si="11"/>
        <v>620062203.11999989</v>
      </c>
      <c r="P164" s="71">
        <f t="shared" si="11"/>
        <v>5268058900.6300001</v>
      </c>
      <c r="Q164" s="71">
        <f>SUM(E164:P164)</f>
        <v>16367305590.950001</v>
      </c>
      <c r="R164"/>
      <c r="S164" s="41"/>
      <c r="T164" s="41"/>
      <c r="U164" s="41"/>
      <c r="V164" s="41"/>
      <c r="W164" s="41"/>
      <c r="X164" s="41"/>
      <c r="Y164" s="41"/>
      <c r="Z164" s="41"/>
      <c r="AA164" s="41"/>
      <c r="AB164" s="41"/>
      <c r="AC164" s="41"/>
      <c r="AD164" s="41"/>
      <c r="AE164" s="41"/>
      <c r="AF164" s="41"/>
      <c r="AG164" s="41"/>
      <c r="AH164" s="41"/>
    </row>
    <row r="165" spans="1:34" x14ac:dyDescent="0.25">
      <c r="A165" s="26"/>
      <c r="B165" s="11" t="s">
        <v>24</v>
      </c>
      <c r="C165" s="87">
        <v>18742026236</v>
      </c>
      <c r="D165" s="87">
        <v>17252645705.639999</v>
      </c>
      <c r="E165" s="68">
        <v>1065619353.8099999</v>
      </c>
      <c r="F165" s="68">
        <v>1296135587.8800001</v>
      </c>
      <c r="G165" s="68">
        <v>2216014804.0100002</v>
      </c>
      <c r="H165" s="68">
        <v>715517106.88999999</v>
      </c>
      <c r="I165" s="68">
        <v>438569805.83000004</v>
      </c>
      <c r="J165" s="68">
        <v>121824634</v>
      </c>
      <c r="K165" s="68">
        <v>116796511.87</v>
      </c>
      <c r="L165" s="68">
        <v>926461954</v>
      </c>
      <c r="M165" s="68">
        <v>3301848610.21</v>
      </c>
      <c r="N165" s="68">
        <v>280396118.69999999</v>
      </c>
      <c r="O165" s="68">
        <v>620062203.11999989</v>
      </c>
      <c r="P165" s="68">
        <v>5268058900.6300001</v>
      </c>
      <c r="Q165" s="68">
        <f t="shared" ref="Q165:Q173" si="12">SUM(E165:P165)</f>
        <v>16367305590.950001</v>
      </c>
      <c r="R165" s="40"/>
      <c r="S165" s="41"/>
      <c r="T165" s="41"/>
      <c r="U165" s="41"/>
      <c r="V165" s="41"/>
      <c r="W165" s="41"/>
      <c r="X165" s="41"/>
      <c r="Y165" s="41"/>
      <c r="Z165" s="41"/>
      <c r="AA165" s="41"/>
      <c r="AB165" s="41"/>
      <c r="AC165" s="41"/>
      <c r="AD165" s="41"/>
      <c r="AE165" s="41"/>
      <c r="AF165" s="41"/>
      <c r="AG165" s="41"/>
      <c r="AH165" s="41"/>
    </row>
    <row r="166" spans="1:34" x14ac:dyDescent="0.25">
      <c r="B166" s="9" t="s">
        <v>25</v>
      </c>
      <c r="C166" s="71">
        <f>SUM(C167)</f>
        <v>500000000</v>
      </c>
      <c r="D166" s="71">
        <f>SUM(D167)</f>
        <v>0</v>
      </c>
      <c r="E166" s="71">
        <f>SUM(E167)</f>
        <v>0</v>
      </c>
      <c r="F166" s="71">
        <f>SUM(F167)</f>
        <v>0</v>
      </c>
      <c r="G166" s="71">
        <v>0</v>
      </c>
      <c r="H166" s="71">
        <v>0</v>
      </c>
      <c r="I166" s="71">
        <v>0</v>
      </c>
      <c r="J166" s="71">
        <v>0</v>
      </c>
      <c r="K166" s="71">
        <v>0</v>
      </c>
      <c r="L166" s="71">
        <v>0</v>
      </c>
      <c r="M166" s="71">
        <v>0</v>
      </c>
      <c r="N166" s="71">
        <v>0</v>
      </c>
      <c r="O166" s="71">
        <v>0</v>
      </c>
      <c r="P166" s="71">
        <v>0</v>
      </c>
      <c r="Q166" s="71">
        <f t="shared" si="12"/>
        <v>0</v>
      </c>
      <c r="R166" s="40"/>
    </row>
    <row r="167" spans="1:34" x14ac:dyDescent="0.25">
      <c r="A167" s="28"/>
      <c r="B167" s="11" t="s">
        <v>38</v>
      </c>
      <c r="C167" s="87">
        <v>500000000</v>
      </c>
      <c r="D167" s="87">
        <v>0</v>
      </c>
      <c r="E167" s="87">
        <v>0</v>
      </c>
      <c r="F167" s="87">
        <v>0</v>
      </c>
      <c r="G167" s="87">
        <v>0</v>
      </c>
      <c r="H167" s="87">
        <v>0</v>
      </c>
      <c r="I167" s="87">
        <v>0</v>
      </c>
      <c r="J167" s="87">
        <v>0</v>
      </c>
      <c r="K167" s="87">
        <v>0</v>
      </c>
      <c r="L167" s="87">
        <v>0</v>
      </c>
      <c r="M167" s="87">
        <v>0</v>
      </c>
      <c r="N167" s="87">
        <v>0</v>
      </c>
      <c r="O167" s="87">
        <v>0</v>
      </c>
      <c r="P167" s="87">
        <v>0</v>
      </c>
      <c r="Q167" s="87">
        <f t="shared" si="12"/>
        <v>0</v>
      </c>
      <c r="R167" s="40"/>
    </row>
    <row r="168" spans="1:34" x14ac:dyDescent="0.25">
      <c r="B168" s="9" t="s">
        <v>74</v>
      </c>
      <c r="C168" s="71">
        <f>SUM(C169:C169)</f>
        <v>15492228311</v>
      </c>
      <c r="D168" s="71">
        <f>SUM(D169:D169)</f>
        <v>10277577976</v>
      </c>
      <c r="E168" s="71">
        <f t="shared" ref="E168:P168" si="13">E169</f>
        <v>0</v>
      </c>
      <c r="F168" s="71">
        <f t="shared" si="13"/>
        <v>0</v>
      </c>
      <c r="G168" s="71">
        <f t="shared" si="13"/>
        <v>0</v>
      </c>
      <c r="H168" s="71">
        <f t="shared" si="13"/>
        <v>0</v>
      </c>
      <c r="I168" s="71">
        <f t="shared" si="13"/>
        <v>857782824.38</v>
      </c>
      <c r="J168" s="71">
        <f t="shared" si="13"/>
        <v>667100303.42999995</v>
      </c>
      <c r="K168" s="71">
        <f t="shared" si="13"/>
        <v>679054987.50999999</v>
      </c>
      <c r="L168" s="71">
        <f t="shared" si="13"/>
        <v>688937627.76999998</v>
      </c>
      <c r="M168" s="71">
        <f t="shared" si="13"/>
        <v>689890555.29999995</v>
      </c>
      <c r="N168" s="71">
        <f t="shared" si="13"/>
        <v>690083194.77999997</v>
      </c>
      <c r="O168" s="71">
        <f t="shared" si="13"/>
        <v>633522817.05999994</v>
      </c>
      <c r="P168" s="71">
        <f t="shared" si="13"/>
        <v>0</v>
      </c>
      <c r="Q168" s="89">
        <f t="shared" si="12"/>
        <v>4906372310.2299995</v>
      </c>
      <c r="R168" s="40"/>
    </row>
    <row r="169" spans="1:34" x14ac:dyDescent="0.25">
      <c r="B169" s="11" t="s">
        <v>75</v>
      </c>
      <c r="C169" s="87">
        <v>15492228311</v>
      </c>
      <c r="D169" s="87">
        <v>10277577976</v>
      </c>
      <c r="E169" s="87">
        <v>0</v>
      </c>
      <c r="F169" s="87"/>
      <c r="G169" s="87"/>
      <c r="H169" s="87"/>
      <c r="I169" s="87">
        <v>857782824.38</v>
      </c>
      <c r="J169" s="87">
        <v>667100303.42999995</v>
      </c>
      <c r="K169" s="87">
        <v>679054987.50999999</v>
      </c>
      <c r="L169" s="87">
        <v>688937627.76999998</v>
      </c>
      <c r="M169" s="87">
        <v>689890555.29999995</v>
      </c>
      <c r="N169" s="87">
        <v>690083194.77999997</v>
      </c>
      <c r="O169" s="87">
        <v>633522817.05999994</v>
      </c>
      <c r="P169" s="87">
        <v>0</v>
      </c>
      <c r="Q169" s="87">
        <f t="shared" si="12"/>
        <v>4906372310.2299995</v>
      </c>
      <c r="R169" s="40"/>
    </row>
    <row r="170" spans="1:34" x14ac:dyDescent="0.25">
      <c r="B170" s="9" t="s">
        <v>77</v>
      </c>
      <c r="C170" s="71">
        <f t="shared" ref="C170:P170" si="14">SUM(C171:C172)</f>
        <v>120950987783</v>
      </c>
      <c r="D170" s="71">
        <f t="shared" si="14"/>
        <v>83700121074.139999</v>
      </c>
      <c r="E170" s="71">
        <f t="shared" si="14"/>
        <v>5698995638.7700005</v>
      </c>
      <c r="F170" s="71">
        <f t="shared" si="14"/>
        <v>5885217173.4800005</v>
      </c>
      <c r="G170" s="71">
        <f t="shared" si="14"/>
        <v>26455226051.799999</v>
      </c>
      <c r="H170" s="71">
        <f t="shared" si="14"/>
        <v>3698654538.3200002</v>
      </c>
      <c r="I170" s="71">
        <f t="shared" si="14"/>
        <v>2615908868.5</v>
      </c>
      <c r="J170" s="71">
        <f t="shared" si="14"/>
        <v>6725414312.0299997</v>
      </c>
      <c r="K170" s="71">
        <f t="shared" si="14"/>
        <v>7257183420.4300003</v>
      </c>
      <c r="L170" s="71">
        <f t="shared" si="14"/>
        <v>1583938734.76</v>
      </c>
      <c r="M170" s="71">
        <f t="shared" si="14"/>
        <v>5758423234.3099995</v>
      </c>
      <c r="N170" s="71">
        <f t="shared" si="14"/>
        <v>8700785212.9900017</v>
      </c>
      <c r="O170" s="71">
        <f t="shared" si="14"/>
        <v>2273556940.4099998</v>
      </c>
      <c r="P170" s="71">
        <f t="shared" si="14"/>
        <v>6286565219.2000008</v>
      </c>
      <c r="Q170" s="71">
        <f t="shared" si="12"/>
        <v>82939869345</v>
      </c>
      <c r="R170" s="40"/>
    </row>
    <row r="171" spans="1:34" x14ac:dyDescent="0.25">
      <c r="B171" s="11" t="s">
        <v>245</v>
      </c>
      <c r="C171" s="87">
        <v>25372911700</v>
      </c>
      <c r="D171" s="87">
        <v>18860238302.25</v>
      </c>
      <c r="E171" s="72">
        <v>0</v>
      </c>
      <c r="F171" s="72"/>
      <c r="G171" s="72"/>
      <c r="H171" s="72"/>
      <c r="I171" s="72"/>
      <c r="J171" s="72"/>
      <c r="K171" s="72">
        <v>1049730422.01</v>
      </c>
      <c r="L171" s="72">
        <v>-508737.88</v>
      </c>
      <c r="M171" s="72">
        <v>84508</v>
      </c>
      <c r="N171" s="72">
        <v>946665750.25</v>
      </c>
      <c r="O171" s="72">
        <v>704580246.47000003</v>
      </c>
      <c r="P171" s="72">
        <v>15413053816.450001</v>
      </c>
      <c r="Q171" s="72">
        <f t="shared" si="12"/>
        <v>18113606005.300003</v>
      </c>
      <c r="R171" s="42"/>
      <c r="S171" s="40"/>
      <c r="T171" s="40"/>
      <c r="U171" s="40"/>
      <c r="V171" s="40"/>
      <c r="W171" s="40"/>
      <c r="X171" s="40"/>
      <c r="Y171" s="40"/>
      <c r="Z171" s="40"/>
      <c r="AA171" s="40"/>
      <c r="AB171" s="40"/>
      <c r="AC171" s="40"/>
      <c r="AD171" s="40"/>
      <c r="AE171" s="40"/>
      <c r="AF171" s="40"/>
    </row>
    <row r="172" spans="1:34" x14ac:dyDescent="0.25">
      <c r="B172" s="11" t="s">
        <v>86</v>
      </c>
      <c r="C172" s="87">
        <v>95578076083</v>
      </c>
      <c r="D172" s="87">
        <v>64839882771.889999</v>
      </c>
      <c r="E172" s="87">
        <v>5698995638.7700005</v>
      </c>
      <c r="F172" s="87">
        <v>5885217173.4800005</v>
      </c>
      <c r="G172" s="87">
        <v>26455226051.799999</v>
      </c>
      <c r="H172" s="87">
        <v>3698654538.3200002</v>
      </c>
      <c r="I172" s="87">
        <v>2615908868.5</v>
      </c>
      <c r="J172" s="87">
        <v>6725414312.0299997</v>
      </c>
      <c r="K172" s="87">
        <v>6207452998.4200001</v>
      </c>
      <c r="L172" s="87">
        <v>1584447472.6400001</v>
      </c>
      <c r="M172" s="87">
        <v>5758338726.3099995</v>
      </c>
      <c r="N172" s="87">
        <v>7754119462.7400007</v>
      </c>
      <c r="O172" s="87">
        <v>1568976693.9400001</v>
      </c>
      <c r="P172" s="87">
        <v>-9126488597.25</v>
      </c>
      <c r="Q172" s="87">
        <f t="shared" si="12"/>
        <v>64826263339.699997</v>
      </c>
      <c r="R172" s="42"/>
      <c r="S172" s="40"/>
      <c r="T172" s="40"/>
      <c r="U172" s="40"/>
      <c r="V172" s="40"/>
      <c r="W172" s="40"/>
      <c r="X172" s="40"/>
      <c r="Y172" s="40"/>
      <c r="Z172" s="40"/>
      <c r="AA172" s="40"/>
      <c r="AB172" s="40"/>
      <c r="AC172" s="40"/>
      <c r="AD172" s="40"/>
      <c r="AE172" s="40"/>
      <c r="AF172" s="40"/>
    </row>
    <row r="173" spans="1:34" x14ac:dyDescent="0.25">
      <c r="B173" s="99" t="s">
        <v>182</v>
      </c>
      <c r="C173" s="105">
        <f>C164+C166+C168+C170</f>
        <v>155685242330</v>
      </c>
      <c r="D173" s="105">
        <f>D164+D166+D168+D170</f>
        <v>111230344755.78</v>
      </c>
      <c r="E173" s="97">
        <f t="shared" ref="E173:P173" si="15">E164+E166+E170+E168</f>
        <v>6764614992.5799999</v>
      </c>
      <c r="F173" s="97">
        <f t="shared" si="15"/>
        <v>7181352761.3600006</v>
      </c>
      <c r="G173" s="97">
        <f t="shared" si="15"/>
        <v>28671240855.809998</v>
      </c>
      <c r="H173" s="97">
        <f t="shared" si="15"/>
        <v>4414171645.21</v>
      </c>
      <c r="I173" s="97">
        <f t="shared" si="15"/>
        <v>3912261498.71</v>
      </c>
      <c r="J173" s="97">
        <f t="shared" si="15"/>
        <v>7514339249.46</v>
      </c>
      <c r="K173" s="97">
        <f t="shared" si="15"/>
        <v>8053034919.8100004</v>
      </c>
      <c r="L173" s="97">
        <f t="shared" si="15"/>
        <v>3199338316.5300002</v>
      </c>
      <c r="M173" s="97">
        <f t="shared" si="15"/>
        <v>9750162399.8199997</v>
      </c>
      <c r="N173" s="97">
        <f t="shared" si="15"/>
        <v>9671264526.4700031</v>
      </c>
      <c r="O173" s="97">
        <f t="shared" si="15"/>
        <v>3527141960.5899997</v>
      </c>
      <c r="P173" s="97">
        <f t="shared" si="15"/>
        <v>11554624119.830002</v>
      </c>
      <c r="Q173" s="97">
        <f t="shared" si="12"/>
        <v>104213547246.18001</v>
      </c>
      <c r="R173"/>
      <c r="S173" s="40"/>
      <c r="T173" s="40"/>
      <c r="U173" s="40"/>
      <c r="V173" s="40"/>
      <c r="W173" s="40"/>
      <c r="X173" s="40"/>
      <c r="Y173" s="40"/>
      <c r="Z173" s="40"/>
      <c r="AA173" s="40"/>
      <c r="AB173" s="40"/>
      <c r="AC173" s="40"/>
      <c r="AD173" s="40"/>
      <c r="AE173" s="40"/>
      <c r="AF173" s="40"/>
    </row>
    <row r="174" spans="1:34" x14ac:dyDescent="0.25">
      <c r="B174" s="80"/>
      <c r="C174" s="108"/>
      <c r="D174" s="108"/>
      <c r="E174" s="98"/>
      <c r="F174" s="98"/>
      <c r="G174" s="98"/>
      <c r="H174" s="98"/>
      <c r="I174" s="98"/>
      <c r="J174" s="98"/>
      <c r="K174" s="98"/>
      <c r="L174" s="98"/>
      <c r="M174" s="98"/>
      <c r="N174" s="98"/>
      <c r="O174" s="98"/>
      <c r="P174" s="98"/>
      <c r="Q174" s="98"/>
      <c r="R174" s="28"/>
      <c r="S174" s="40"/>
      <c r="T174" s="40"/>
      <c r="U174" s="40"/>
      <c r="V174" s="40"/>
      <c r="W174" s="40"/>
      <c r="X174" s="40"/>
      <c r="Y174" s="40"/>
      <c r="Z174" s="40"/>
      <c r="AA174" s="40"/>
      <c r="AB174" s="40"/>
      <c r="AC174" s="40"/>
      <c r="AD174" s="40"/>
      <c r="AE174" s="40"/>
      <c r="AF174" s="40"/>
    </row>
    <row r="175" spans="1:34" x14ac:dyDescent="0.25">
      <c r="B175" s="99" t="s">
        <v>183</v>
      </c>
      <c r="C175" s="105">
        <f t="shared" ref="C175:Q175" si="16">C161+C173</f>
        <v>1403263338155</v>
      </c>
      <c r="D175" s="105">
        <f t="shared" si="16"/>
        <v>1439235757235.25</v>
      </c>
      <c r="E175" s="97">
        <f t="shared" si="16"/>
        <v>106167326937.47</v>
      </c>
      <c r="F175" s="97">
        <f t="shared" si="16"/>
        <v>117252627604.07001</v>
      </c>
      <c r="G175" s="97">
        <f t="shared" si="16"/>
        <v>122029528461.66002</v>
      </c>
      <c r="H175" s="97">
        <f t="shared" si="16"/>
        <v>77217608307.599991</v>
      </c>
      <c r="I175" s="97">
        <f t="shared" si="16"/>
        <v>107278872367.64999</v>
      </c>
      <c r="J175" s="97">
        <f t="shared" si="16"/>
        <v>111666449155.59999</v>
      </c>
      <c r="K175" s="97">
        <f t="shared" si="16"/>
        <v>116004104035.53999</v>
      </c>
      <c r="L175" s="97">
        <f t="shared" si="16"/>
        <v>93750522788.979996</v>
      </c>
      <c r="M175" s="97">
        <f t="shared" si="16"/>
        <v>102889380767.11002</v>
      </c>
      <c r="N175" s="97">
        <f t="shared" si="16"/>
        <v>118500452192.88</v>
      </c>
      <c r="O175" s="97">
        <f t="shared" si="16"/>
        <v>129387228184.17001</v>
      </c>
      <c r="P175" s="97">
        <f t="shared" si="16"/>
        <v>181306650562.19995</v>
      </c>
      <c r="Q175" s="97">
        <f t="shared" si="16"/>
        <v>1383450751364.9297</v>
      </c>
      <c r="R175"/>
      <c r="S175" s="40"/>
      <c r="T175" s="40"/>
      <c r="U175" s="40"/>
      <c r="V175" s="40"/>
      <c r="W175" s="40"/>
      <c r="X175" s="40"/>
      <c r="Y175" s="40"/>
      <c r="Z175" s="40"/>
      <c r="AA175" s="40"/>
      <c r="AB175" s="40"/>
      <c r="AC175" s="40"/>
      <c r="AD175" s="40"/>
      <c r="AE175" s="40"/>
    </row>
    <row r="176" spans="1:34" x14ac:dyDescent="0.25">
      <c r="B176" s="29" t="s">
        <v>345</v>
      </c>
      <c r="C176" s="3"/>
      <c r="D176" s="3"/>
      <c r="E176" s="133"/>
      <c r="F176" s="133"/>
      <c r="G176" s="133"/>
      <c r="H176" s="133"/>
      <c r="I176" s="134"/>
      <c r="J176" s="134"/>
      <c r="K176" s="134"/>
      <c r="L176" s="134"/>
      <c r="M176" s="134"/>
      <c r="N176" s="134"/>
      <c r="O176" s="134"/>
      <c r="P176" s="134"/>
      <c r="Q176" s="120"/>
      <c r="R176"/>
      <c r="S176" s="40"/>
      <c r="T176" s="40"/>
      <c r="U176" s="40"/>
      <c r="V176" s="40"/>
      <c r="W176" s="40"/>
      <c r="X176" s="40"/>
      <c r="Y176" s="40"/>
      <c r="Z176" s="40"/>
      <c r="AA176" s="40"/>
      <c r="AB176" s="40"/>
      <c r="AC176" s="40"/>
      <c r="AD176" s="40"/>
      <c r="AE176" s="40"/>
    </row>
    <row r="177" spans="1:37" s="26" customFormat="1" x14ac:dyDescent="0.25">
      <c r="A177"/>
      <c r="B177" s="83" t="s">
        <v>414</v>
      </c>
      <c r="C177" s="92"/>
      <c r="D177" s="92"/>
      <c r="E177" s="91"/>
      <c r="F177" s="91"/>
      <c r="G177" s="91"/>
      <c r="H177" s="91"/>
      <c r="I177" s="91"/>
      <c r="J177" s="91"/>
      <c r="K177" s="91"/>
      <c r="L177" s="91"/>
      <c r="M177" s="91"/>
      <c r="N177" s="91"/>
      <c r="O177" s="91"/>
      <c r="P177" s="91"/>
      <c r="Q177" s="42"/>
      <c r="R177"/>
      <c r="S177" s="41"/>
      <c r="T177"/>
      <c r="U177" s="42"/>
      <c r="V177"/>
      <c r="W177" s="40"/>
      <c r="X177" s="40"/>
      <c r="Y177" s="40"/>
      <c r="Z177" s="40"/>
      <c r="AA177" s="40"/>
      <c r="AB177" s="40"/>
      <c r="AC177" s="40"/>
      <c r="AD177" s="40"/>
      <c r="AE177" s="40"/>
      <c r="AF177" s="40"/>
      <c r="AG177" s="40"/>
      <c r="AH177" s="40"/>
      <c r="AI177" s="40"/>
      <c r="AJ177" s="40"/>
      <c r="AK177" s="40"/>
    </row>
    <row r="178" spans="1:37" x14ac:dyDescent="0.25">
      <c r="B178" s="83" t="s">
        <v>186</v>
      </c>
      <c r="C178" s="31"/>
      <c r="D178" s="31"/>
      <c r="E178" s="31"/>
      <c r="F178" s="31"/>
      <c r="G178" s="31"/>
      <c r="H178" s="31"/>
      <c r="I178" s="31"/>
      <c r="J178" s="31"/>
      <c r="K178" s="31"/>
      <c r="L178" s="31"/>
      <c r="M178" s="31"/>
      <c r="N178" s="31"/>
      <c r="O178" s="31"/>
      <c r="P178" s="31"/>
      <c r="Q178" s="2"/>
      <c r="S178" s="41"/>
      <c r="T178" s="42"/>
      <c r="U178" s="42"/>
      <c r="V178" s="42"/>
    </row>
    <row r="179" spans="1:37" s="28" customFormat="1" x14ac:dyDescent="0.25">
      <c r="A179"/>
      <c r="B179" s="31"/>
      <c r="C179" s="38"/>
      <c r="D179" s="38"/>
      <c r="E179" s="34"/>
      <c r="F179" s="34"/>
      <c r="G179" s="34"/>
      <c r="H179" s="34"/>
      <c r="I179" s="34"/>
      <c r="J179" s="34"/>
      <c r="K179" s="34"/>
      <c r="L179" s="34"/>
      <c r="M179" s="34"/>
      <c r="N179"/>
      <c r="O179" s="40"/>
      <c r="R179"/>
    </row>
    <row r="180" spans="1:37" x14ac:dyDescent="0.25">
      <c r="B180" s="31"/>
      <c r="C180" s="36"/>
      <c r="D180" s="36"/>
      <c r="E180" s="36"/>
      <c r="F180" s="36"/>
      <c r="G180" s="36"/>
      <c r="H180" s="36"/>
      <c r="I180" s="36"/>
      <c r="J180" s="36"/>
      <c r="K180" s="36"/>
      <c r="L180" s="36"/>
      <c r="M180" s="36"/>
      <c r="N180" s="42"/>
      <c r="O180" s="42"/>
      <c r="P180"/>
      <c r="Q180"/>
      <c r="R180"/>
    </row>
    <row r="181" spans="1:37" hidden="1" x14ac:dyDescent="0.25">
      <c r="B181" s="35"/>
      <c r="C181" s="40"/>
      <c r="D181" s="40"/>
      <c r="E181" s="40"/>
      <c r="F181" s="40"/>
      <c r="G181" s="40"/>
      <c r="H181" s="40"/>
      <c r="I181" s="40"/>
      <c r="J181" s="40"/>
      <c r="K181" s="40"/>
      <c r="L181" s="40"/>
      <c r="M181" s="40"/>
      <c r="N181" s="3"/>
      <c r="O181"/>
      <c r="P181"/>
      <c r="Q181"/>
      <c r="R181"/>
    </row>
    <row r="182" spans="1:37" x14ac:dyDescent="0.25">
      <c r="C182" s="40"/>
      <c r="D182" s="40"/>
      <c r="E182" s="40"/>
      <c r="F182" s="40"/>
      <c r="G182" s="40"/>
      <c r="H182" s="40"/>
      <c r="I182" s="40"/>
      <c r="J182" s="40"/>
      <c r="K182" s="40"/>
      <c r="L182" s="40"/>
      <c r="N182" s="42"/>
      <c r="O182" s="42"/>
      <c r="P182"/>
      <c r="Q182"/>
      <c r="R182"/>
    </row>
    <row r="183" spans="1:37" x14ac:dyDescent="0.25">
      <c r="C183" s="17"/>
      <c r="D183" s="17"/>
      <c r="N183" s="3"/>
      <c r="O183" s="28"/>
      <c r="P183"/>
      <c r="Q183"/>
      <c r="R183"/>
    </row>
    <row r="184" spans="1:37" x14ac:dyDescent="0.25">
      <c r="R184"/>
      <c r="T184" s="17"/>
    </row>
    <row r="185" spans="1:37" x14ac:dyDescent="0.25">
      <c r="R185"/>
    </row>
    <row r="186" spans="1:37" x14ac:dyDescent="0.25">
      <c r="R186"/>
    </row>
    <row r="187" spans="1:37" x14ac:dyDescent="0.25">
      <c r="R187"/>
    </row>
    <row r="188" spans="1:37" x14ac:dyDescent="0.25">
      <c r="R188"/>
    </row>
    <row r="195" spans="5:18" x14ac:dyDescent="0.25">
      <c r="E195"/>
      <c r="F195"/>
      <c r="G195"/>
      <c r="H195"/>
      <c r="I195"/>
      <c r="J195"/>
      <c r="K195"/>
      <c r="L195"/>
      <c r="M195"/>
      <c r="N195"/>
      <c r="O195"/>
      <c r="P195"/>
      <c r="Q195"/>
    </row>
    <row r="196" spans="5:18" x14ac:dyDescent="0.25">
      <c r="E196"/>
      <c r="F196"/>
      <c r="G196"/>
      <c r="H196"/>
      <c r="I196"/>
      <c r="J196"/>
      <c r="K196"/>
      <c r="L196"/>
      <c r="M196"/>
      <c r="N196"/>
      <c r="O196"/>
      <c r="P196"/>
      <c r="Q196"/>
    </row>
    <row r="197" spans="5:18" x14ac:dyDescent="0.25">
      <c r="E197"/>
      <c r="F197"/>
      <c r="G197"/>
      <c r="H197"/>
      <c r="I197"/>
      <c r="J197"/>
      <c r="K197"/>
      <c r="L197"/>
      <c r="M197"/>
      <c r="N197"/>
      <c r="O197"/>
      <c r="P197"/>
      <c r="Q197"/>
    </row>
    <row r="198" spans="5:18" x14ac:dyDescent="0.25">
      <c r="E198"/>
      <c r="F198"/>
      <c r="G198"/>
      <c r="H198"/>
      <c r="I198"/>
      <c r="J198"/>
      <c r="K198"/>
      <c r="L198"/>
      <c r="M198"/>
      <c r="N198"/>
      <c r="O198"/>
      <c r="P198"/>
      <c r="Q198"/>
    </row>
    <row r="199" spans="5:18" x14ac:dyDescent="0.25">
      <c r="E199"/>
      <c r="F199"/>
      <c r="G199"/>
      <c r="H199"/>
      <c r="I199"/>
      <c r="J199"/>
      <c r="K199"/>
      <c r="L199"/>
      <c r="M199"/>
      <c r="N199"/>
      <c r="O199"/>
      <c r="P199"/>
      <c r="Q199"/>
      <c r="R199"/>
    </row>
    <row r="200" spans="5:18" x14ac:dyDescent="0.25">
      <c r="E200"/>
      <c r="F200"/>
      <c r="G200"/>
      <c r="H200"/>
      <c r="I200"/>
      <c r="J200"/>
      <c r="K200"/>
      <c r="L200"/>
      <c r="M200"/>
      <c r="N200"/>
      <c r="O200"/>
      <c r="P200"/>
      <c r="Q200"/>
      <c r="R200"/>
    </row>
    <row r="201" spans="5:18" x14ac:dyDescent="0.25">
      <c r="E201"/>
      <c r="F201"/>
      <c r="G201"/>
      <c r="H201"/>
      <c r="I201"/>
      <c r="J201"/>
      <c r="K201"/>
      <c r="L201"/>
      <c r="M201"/>
      <c r="N201"/>
      <c r="O201"/>
      <c r="P201"/>
      <c r="Q201"/>
      <c r="R201"/>
    </row>
    <row r="202" spans="5:18" x14ac:dyDescent="0.25">
      <c r="E202"/>
      <c r="F202"/>
      <c r="G202"/>
      <c r="H202"/>
      <c r="I202"/>
      <c r="J202"/>
      <c r="K202"/>
      <c r="L202"/>
      <c r="M202"/>
      <c r="N202"/>
      <c r="O202"/>
      <c r="P202"/>
      <c r="Q202"/>
      <c r="R202"/>
    </row>
    <row r="203" spans="5:18" x14ac:dyDescent="0.25">
      <c r="E203"/>
      <c r="F203"/>
      <c r="G203"/>
      <c r="H203"/>
      <c r="I203"/>
      <c r="J203"/>
      <c r="K203"/>
      <c r="L203"/>
      <c r="M203"/>
      <c r="N203"/>
      <c r="O203"/>
      <c r="P203"/>
      <c r="Q203"/>
      <c r="R203"/>
    </row>
    <row r="204" spans="5:18" x14ac:dyDescent="0.25">
      <c r="E204"/>
      <c r="F204"/>
      <c r="G204"/>
      <c r="H204"/>
      <c r="I204"/>
      <c r="J204"/>
      <c r="K204"/>
      <c r="L204"/>
      <c r="M204"/>
      <c r="N204"/>
      <c r="O204"/>
      <c r="P204"/>
      <c r="Q204"/>
      <c r="R204"/>
    </row>
    <row r="205" spans="5:18" x14ac:dyDescent="0.25">
      <c r="E205"/>
      <c r="F205"/>
      <c r="G205"/>
      <c r="H205"/>
      <c r="I205"/>
      <c r="J205"/>
      <c r="K205"/>
      <c r="L205"/>
      <c r="M205"/>
      <c r="N205"/>
      <c r="O205"/>
      <c r="P205"/>
      <c r="Q205"/>
      <c r="R205"/>
    </row>
    <row r="206" spans="5:18" x14ac:dyDescent="0.25">
      <c r="E206"/>
      <c r="F206"/>
      <c r="G206"/>
      <c r="H206"/>
      <c r="I206"/>
      <c r="J206"/>
      <c r="K206"/>
      <c r="L206"/>
      <c r="M206"/>
      <c r="N206"/>
      <c r="O206"/>
      <c r="P206"/>
      <c r="Q206"/>
      <c r="R206"/>
    </row>
    <row r="207" spans="5:18" x14ac:dyDescent="0.25">
      <c r="E207"/>
      <c r="F207"/>
      <c r="G207"/>
      <c r="H207"/>
      <c r="I207"/>
      <c r="J207"/>
      <c r="K207"/>
      <c r="L207"/>
      <c r="M207"/>
      <c r="N207"/>
      <c r="O207"/>
      <c r="P207"/>
      <c r="Q207"/>
      <c r="R207"/>
    </row>
    <row r="208" spans="5:18" x14ac:dyDescent="0.25">
      <c r="E208"/>
      <c r="F208"/>
      <c r="G208"/>
      <c r="H208"/>
      <c r="I208"/>
      <c r="J208"/>
      <c r="K208"/>
      <c r="L208"/>
      <c r="M208"/>
      <c r="N208"/>
      <c r="O208"/>
      <c r="P208"/>
      <c r="Q208"/>
      <c r="R208"/>
    </row>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R244"/>
    </row>
    <row r="245" spans="5:18" x14ac:dyDescent="0.25">
      <c r="R245"/>
    </row>
    <row r="246" spans="5:18" x14ac:dyDescent="0.25">
      <c r="R246"/>
    </row>
    <row r="247" spans="5:18" x14ac:dyDescent="0.25">
      <c r="R247"/>
    </row>
    <row r="248" spans="5:18" x14ac:dyDescent="0.25">
      <c r="R248"/>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Q10:Q17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EE83-9EEE-416A-8AD6-36CF16AE112B}">
  <dimension ref="A1:AK286"/>
  <sheetViews>
    <sheetView showGridLines="0" zoomScale="60" zoomScaleNormal="60" zoomScaleSheetLayoutView="100" workbookViewId="0">
      <selection activeCell="B8" sqref="B8:B9"/>
    </sheetView>
  </sheetViews>
  <sheetFormatPr defaultColWidth="11.42578125" defaultRowHeight="15" x14ac:dyDescent="0.25"/>
  <cols>
    <col min="1" max="1" width="6.2851562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20.140625" style="17" customWidth="1"/>
    <col min="17" max="17" width="21" style="17" customWidth="1"/>
    <col min="18" max="18" width="29.5703125" style="3" customWidth="1"/>
    <col min="19" max="20" width="18.85546875" customWidth="1"/>
    <col min="21" max="21" width="20" customWidth="1"/>
    <col min="22" max="22" width="21.42578125" customWidth="1"/>
    <col min="23" max="23" width="18.85546875" bestFit="1" customWidth="1"/>
    <col min="24" max="24" width="57.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1" spans="1:23" x14ac:dyDescent="0.25">
      <c r="E1" s="1"/>
      <c r="F1" s="1"/>
      <c r="G1" s="43"/>
      <c r="H1" s="1"/>
      <c r="I1" s="1"/>
      <c r="J1" s="1"/>
      <c r="K1" s="1"/>
      <c r="L1" s="1"/>
      <c r="M1" s="1"/>
      <c r="N1" s="1"/>
      <c r="O1" s="1"/>
      <c r="P1" s="1"/>
      <c r="Q1" s="2"/>
      <c r="R1"/>
    </row>
    <row r="2" spans="1:23" ht="28.5" x14ac:dyDescent="0.25">
      <c r="B2" s="149" t="s">
        <v>0</v>
      </c>
      <c r="C2" s="149"/>
      <c r="D2" s="149"/>
      <c r="E2" s="149"/>
      <c r="F2" s="149"/>
      <c r="G2" s="149"/>
      <c r="H2" s="149"/>
      <c r="I2" s="149"/>
      <c r="J2" s="149"/>
      <c r="K2" s="149"/>
      <c r="L2" s="149"/>
      <c r="M2" s="149"/>
      <c r="N2" s="149"/>
      <c r="O2" s="149"/>
      <c r="P2" s="149"/>
      <c r="Q2" s="149"/>
      <c r="R2"/>
    </row>
    <row r="3" spans="1:23" ht="21" x14ac:dyDescent="0.25">
      <c r="B3" s="150" t="s">
        <v>1</v>
      </c>
      <c r="C3" s="150"/>
      <c r="D3" s="150"/>
      <c r="E3" s="150"/>
      <c r="F3" s="150"/>
      <c r="G3" s="150"/>
      <c r="H3" s="150"/>
      <c r="I3" s="150"/>
      <c r="J3" s="150"/>
      <c r="K3" s="150"/>
      <c r="L3" s="150"/>
      <c r="M3" s="150"/>
      <c r="N3" s="150"/>
      <c r="O3" s="150"/>
      <c r="P3" s="150"/>
      <c r="Q3" s="150"/>
      <c r="R3"/>
    </row>
    <row r="4" spans="1:23" ht="15.75" customHeight="1" x14ac:dyDescent="0.25">
      <c r="B4" s="151" t="s">
        <v>2</v>
      </c>
      <c r="C4" s="151"/>
      <c r="D4" s="151"/>
      <c r="E4" s="151"/>
      <c r="F4" s="151"/>
      <c r="G4" s="151"/>
      <c r="H4" s="151"/>
      <c r="I4" s="151"/>
      <c r="J4" s="151"/>
      <c r="K4" s="151"/>
      <c r="L4" s="151"/>
      <c r="M4" s="151"/>
      <c r="N4" s="151"/>
      <c r="O4" s="151"/>
      <c r="P4" s="151"/>
      <c r="Q4" s="151"/>
      <c r="R4"/>
    </row>
    <row r="5" spans="1:23" ht="15.75" customHeight="1" x14ac:dyDescent="0.25">
      <c r="B5" s="151" t="s">
        <v>3</v>
      </c>
      <c r="C5" s="151"/>
      <c r="D5" s="151"/>
      <c r="E5" s="151"/>
      <c r="F5" s="151"/>
      <c r="G5" s="151"/>
      <c r="H5" s="151"/>
      <c r="I5" s="151"/>
      <c r="J5" s="151"/>
      <c r="K5" s="151"/>
      <c r="L5" s="151"/>
      <c r="M5" s="151"/>
      <c r="N5" s="151"/>
      <c r="O5" s="151"/>
      <c r="P5" s="151"/>
      <c r="Q5" s="151"/>
      <c r="R5"/>
    </row>
    <row r="6" spans="1:23" ht="15.75" customHeight="1" x14ac:dyDescent="0.25">
      <c r="B6" s="151"/>
      <c r="C6" s="151"/>
      <c r="D6" s="151"/>
      <c r="E6" s="151"/>
      <c r="F6" s="151"/>
      <c r="G6" s="151"/>
      <c r="H6" s="151"/>
      <c r="I6" s="151"/>
      <c r="J6" s="151"/>
      <c r="K6" s="151"/>
      <c r="L6" s="151"/>
      <c r="M6" s="151"/>
      <c r="N6" s="151"/>
      <c r="O6" s="151"/>
      <c r="P6" s="151"/>
      <c r="Q6" s="151"/>
      <c r="R6"/>
    </row>
    <row r="7" spans="1:23" x14ac:dyDescent="0.25">
      <c r="B7" s="4" t="s">
        <v>415</v>
      </c>
      <c r="C7" s="5"/>
      <c r="D7" s="5"/>
      <c r="E7" s="6"/>
      <c r="F7" s="6"/>
      <c r="G7" s="6"/>
      <c r="H7" s="6"/>
      <c r="I7" s="6"/>
      <c r="J7" s="6"/>
      <c r="K7" s="6"/>
      <c r="L7" s="6"/>
      <c r="M7" s="6"/>
      <c r="N7" s="6"/>
      <c r="O7" s="6"/>
      <c r="P7" s="6"/>
      <c r="Q7" s="7" t="s">
        <v>5</v>
      </c>
      <c r="R7"/>
    </row>
    <row r="8" spans="1:23" ht="25.5" customHeight="1" x14ac:dyDescent="0.25">
      <c r="B8" s="145" t="s">
        <v>6</v>
      </c>
      <c r="C8" s="146" t="s">
        <v>416</v>
      </c>
      <c r="D8" s="137" t="s">
        <v>417</v>
      </c>
      <c r="E8" s="148" t="s">
        <v>9</v>
      </c>
      <c r="F8" s="148"/>
      <c r="G8" s="148"/>
      <c r="H8" s="148"/>
      <c r="I8" s="148"/>
      <c r="J8" s="148"/>
      <c r="K8" s="148"/>
      <c r="L8" s="148"/>
      <c r="M8" s="148"/>
      <c r="N8" s="148"/>
      <c r="O8" s="148"/>
      <c r="P8" s="148"/>
      <c r="Q8" s="148"/>
      <c r="R8"/>
    </row>
    <row r="9" spans="1:23"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23" x14ac:dyDescent="0.25">
      <c r="B10" s="9" t="s">
        <v>23</v>
      </c>
      <c r="C10" s="71">
        <v>1057146211779</v>
      </c>
      <c r="D10" s="71">
        <v>1108624704277.4502</v>
      </c>
      <c r="E10" s="71">
        <v>68966915931.899979</v>
      </c>
      <c r="F10" s="71">
        <v>84737030294.639984</v>
      </c>
      <c r="G10" s="71">
        <v>88904564385.300003</v>
      </c>
      <c r="H10" s="71">
        <v>85893039180.519989</v>
      </c>
      <c r="I10" s="71">
        <v>86612430232.809998</v>
      </c>
      <c r="J10" s="71">
        <v>80377561726.740005</v>
      </c>
      <c r="K10" s="71">
        <v>90293803351.180023</v>
      </c>
      <c r="L10" s="71">
        <v>81152811753.789993</v>
      </c>
      <c r="M10" s="71">
        <v>84086718784.080017</v>
      </c>
      <c r="N10" s="71">
        <v>91734065231.740005</v>
      </c>
      <c r="O10" s="71">
        <v>116524898541.20998</v>
      </c>
      <c r="P10" s="71">
        <v>139322547431.73999</v>
      </c>
      <c r="Q10" s="71">
        <f>SUM(E10:P10)</f>
        <v>1098606386845.6499</v>
      </c>
      <c r="R10" s="139"/>
      <c r="S10" s="139"/>
      <c r="T10" s="41"/>
      <c r="U10" s="41"/>
      <c r="V10" s="41"/>
      <c r="W10" s="41"/>
    </row>
    <row r="11" spans="1:23" x14ac:dyDescent="0.25">
      <c r="B11" s="11" t="s">
        <v>24</v>
      </c>
      <c r="C11" s="87">
        <v>1057146211779</v>
      </c>
      <c r="D11" s="87">
        <v>1108624704277.4502</v>
      </c>
      <c r="E11" s="68">
        <v>68966915931.899979</v>
      </c>
      <c r="F11" s="68">
        <v>84737030294.639984</v>
      </c>
      <c r="G11" s="68">
        <v>88904564385.300003</v>
      </c>
      <c r="H11" s="68">
        <v>85893039180.519989</v>
      </c>
      <c r="I11" s="68">
        <v>86612430232.809998</v>
      </c>
      <c r="J11" s="68">
        <v>80377561726.740005</v>
      </c>
      <c r="K11" s="68">
        <v>90293803351.180023</v>
      </c>
      <c r="L11" s="68">
        <v>81152811753.789993</v>
      </c>
      <c r="M11" s="68">
        <v>84086718784.080017</v>
      </c>
      <c r="N11" s="68">
        <v>91734065231.740005</v>
      </c>
      <c r="O11" s="68">
        <v>116524898541.20998</v>
      </c>
      <c r="P11" s="68">
        <v>139322547431.73999</v>
      </c>
      <c r="Q11" s="68">
        <f t="shared" ref="Q11:Q74" si="0">SUM(E11:P11)</f>
        <v>1098606386845.6499</v>
      </c>
      <c r="R11" s="139"/>
      <c r="S11" s="139"/>
      <c r="T11" s="41"/>
      <c r="U11" s="41"/>
      <c r="V11" s="41"/>
      <c r="W11" s="41"/>
    </row>
    <row r="12" spans="1:23" x14ac:dyDescent="0.25">
      <c r="B12" s="9" t="s">
        <v>25</v>
      </c>
      <c r="C12" s="71">
        <v>105581756767</v>
      </c>
      <c r="D12" s="71">
        <v>104225828782.17999</v>
      </c>
      <c r="E12" s="71">
        <v>38349260946.699997</v>
      </c>
      <c r="F12" s="71">
        <v>8186650099.130003</v>
      </c>
      <c r="G12" s="71">
        <v>11812262033.299997</v>
      </c>
      <c r="H12" s="71">
        <v>6066910555.8199997</v>
      </c>
      <c r="I12" s="71">
        <v>4222751936.8699999</v>
      </c>
      <c r="J12" s="71">
        <v>3611307080.7799997</v>
      </c>
      <c r="K12" s="71">
        <v>3413324821.8899999</v>
      </c>
      <c r="L12" s="71">
        <v>3683537890.4399996</v>
      </c>
      <c r="M12" s="71">
        <v>4850191888.0800018</v>
      </c>
      <c r="N12" s="71">
        <v>4990701368.9800024</v>
      </c>
      <c r="O12" s="71">
        <v>4894256758.2399988</v>
      </c>
      <c r="P12" s="71">
        <v>8136422920.9899998</v>
      </c>
      <c r="Q12" s="71">
        <f t="shared" si="0"/>
        <v>102217578301.22002</v>
      </c>
      <c r="R12" s="139"/>
      <c r="S12" s="139"/>
      <c r="T12" s="41"/>
      <c r="U12" s="41"/>
      <c r="V12" s="41"/>
      <c r="W12" s="41"/>
    </row>
    <row r="13" spans="1:23" x14ac:dyDescent="0.25">
      <c r="A13" s="44"/>
      <c r="B13" s="11" t="s">
        <v>26</v>
      </c>
      <c r="C13" s="87">
        <v>48439540612</v>
      </c>
      <c r="D13" s="87">
        <v>48389540612</v>
      </c>
      <c r="E13" s="68">
        <v>35608734587.32</v>
      </c>
      <c r="F13" s="68">
        <v>4397774779.1300001</v>
      </c>
      <c r="G13" s="68">
        <v>8062291499.9200001</v>
      </c>
      <c r="H13" s="68">
        <v>197615492.18000001</v>
      </c>
      <c r="I13" s="68">
        <v>0</v>
      </c>
      <c r="J13" s="68"/>
      <c r="K13" s="68"/>
      <c r="L13" s="68"/>
      <c r="M13" s="68"/>
      <c r="N13" s="68">
        <v>62616617.539999999</v>
      </c>
      <c r="O13" s="68">
        <v>0</v>
      </c>
      <c r="P13" s="68">
        <v>0</v>
      </c>
      <c r="Q13" s="68">
        <f t="shared" si="0"/>
        <v>48329032976.089996</v>
      </c>
      <c r="R13" s="139"/>
      <c r="S13" s="139"/>
      <c r="T13" s="41"/>
      <c r="U13" s="41"/>
      <c r="V13" s="41"/>
      <c r="W13" s="41"/>
    </row>
    <row r="14" spans="1:23" x14ac:dyDescent="0.25">
      <c r="A14" s="44"/>
      <c r="B14" s="11" t="s">
        <v>27</v>
      </c>
      <c r="C14" s="87">
        <v>23597768261</v>
      </c>
      <c r="D14" s="87">
        <v>23597768261</v>
      </c>
      <c r="E14" s="68">
        <v>1900717719</v>
      </c>
      <c r="F14" s="68">
        <v>1900717718</v>
      </c>
      <c r="G14" s="68">
        <v>1900717718</v>
      </c>
      <c r="H14" s="68">
        <v>1900717718</v>
      </c>
      <c r="I14" s="68">
        <v>1900717718</v>
      </c>
      <c r="J14" s="68">
        <v>1900717718</v>
      </c>
      <c r="K14" s="68">
        <v>1900717718</v>
      </c>
      <c r="L14" s="68">
        <v>1900717718</v>
      </c>
      <c r="M14" s="68">
        <v>1900717718</v>
      </c>
      <c r="N14" s="68">
        <v>1900717718</v>
      </c>
      <c r="O14" s="68">
        <v>2689859224</v>
      </c>
      <c r="P14" s="68">
        <v>1900717718</v>
      </c>
      <c r="Q14" s="68">
        <f t="shared" si="0"/>
        <v>23597754123</v>
      </c>
      <c r="R14" s="139"/>
      <c r="S14" s="139"/>
      <c r="T14" s="41"/>
      <c r="U14" s="41"/>
      <c r="V14" s="41"/>
      <c r="W14" s="41"/>
    </row>
    <row r="15" spans="1:23" x14ac:dyDescent="0.25">
      <c r="A15" s="44"/>
      <c r="B15" s="11" t="s">
        <v>29</v>
      </c>
      <c r="C15" s="87">
        <v>56298566</v>
      </c>
      <c r="D15" s="87">
        <v>49165669</v>
      </c>
      <c r="E15" s="68">
        <v>0</v>
      </c>
      <c r="F15" s="68">
        <v>149757.93</v>
      </c>
      <c r="G15" s="68"/>
      <c r="H15" s="68">
        <v>20758456.16</v>
      </c>
      <c r="I15" s="68">
        <v>16369178.49</v>
      </c>
      <c r="J15" s="68">
        <v>853463.86</v>
      </c>
      <c r="K15" s="68">
        <v>317256.83</v>
      </c>
      <c r="L15" s="68">
        <v>317256.83</v>
      </c>
      <c r="M15" s="68">
        <v>317256.83</v>
      </c>
      <c r="N15" s="68">
        <v>0</v>
      </c>
      <c r="O15" s="68">
        <v>0</v>
      </c>
      <c r="P15" s="68">
        <v>3825905</v>
      </c>
      <c r="Q15" s="68">
        <f t="shared" si="0"/>
        <v>42908531.929999992</v>
      </c>
      <c r="R15" s="139"/>
      <c r="S15" s="139"/>
      <c r="T15" s="41"/>
      <c r="U15" s="41"/>
      <c r="V15" s="41"/>
      <c r="W15" s="41"/>
    </row>
    <row r="16" spans="1:23" x14ac:dyDescent="0.25">
      <c r="A16" s="44"/>
      <c r="B16" s="11" t="s">
        <v>30</v>
      </c>
      <c r="C16" s="87">
        <v>118312658</v>
      </c>
      <c r="D16" s="87">
        <v>118312658</v>
      </c>
      <c r="E16" s="68">
        <v>0</v>
      </c>
      <c r="F16" s="68">
        <v>0</v>
      </c>
      <c r="G16" s="68">
        <v>3460990.55</v>
      </c>
      <c r="H16" s="68">
        <v>26782471</v>
      </c>
      <c r="I16" s="68">
        <v>34338722.789999999</v>
      </c>
      <c r="J16" s="68">
        <v>8894629.5</v>
      </c>
      <c r="K16" s="68">
        <v>295133</v>
      </c>
      <c r="L16" s="68">
        <v>1200000</v>
      </c>
      <c r="M16" s="68">
        <v>6914486</v>
      </c>
      <c r="N16" s="68">
        <v>20119060.02</v>
      </c>
      <c r="O16" s="68">
        <v>5121487</v>
      </c>
      <c r="P16" s="68">
        <v>9176411.6099999994</v>
      </c>
      <c r="Q16" s="68">
        <f t="shared" si="0"/>
        <v>116303391.47</v>
      </c>
      <c r="R16" s="139"/>
      <c r="S16" s="139"/>
      <c r="T16" s="41"/>
      <c r="U16" s="41"/>
      <c r="V16" s="41"/>
      <c r="W16" s="41"/>
    </row>
    <row r="17" spans="1:23" x14ac:dyDescent="0.25">
      <c r="A17" s="44"/>
      <c r="B17" s="11" t="s">
        <v>31</v>
      </c>
      <c r="C17" s="87">
        <v>318257685</v>
      </c>
      <c r="D17" s="87">
        <v>318257685</v>
      </c>
      <c r="E17" s="68">
        <v>24481360.379999999</v>
      </c>
      <c r="F17" s="68">
        <v>24481360.379999999</v>
      </c>
      <c r="G17" s="68">
        <v>24481360.379999999</v>
      </c>
      <c r="H17" s="68">
        <v>24481360.379999999</v>
      </c>
      <c r="I17" s="68">
        <v>24481360.379999999</v>
      </c>
      <c r="J17" s="68">
        <v>26524283.399999999</v>
      </c>
      <c r="K17" s="68">
        <v>24140873.210000001</v>
      </c>
      <c r="L17" s="68">
        <v>24140873.210000001</v>
      </c>
      <c r="M17" s="68">
        <v>24140873.210000001</v>
      </c>
      <c r="N17" s="68">
        <v>24140873.210000001</v>
      </c>
      <c r="O17" s="68">
        <v>40140873.210000001</v>
      </c>
      <c r="P17" s="68">
        <v>24140873.210000001</v>
      </c>
      <c r="Q17" s="68">
        <f t="shared" si="0"/>
        <v>309776324.56</v>
      </c>
      <c r="R17" s="139"/>
      <c r="S17" s="139"/>
      <c r="T17" s="41"/>
      <c r="U17" s="41"/>
      <c r="V17" s="41"/>
      <c r="W17" s="41"/>
    </row>
    <row r="18" spans="1:23" x14ac:dyDescent="0.25">
      <c r="A18" s="44"/>
      <c r="B18" s="11" t="s">
        <v>32</v>
      </c>
      <c r="C18" s="87">
        <v>120000000</v>
      </c>
      <c r="D18" s="87">
        <v>120000000</v>
      </c>
      <c r="E18" s="68">
        <v>0</v>
      </c>
      <c r="F18" s="68"/>
      <c r="G18" s="68"/>
      <c r="H18" s="68"/>
      <c r="I18" s="68"/>
      <c r="J18" s="68"/>
      <c r="K18" s="68">
        <v>0</v>
      </c>
      <c r="L18" s="68">
        <v>3570304.01</v>
      </c>
      <c r="M18" s="68">
        <v>7573320.5199999996</v>
      </c>
      <c r="N18" s="68">
        <v>7053571.5099999998</v>
      </c>
      <c r="O18" s="68">
        <v>4063121.51</v>
      </c>
      <c r="P18" s="68">
        <v>59023007.829999998</v>
      </c>
      <c r="Q18" s="68">
        <f t="shared" si="0"/>
        <v>81283325.379999995</v>
      </c>
      <c r="R18" s="139"/>
      <c r="S18" s="139"/>
      <c r="T18" s="41"/>
      <c r="U18" s="41"/>
      <c r="V18" s="41"/>
      <c r="W18" s="41"/>
    </row>
    <row r="19" spans="1:23" x14ac:dyDescent="0.25">
      <c r="A19" s="44"/>
      <c r="B19" s="11" t="s">
        <v>33</v>
      </c>
      <c r="C19" s="87">
        <v>162681005</v>
      </c>
      <c r="D19" s="87">
        <v>124003004</v>
      </c>
      <c r="E19" s="68">
        <v>5333162.63</v>
      </c>
      <c r="F19" s="68">
        <v>4317166.93</v>
      </c>
      <c r="G19" s="68">
        <v>4084974.9699999997</v>
      </c>
      <c r="H19" s="68">
        <v>2295348.7000000002</v>
      </c>
      <c r="I19" s="68">
        <v>4483411.17</v>
      </c>
      <c r="J19" s="68">
        <v>9839468.7100000009</v>
      </c>
      <c r="K19" s="68">
        <v>15059754.109999999</v>
      </c>
      <c r="L19" s="68">
        <v>2737924.8899999997</v>
      </c>
      <c r="M19" s="68">
        <v>14227158.079999998</v>
      </c>
      <c r="N19" s="68">
        <v>9921350.8300000001</v>
      </c>
      <c r="O19" s="68">
        <v>16461</v>
      </c>
      <c r="P19" s="68">
        <v>14268432.23</v>
      </c>
      <c r="Q19" s="68">
        <f t="shared" si="0"/>
        <v>86584614.25</v>
      </c>
      <c r="R19" s="139"/>
      <c r="S19" s="139"/>
      <c r="T19" s="41"/>
      <c r="U19" s="41"/>
      <c r="V19" s="41"/>
      <c r="W19" s="41"/>
    </row>
    <row r="20" spans="1:23" x14ac:dyDescent="0.25">
      <c r="A20" s="44"/>
      <c r="B20" s="11" t="s">
        <v>34</v>
      </c>
      <c r="C20" s="87">
        <v>1328308604</v>
      </c>
      <c r="D20" s="87">
        <v>4243008604</v>
      </c>
      <c r="E20" s="68">
        <v>110692384</v>
      </c>
      <c r="F20" s="68">
        <v>110692384</v>
      </c>
      <c r="G20" s="68">
        <v>110692384</v>
      </c>
      <c r="H20" s="68">
        <v>996231452</v>
      </c>
      <c r="I20" s="68">
        <v>320000000</v>
      </c>
      <c r="J20" s="68"/>
      <c r="K20" s="68"/>
      <c r="L20" s="68">
        <v>0</v>
      </c>
      <c r="M20" s="68">
        <v>1107000000</v>
      </c>
      <c r="N20" s="68">
        <v>687700000</v>
      </c>
      <c r="O20" s="68"/>
      <c r="P20" s="68">
        <v>800000000</v>
      </c>
      <c r="Q20" s="68">
        <f t="shared" si="0"/>
        <v>4243008604</v>
      </c>
      <c r="R20" s="139"/>
      <c r="S20" s="139"/>
      <c r="T20" s="41"/>
      <c r="U20" s="41"/>
      <c r="V20" s="41"/>
      <c r="W20" s="41"/>
    </row>
    <row r="21" spans="1:23" x14ac:dyDescent="0.25">
      <c r="A21" s="44"/>
      <c r="B21" s="11" t="s">
        <v>35</v>
      </c>
      <c r="C21" s="87">
        <v>72251028</v>
      </c>
      <c r="D21" s="87">
        <v>64331495</v>
      </c>
      <c r="E21" s="68">
        <v>0</v>
      </c>
      <c r="F21" s="68">
        <v>0</v>
      </c>
      <c r="G21" s="68">
        <v>32999027.57</v>
      </c>
      <c r="H21" s="68">
        <v>0</v>
      </c>
      <c r="I21" s="68">
        <v>230100</v>
      </c>
      <c r="J21" s="68">
        <v>3909175.94</v>
      </c>
      <c r="K21" s="68">
        <v>11000000</v>
      </c>
      <c r="L21" s="68">
        <v>0</v>
      </c>
      <c r="M21" s="68">
        <v>9341075.2899999991</v>
      </c>
      <c r="N21" s="68">
        <v>0</v>
      </c>
      <c r="O21" s="68">
        <v>0</v>
      </c>
      <c r="P21" s="68">
        <v>5480999</v>
      </c>
      <c r="Q21" s="68">
        <f t="shared" si="0"/>
        <v>62960377.799999997</v>
      </c>
      <c r="R21" s="139"/>
      <c r="S21" s="139"/>
      <c r="T21" s="41"/>
      <c r="U21" s="41"/>
      <c r="V21" s="41"/>
      <c r="W21" s="41"/>
    </row>
    <row r="22" spans="1:23"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0"/>
        <v>17925048</v>
      </c>
      <c r="R22" s="139"/>
      <c r="S22" s="139"/>
      <c r="T22" s="41"/>
      <c r="U22" s="41"/>
      <c r="V22" s="41"/>
      <c r="W22" s="41"/>
    </row>
    <row r="23" spans="1:23" x14ac:dyDescent="0.25">
      <c r="A23" s="44"/>
      <c r="B23" s="11" t="s">
        <v>37</v>
      </c>
      <c r="C23" s="87">
        <v>1430358</v>
      </c>
      <c r="D23" s="87">
        <v>1430358</v>
      </c>
      <c r="E23" s="68">
        <v>0</v>
      </c>
      <c r="F23" s="68">
        <v>591781</v>
      </c>
      <c r="G23" s="68">
        <v>0</v>
      </c>
      <c r="H23" s="68"/>
      <c r="I23" s="68"/>
      <c r="J23" s="68"/>
      <c r="K23" s="68">
        <v>279525</v>
      </c>
      <c r="L23" s="68">
        <v>279525</v>
      </c>
      <c r="M23" s="68">
        <v>0</v>
      </c>
      <c r="N23" s="68">
        <v>0</v>
      </c>
      <c r="O23" s="68"/>
      <c r="P23" s="68">
        <v>279527</v>
      </c>
      <c r="Q23" s="68">
        <f t="shared" si="0"/>
        <v>1430358</v>
      </c>
      <c r="R23" s="139"/>
      <c r="S23" s="139"/>
      <c r="T23" s="41"/>
      <c r="U23" s="41"/>
      <c r="V23" s="41"/>
      <c r="W23" s="41"/>
    </row>
    <row r="24" spans="1:23" x14ac:dyDescent="0.25">
      <c r="A24" s="44"/>
      <c r="B24" s="11" t="s">
        <v>38</v>
      </c>
      <c r="C24" s="87">
        <v>500000000</v>
      </c>
      <c r="D24" s="87">
        <v>500000000</v>
      </c>
      <c r="E24" s="68">
        <v>0</v>
      </c>
      <c r="F24" s="68"/>
      <c r="G24" s="68"/>
      <c r="H24" s="68">
        <v>250000000</v>
      </c>
      <c r="I24" s="68">
        <v>0</v>
      </c>
      <c r="J24" s="68"/>
      <c r="K24" s="68"/>
      <c r="L24" s="68">
        <v>125000000</v>
      </c>
      <c r="M24" s="68"/>
      <c r="N24" s="68">
        <v>125000000</v>
      </c>
      <c r="O24" s="68"/>
      <c r="P24" s="68">
        <v>0</v>
      </c>
      <c r="Q24" s="68">
        <f t="shared" si="0"/>
        <v>500000000</v>
      </c>
      <c r="R24" s="139"/>
      <c r="S24" s="139"/>
      <c r="T24" s="41"/>
      <c r="U24" s="41"/>
      <c r="V24" s="41"/>
      <c r="W24" s="41"/>
    </row>
    <row r="25" spans="1:23" x14ac:dyDescent="0.25">
      <c r="A25" s="44"/>
      <c r="B25" s="11" t="s">
        <v>39</v>
      </c>
      <c r="C25" s="87">
        <v>1500000000</v>
      </c>
      <c r="D25" s="87">
        <v>1500000000</v>
      </c>
      <c r="E25" s="68">
        <v>0</v>
      </c>
      <c r="F25" s="68">
        <v>0</v>
      </c>
      <c r="G25" s="68">
        <v>147910089.13</v>
      </c>
      <c r="H25" s="68">
        <v>851056896.67999995</v>
      </c>
      <c r="I25" s="68">
        <v>250045228.40000001</v>
      </c>
      <c r="J25" s="68">
        <v>4650730</v>
      </c>
      <c r="K25" s="68">
        <v>14303651</v>
      </c>
      <c r="L25" s="68">
        <v>22529276.66</v>
      </c>
      <c r="M25" s="68">
        <v>57480279</v>
      </c>
      <c r="N25" s="68"/>
      <c r="O25" s="68">
        <v>2902505.54</v>
      </c>
      <c r="P25" s="68">
        <v>78890082.269999996</v>
      </c>
      <c r="Q25" s="68">
        <f t="shared" si="0"/>
        <v>1429768738.6800001</v>
      </c>
      <c r="R25" s="139"/>
      <c r="S25" s="139"/>
      <c r="T25" s="41"/>
      <c r="U25" s="41"/>
      <c r="V25" s="41"/>
      <c r="W25" s="41"/>
    </row>
    <row r="26" spans="1:23" x14ac:dyDescent="0.25">
      <c r="A26" s="44"/>
      <c r="B26" s="11" t="s">
        <v>40</v>
      </c>
      <c r="C26" s="87">
        <v>1227762084</v>
      </c>
      <c r="D26" s="87">
        <v>1095862461</v>
      </c>
      <c r="E26" s="68">
        <v>46403696.979999997</v>
      </c>
      <c r="F26" s="68">
        <v>49296417.509999998</v>
      </c>
      <c r="G26" s="68">
        <v>47522184.399999999</v>
      </c>
      <c r="H26" s="68">
        <v>51949492.719999999</v>
      </c>
      <c r="I26" s="68">
        <v>85881691.989999995</v>
      </c>
      <c r="J26" s="68">
        <v>60976855.740000002</v>
      </c>
      <c r="K26" s="68">
        <v>54742467.43</v>
      </c>
      <c r="L26" s="68">
        <v>65375300.400000013</v>
      </c>
      <c r="M26" s="68">
        <v>70268206.079999998</v>
      </c>
      <c r="N26" s="68">
        <v>89627314.059999987</v>
      </c>
      <c r="O26" s="68">
        <v>67031111.769999996</v>
      </c>
      <c r="P26" s="68">
        <v>379271158.09000003</v>
      </c>
      <c r="Q26" s="68">
        <f t="shared" si="0"/>
        <v>1068345897.17</v>
      </c>
      <c r="R26" s="139"/>
      <c r="S26" s="139"/>
      <c r="T26" s="41"/>
      <c r="U26" s="41"/>
      <c r="V26" s="41"/>
      <c r="W26" s="41"/>
    </row>
    <row r="27" spans="1:23" x14ac:dyDescent="0.25">
      <c r="A27" s="44"/>
      <c r="B27" s="11" t="s">
        <v>41</v>
      </c>
      <c r="C27" s="87">
        <v>75859755</v>
      </c>
      <c r="D27" s="87">
        <v>61685660</v>
      </c>
      <c r="E27" s="68">
        <v>0</v>
      </c>
      <c r="F27" s="68">
        <v>365670.56</v>
      </c>
      <c r="G27" s="68">
        <v>5264317.66</v>
      </c>
      <c r="H27" s="68">
        <v>1493231.08</v>
      </c>
      <c r="I27" s="68">
        <v>4350870.2</v>
      </c>
      <c r="J27" s="68">
        <v>3835442.76</v>
      </c>
      <c r="K27" s="68">
        <v>3332779.49</v>
      </c>
      <c r="L27" s="68">
        <v>3356420.28</v>
      </c>
      <c r="M27" s="68">
        <v>2278967</v>
      </c>
      <c r="N27" s="68">
        <v>2670551.85</v>
      </c>
      <c r="O27" s="68">
        <v>2269031.2599999998</v>
      </c>
      <c r="P27" s="68">
        <v>27919715.23</v>
      </c>
      <c r="Q27" s="68">
        <f t="shared" si="0"/>
        <v>57136997.370000005</v>
      </c>
      <c r="R27" s="139"/>
      <c r="S27" s="139"/>
      <c r="T27" s="41"/>
      <c r="U27" s="41"/>
      <c r="V27" s="41"/>
      <c r="W27" s="41"/>
    </row>
    <row r="28" spans="1:23" x14ac:dyDescent="0.25">
      <c r="A28" s="44"/>
      <c r="B28" s="11" t="s">
        <v>42</v>
      </c>
      <c r="C28" s="87">
        <v>361052253</v>
      </c>
      <c r="D28" s="87">
        <v>291562909</v>
      </c>
      <c r="E28" s="68">
        <v>1524083.5</v>
      </c>
      <c r="F28" s="68">
        <v>9428608.459999999</v>
      </c>
      <c r="G28" s="68">
        <v>19609664.27</v>
      </c>
      <c r="H28" s="68">
        <v>18699159.989999998</v>
      </c>
      <c r="I28" s="68">
        <v>18646119.91</v>
      </c>
      <c r="J28" s="68">
        <v>49850298.780000001</v>
      </c>
      <c r="K28" s="68">
        <v>32824792.789999999</v>
      </c>
      <c r="L28" s="68">
        <v>25857487.659999996</v>
      </c>
      <c r="M28" s="68">
        <v>17126860.210000001</v>
      </c>
      <c r="N28" s="68">
        <v>8493132.9399999995</v>
      </c>
      <c r="O28" s="68">
        <v>11406688.129999999</v>
      </c>
      <c r="P28" s="68">
        <v>31630219.990000002</v>
      </c>
      <c r="Q28" s="68">
        <f t="shared" si="0"/>
        <v>245097116.63</v>
      </c>
      <c r="R28" s="139"/>
      <c r="S28" s="139"/>
      <c r="T28" s="41"/>
      <c r="U28" s="41"/>
      <c r="V28" s="41"/>
      <c r="W28" s="41"/>
    </row>
    <row r="29" spans="1:23" x14ac:dyDescent="0.25">
      <c r="A29" s="44"/>
      <c r="B29" s="11" t="s">
        <v>43</v>
      </c>
      <c r="C29" s="87">
        <v>978656876</v>
      </c>
      <c r="D29" s="87">
        <v>1295618114.5699999</v>
      </c>
      <c r="E29" s="68">
        <v>0</v>
      </c>
      <c r="F29" s="68">
        <v>35379019.93</v>
      </c>
      <c r="G29" s="68">
        <v>64112280.820000008</v>
      </c>
      <c r="H29" s="68">
        <v>117070275.38</v>
      </c>
      <c r="I29" s="68">
        <v>16560057.420000002</v>
      </c>
      <c r="J29" s="68">
        <v>50303232.970000006</v>
      </c>
      <c r="K29" s="68">
        <v>56290736.919999994</v>
      </c>
      <c r="L29" s="68">
        <v>24469550.57</v>
      </c>
      <c r="M29" s="68">
        <v>81279001.079999998</v>
      </c>
      <c r="N29" s="68">
        <v>77603851.859999999</v>
      </c>
      <c r="O29" s="68">
        <v>67664599.390000001</v>
      </c>
      <c r="P29" s="68">
        <v>404716402.44999993</v>
      </c>
      <c r="Q29" s="68">
        <f t="shared" si="0"/>
        <v>995449008.78999996</v>
      </c>
      <c r="R29" s="139"/>
      <c r="S29" s="139"/>
      <c r="T29" s="41"/>
      <c r="U29" s="41"/>
      <c r="V29" s="41"/>
      <c r="W29" s="41"/>
    </row>
    <row r="30" spans="1:23" x14ac:dyDescent="0.25">
      <c r="A30" s="44"/>
      <c r="B30" s="11" t="s">
        <v>44</v>
      </c>
      <c r="C30" s="87">
        <v>1839760574</v>
      </c>
      <c r="D30" s="87">
        <v>2083497904.54</v>
      </c>
      <c r="E30" s="68">
        <v>78065993.840000004</v>
      </c>
      <c r="F30" s="68">
        <v>94188344.060000002</v>
      </c>
      <c r="G30" s="68">
        <v>95290699.140000001</v>
      </c>
      <c r="H30" s="68">
        <v>119924458.19</v>
      </c>
      <c r="I30" s="68">
        <v>109063269.03</v>
      </c>
      <c r="J30" s="68">
        <v>183865200.01000002</v>
      </c>
      <c r="K30" s="68">
        <v>134311090.43000001</v>
      </c>
      <c r="L30" s="68">
        <v>151937392.69999999</v>
      </c>
      <c r="M30" s="68">
        <v>280797769.16000003</v>
      </c>
      <c r="N30" s="68">
        <v>85687238.75</v>
      </c>
      <c r="O30" s="68">
        <v>139068614.44</v>
      </c>
      <c r="P30" s="68">
        <v>528618527.49999994</v>
      </c>
      <c r="Q30" s="68">
        <f t="shared" si="0"/>
        <v>2000818597.2500002</v>
      </c>
      <c r="R30" s="139"/>
      <c r="S30" s="139"/>
      <c r="T30" s="41"/>
      <c r="U30" s="41"/>
      <c r="V30" s="41"/>
      <c r="W30" s="41"/>
    </row>
    <row r="31" spans="1:23" x14ac:dyDescent="0.25">
      <c r="A31" s="44"/>
      <c r="B31" s="11" t="s">
        <v>45</v>
      </c>
      <c r="C31" s="87">
        <v>47254259</v>
      </c>
      <c r="D31" s="87">
        <v>92622624.349999994</v>
      </c>
      <c r="E31" s="68">
        <v>0</v>
      </c>
      <c r="F31" s="68">
        <v>507800</v>
      </c>
      <c r="G31" s="68">
        <v>477700</v>
      </c>
      <c r="H31" s="68">
        <v>455300</v>
      </c>
      <c r="I31" s="68">
        <v>10932898</v>
      </c>
      <c r="J31" s="68">
        <v>0</v>
      </c>
      <c r="K31" s="68">
        <v>475600</v>
      </c>
      <c r="L31" s="68">
        <v>5452600</v>
      </c>
      <c r="M31" s="68">
        <v>0</v>
      </c>
      <c r="N31" s="68">
        <v>11613840</v>
      </c>
      <c r="O31" s="68">
        <v>0</v>
      </c>
      <c r="P31" s="68">
        <v>5525750</v>
      </c>
      <c r="Q31" s="68">
        <f t="shared" si="0"/>
        <v>35441488</v>
      </c>
      <c r="R31" s="139"/>
      <c r="S31" s="139"/>
      <c r="T31" s="41"/>
      <c r="U31" s="41"/>
      <c r="V31" s="41"/>
      <c r="W31" s="41"/>
    </row>
    <row r="32" spans="1:23" x14ac:dyDescent="0.25">
      <c r="A32" s="44"/>
      <c r="B32" s="11" t="s">
        <v>46</v>
      </c>
      <c r="C32" s="87">
        <v>3229146610</v>
      </c>
      <c r="D32" s="87">
        <v>2608685143.5900002</v>
      </c>
      <c r="E32" s="68">
        <v>99817208.340000004</v>
      </c>
      <c r="F32" s="68">
        <v>160646746.31999999</v>
      </c>
      <c r="G32" s="68">
        <v>144380809.62</v>
      </c>
      <c r="H32" s="68">
        <v>180550506.59000003</v>
      </c>
      <c r="I32" s="68">
        <v>138205718.99000001</v>
      </c>
      <c r="J32" s="68">
        <v>128362185.44</v>
      </c>
      <c r="K32" s="68">
        <v>159290066.47</v>
      </c>
      <c r="L32" s="68">
        <v>184577697.33000001</v>
      </c>
      <c r="M32" s="68">
        <v>151538419.97999999</v>
      </c>
      <c r="N32" s="68">
        <v>344593782.00000006</v>
      </c>
      <c r="O32" s="68">
        <v>317355843.85000002</v>
      </c>
      <c r="P32" s="68">
        <v>511886318.57000005</v>
      </c>
      <c r="Q32" s="68">
        <f t="shared" si="0"/>
        <v>2521205303.5</v>
      </c>
      <c r="R32" s="139"/>
      <c r="S32" s="139"/>
      <c r="T32" s="41"/>
      <c r="U32" s="41"/>
      <c r="V32" s="41"/>
      <c r="W32" s="41"/>
    </row>
    <row r="33" spans="1:23" x14ac:dyDescent="0.25">
      <c r="A33" s="44"/>
      <c r="B33" s="11" t="s">
        <v>47</v>
      </c>
      <c r="C33" s="87">
        <v>4134077</v>
      </c>
      <c r="D33" s="87">
        <v>4134077</v>
      </c>
      <c r="E33" s="68">
        <v>0</v>
      </c>
      <c r="F33" s="68">
        <v>0</v>
      </c>
      <c r="G33" s="68">
        <v>144100</v>
      </c>
      <c r="H33" s="68">
        <v>0</v>
      </c>
      <c r="I33" s="68">
        <v>228450</v>
      </c>
      <c r="J33" s="68">
        <v>154088.07999999999</v>
      </c>
      <c r="K33" s="68">
        <v>1647994.68</v>
      </c>
      <c r="L33" s="68">
        <v>0</v>
      </c>
      <c r="M33" s="68"/>
      <c r="N33" s="68">
        <v>327150</v>
      </c>
      <c r="O33" s="68">
        <v>0</v>
      </c>
      <c r="P33" s="68">
        <v>936532.2</v>
      </c>
      <c r="Q33" s="68">
        <f t="shared" si="0"/>
        <v>3438314.96</v>
      </c>
      <c r="R33" s="139"/>
      <c r="S33" s="139"/>
      <c r="T33" s="41"/>
      <c r="U33" s="41"/>
      <c r="V33" s="41"/>
      <c r="W33" s="41"/>
    </row>
    <row r="34" spans="1:23" x14ac:dyDescent="0.25">
      <c r="A34" s="44"/>
      <c r="B34" s="11" t="s">
        <v>48</v>
      </c>
      <c r="C34" s="87">
        <v>636127021</v>
      </c>
      <c r="D34" s="87">
        <v>586030320</v>
      </c>
      <c r="E34" s="68">
        <v>5290548.46</v>
      </c>
      <c r="F34" s="68">
        <v>10418601.84</v>
      </c>
      <c r="G34" s="68">
        <v>14394965.5</v>
      </c>
      <c r="H34" s="68">
        <v>92471681.460000008</v>
      </c>
      <c r="I34" s="68">
        <v>59494040.650000006</v>
      </c>
      <c r="J34" s="68">
        <v>13258624.880000001</v>
      </c>
      <c r="K34" s="68">
        <v>12222441.82</v>
      </c>
      <c r="L34" s="68">
        <v>63173628.350000001</v>
      </c>
      <c r="M34" s="68">
        <v>16623391.720000001</v>
      </c>
      <c r="N34" s="68">
        <v>21767337.509999998</v>
      </c>
      <c r="O34" s="68">
        <v>11109063.359999999</v>
      </c>
      <c r="P34" s="68">
        <v>148385395.01000002</v>
      </c>
      <c r="Q34" s="68">
        <f t="shared" si="0"/>
        <v>468609720.56000006</v>
      </c>
      <c r="R34" s="139"/>
      <c r="S34" s="139"/>
      <c r="T34" s="41"/>
      <c r="U34" s="41"/>
      <c r="V34" s="41"/>
      <c r="W34" s="41"/>
    </row>
    <row r="35" spans="1:23" x14ac:dyDescent="0.25">
      <c r="A35" s="44"/>
      <c r="B35" s="11" t="s">
        <v>49</v>
      </c>
      <c r="C35" s="87">
        <v>54942387</v>
      </c>
      <c r="D35" s="87">
        <v>77209946.670000002</v>
      </c>
      <c r="E35" s="68">
        <v>250110.1</v>
      </c>
      <c r="F35" s="68">
        <v>4294051.41</v>
      </c>
      <c r="G35" s="68">
        <v>1233744.23</v>
      </c>
      <c r="H35" s="68">
        <v>10080273.75</v>
      </c>
      <c r="I35" s="68">
        <v>1873040.32</v>
      </c>
      <c r="J35" s="68">
        <v>2720397.89</v>
      </c>
      <c r="K35" s="68">
        <v>6340465.7300000004</v>
      </c>
      <c r="L35" s="68">
        <v>6292503.2000000002</v>
      </c>
      <c r="M35" s="68">
        <v>5485160.0099999998</v>
      </c>
      <c r="N35" s="68">
        <v>4081223.55</v>
      </c>
      <c r="O35" s="68">
        <v>6564166.8399999999</v>
      </c>
      <c r="P35" s="68">
        <v>25282062.670000002</v>
      </c>
      <c r="Q35" s="68">
        <f t="shared" si="0"/>
        <v>74497199.700000003</v>
      </c>
      <c r="R35" s="139"/>
      <c r="S35" s="139"/>
      <c r="T35" s="41"/>
      <c r="U35" s="41"/>
      <c r="V35" s="41"/>
      <c r="W35" s="41"/>
    </row>
    <row r="36" spans="1:23" x14ac:dyDescent="0.25">
      <c r="A36" s="44"/>
      <c r="B36" s="11" t="s">
        <v>50</v>
      </c>
      <c r="C36" s="87">
        <v>18104708</v>
      </c>
      <c r="D36" s="87">
        <v>17803786</v>
      </c>
      <c r="E36" s="68">
        <v>0</v>
      </c>
      <c r="F36" s="68">
        <v>925079.28</v>
      </c>
      <c r="G36" s="68">
        <v>517163.13</v>
      </c>
      <c r="H36" s="68">
        <v>1946836.26</v>
      </c>
      <c r="I36" s="68">
        <v>1190839.1399999999</v>
      </c>
      <c r="J36" s="68">
        <v>2168143.0699999998</v>
      </c>
      <c r="K36" s="68">
        <v>1479129.11</v>
      </c>
      <c r="L36" s="68">
        <v>2207066.62</v>
      </c>
      <c r="M36" s="68">
        <v>1743257.13</v>
      </c>
      <c r="N36" s="68">
        <v>597163.36</v>
      </c>
      <c r="O36" s="68">
        <v>2310308.58</v>
      </c>
      <c r="P36" s="68">
        <v>2117303.31</v>
      </c>
      <c r="Q36" s="68">
        <f t="shared" si="0"/>
        <v>17202288.989999998</v>
      </c>
      <c r="R36" s="139"/>
      <c r="S36" s="139"/>
      <c r="T36" s="41"/>
      <c r="U36" s="41"/>
      <c r="V36" s="41"/>
      <c r="W36" s="41"/>
    </row>
    <row r="37" spans="1:23" x14ac:dyDescent="0.25">
      <c r="A37" s="44"/>
      <c r="B37" s="11" t="s">
        <v>51</v>
      </c>
      <c r="C37" s="87">
        <v>1144405608</v>
      </c>
      <c r="D37" s="87">
        <v>333279410.96000004</v>
      </c>
      <c r="E37" s="68">
        <v>3757653.26</v>
      </c>
      <c r="F37" s="68">
        <v>10860134.84</v>
      </c>
      <c r="G37" s="68">
        <v>15884314.950000001</v>
      </c>
      <c r="H37" s="68">
        <v>22335062.260000002</v>
      </c>
      <c r="I37" s="68">
        <v>15144642.060000002</v>
      </c>
      <c r="J37" s="68">
        <v>28375478.760000002</v>
      </c>
      <c r="K37" s="68">
        <v>43765695.290000007</v>
      </c>
      <c r="L37" s="68">
        <v>20197458.539999999</v>
      </c>
      <c r="M37" s="68">
        <v>28335749.100000001</v>
      </c>
      <c r="N37" s="68">
        <v>57232000.32</v>
      </c>
      <c r="O37" s="68">
        <v>16180614.15</v>
      </c>
      <c r="P37" s="68">
        <v>41830951.399999999</v>
      </c>
      <c r="Q37" s="68">
        <f t="shared" si="0"/>
        <v>303899754.93000001</v>
      </c>
      <c r="R37" s="139"/>
      <c r="S37" s="139"/>
      <c r="T37" s="41"/>
      <c r="U37" s="41"/>
      <c r="V37" s="41"/>
      <c r="W37" s="41"/>
    </row>
    <row r="38" spans="1:23" x14ac:dyDescent="0.25">
      <c r="A38" s="44"/>
      <c r="B38" s="11" t="s">
        <v>52</v>
      </c>
      <c r="C38" s="87">
        <v>81152804</v>
      </c>
      <c r="D38" s="87">
        <v>73566062</v>
      </c>
      <c r="E38" s="68">
        <v>0</v>
      </c>
      <c r="F38" s="68"/>
      <c r="G38" s="68"/>
      <c r="H38" s="68"/>
      <c r="I38" s="68"/>
      <c r="J38" s="68"/>
      <c r="K38" s="68"/>
      <c r="L38" s="68"/>
      <c r="M38" s="68"/>
      <c r="N38" s="68">
        <v>0</v>
      </c>
      <c r="O38" s="68">
        <v>0</v>
      </c>
      <c r="P38" s="68">
        <v>73566061.599999994</v>
      </c>
      <c r="Q38" s="68">
        <f t="shared" si="0"/>
        <v>73566061.599999994</v>
      </c>
      <c r="R38" s="139"/>
      <c r="S38" s="139"/>
      <c r="T38" s="41"/>
      <c r="U38" s="41"/>
      <c r="V38" s="41"/>
      <c r="W38" s="41"/>
    </row>
    <row r="39" spans="1:23" x14ac:dyDescent="0.25">
      <c r="A39" s="44"/>
      <c r="B39" s="11" t="s">
        <v>53</v>
      </c>
      <c r="C39" s="87">
        <v>143918437</v>
      </c>
      <c r="D39" s="87">
        <v>193494026.32999998</v>
      </c>
      <c r="E39" s="68">
        <v>0</v>
      </c>
      <c r="F39" s="68">
        <v>0</v>
      </c>
      <c r="G39" s="68">
        <v>0</v>
      </c>
      <c r="H39" s="68">
        <v>0</v>
      </c>
      <c r="I39" s="68">
        <v>2561615</v>
      </c>
      <c r="J39" s="68">
        <v>328290.27</v>
      </c>
      <c r="K39" s="68">
        <v>3255633.4</v>
      </c>
      <c r="L39" s="68">
        <v>11880370.58</v>
      </c>
      <c r="M39" s="68">
        <v>14492214.98</v>
      </c>
      <c r="N39" s="68">
        <v>31417949.550000001</v>
      </c>
      <c r="O39" s="68">
        <v>88727130.269999996</v>
      </c>
      <c r="P39" s="68">
        <v>9947510.9400000013</v>
      </c>
      <c r="Q39" s="68">
        <f t="shared" si="0"/>
        <v>162610714.99000001</v>
      </c>
      <c r="R39" s="139"/>
      <c r="S39" s="139"/>
      <c r="T39" s="41"/>
      <c r="U39" s="41"/>
      <c r="V39" s="41"/>
      <c r="W39" s="41"/>
    </row>
    <row r="40" spans="1:23" x14ac:dyDescent="0.25">
      <c r="A40" s="44"/>
      <c r="B40" s="11" t="s">
        <v>54</v>
      </c>
      <c r="C40" s="87">
        <v>74302064</v>
      </c>
      <c r="D40" s="87">
        <v>1151256821</v>
      </c>
      <c r="E40" s="68">
        <v>5968000</v>
      </c>
      <c r="F40" s="68">
        <v>5955000</v>
      </c>
      <c r="G40" s="68">
        <v>5955000</v>
      </c>
      <c r="H40" s="68">
        <v>5968000</v>
      </c>
      <c r="I40" s="68">
        <v>5939000</v>
      </c>
      <c r="J40" s="68">
        <v>5983000</v>
      </c>
      <c r="K40" s="68">
        <v>5984000</v>
      </c>
      <c r="L40" s="68">
        <v>14293149</v>
      </c>
      <c r="M40" s="68">
        <v>54814507.25</v>
      </c>
      <c r="N40" s="68">
        <v>261480552.19999999</v>
      </c>
      <c r="O40" s="68">
        <v>107849501.06</v>
      </c>
      <c r="P40" s="68">
        <v>618591741.00999999</v>
      </c>
      <c r="Q40" s="68">
        <f t="shared" si="0"/>
        <v>1098781450.52</v>
      </c>
      <c r="R40" s="139"/>
      <c r="S40" s="139"/>
      <c r="T40" s="41"/>
      <c r="U40" s="41"/>
      <c r="V40" s="41"/>
      <c r="W40" s="41"/>
    </row>
    <row r="41" spans="1:23" x14ac:dyDescent="0.25">
      <c r="A41" s="44"/>
      <c r="B41" s="11" t="s">
        <v>55</v>
      </c>
      <c r="C41" s="87">
        <v>5381090700</v>
      </c>
      <c r="D41" s="87">
        <v>2751922433.1499996</v>
      </c>
      <c r="E41" s="68">
        <v>31434317.640000001</v>
      </c>
      <c r="F41" s="68">
        <v>235516045.66999999</v>
      </c>
      <c r="G41" s="68">
        <v>237657894.80000001</v>
      </c>
      <c r="H41" s="68">
        <v>180898326.43000001</v>
      </c>
      <c r="I41" s="68">
        <v>202964202.54999998</v>
      </c>
      <c r="J41" s="68">
        <v>221215664.81999999</v>
      </c>
      <c r="K41" s="68">
        <v>204901784.84</v>
      </c>
      <c r="L41" s="68">
        <v>237032372.99000001</v>
      </c>
      <c r="M41" s="68">
        <v>259323715.39999998</v>
      </c>
      <c r="N41" s="68">
        <v>197501942.78</v>
      </c>
      <c r="O41" s="68">
        <v>178117921.22999999</v>
      </c>
      <c r="P41" s="68">
        <v>515259820.89999998</v>
      </c>
      <c r="Q41" s="68">
        <f t="shared" si="0"/>
        <v>2701824010.0499997</v>
      </c>
      <c r="R41" s="139"/>
      <c r="S41" s="139"/>
      <c r="T41" s="41"/>
      <c r="U41" s="41"/>
      <c r="V41" s="41"/>
      <c r="W41" s="41"/>
    </row>
    <row r="42" spans="1:23" x14ac:dyDescent="0.25">
      <c r="A42" s="44"/>
      <c r="B42" s="11" t="s">
        <v>56</v>
      </c>
      <c r="C42" s="87">
        <v>328585616</v>
      </c>
      <c r="D42" s="87">
        <v>292911616</v>
      </c>
      <c r="E42" s="68">
        <v>0</v>
      </c>
      <c r="F42" s="68">
        <v>24550108.75</v>
      </c>
      <c r="G42" s="68">
        <v>30115558.75</v>
      </c>
      <c r="H42" s="68">
        <v>5731794</v>
      </c>
      <c r="I42" s="68">
        <v>31390218.75</v>
      </c>
      <c r="J42" s="68">
        <v>32172120</v>
      </c>
      <c r="K42" s="68">
        <v>48106636</v>
      </c>
      <c r="L42" s="68">
        <v>3624587</v>
      </c>
      <c r="M42" s="68">
        <v>0</v>
      </c>
      <c r="N42" s="68">
        <v>40410000</v>
      </c>
      <c r="O42" s="68">
        <v>7388829.4000000004</v>
      </c>
      <c r="P42" s="68">
        <v>3630084</v>
      </c>
      <c r="Q42" s="68">
        <f t="shared" si="0"/>
        <v>227119936.65000001</v>
      </c>
      <c r="R42" s="139"/>
      <c r="S42" s="139"/>
      <c r="T42" s="41"/>
      <c r="U42" s="41"/>
      <c r="V42" s="41"/>
      <c r="W42" s="41"/>
    </row>
    <row r="43" spans="1:23" x14ac:dyDescent="0.25">
      <c r="A43" s="44"/>
      <c r="B43" s="11" t="s">
        <v>57</v>
      </c>
      <c r="C43" s="87">
        <v>1467885525</v>
      </c>
      <c r="D43" s="87">
        <v>671166175</v>
      </c>
      <c r="E43" s="68">
        <v>58497217.840000004</v>
      </c>
      <c r="F43" s="68">
        <v>74601730.269999981</v>
      </c>
      <c r="G43" s="68">
        <v>16852035.619999997</v>
      </c>
      <c r="H43" s="68">
        <v>44010606.230000004</v>
      </c>
      <c r="I43" s="68">
        <v>46492825.149999999</v>
      </c>
      <c r="J43" s="68">
        <v>42180134.789999999</v>
      </c>
      <c r="K43" s="68">
        <v>63003311.979999997</v>
      </c>
      <c r="L43" s="68">
        <v>25881920.16</v>
      </c>
      <c r="M43" s="68">
        <v>46732247.57</v>
      </c>
      <c r="N43" s="68">
        <v>18386253.379999999</v>
      </c>
      <c r="O43" s="68">
        <v>17355090.420000002</v>
      </c>
      <c r="P43" s="68">
        <v>7515895.9500000002</v>
      </c>
      <c r="Q43" s="68">
        <f t="shared" si="0"/>
        <v>461509269.36000001</v>
      </c>
      <c r="R43" s="139"/>
      <c r="S43" s="139"/>
      <c r="T43" s="41"/>
      <c r="U43" s="41"/>
      <c r="V43" s="41"/>
      <c r="W43" s="41"/>
    </row>
    <row r="44" spans="1:23" x14ac:dyDescent="0.25">
      <c r="A44" s="44"/>
      <c r="B44" s="11" t="s">
        <v>59</v>
      </c>
      <c r="C44" s="112">
        <v>0</v>
      </c>
      <c r="D44" s="87">
        <v>3570235.8</v>
      </c>
      <c r="E44" s="68"/>
      <c r="F44" s="68"/>
      <c r="G44" s="68"/>
      <c r="H44" s="68"/>
      <c r="I44" s="68">
        <v>0</v>
      </c>
      <c r="J44" s="68"/>
      <c r="K44" s="68">
        <v>0</v>
      </c>
      <c r="L44" s="68"/>
      <c r="M44" s="68">
        <v>2796000</v>
      </c>
      <c r="N44" s="68">
        <v>0</v>
      </c>
      <c r="O44" s="68">
        <v>0</v>
      </c>
      <c r="P44" s="68">
        <v>600000</v>
      </c>
      <c r="Q44" s="68">
        <f t="shared" si="0"/>
        <v>3396000</v>
      </c>
      <c r="R44" s="139"/>
      <c r="S44" s="139"/>
      <c r="T44" s="41"/>
      <c r="U44" s="41"/>
      <c r="V44" s="41"/>
      <c r="W44" s="41"/>
    </row>
    <row r="45" spans="1:23" x14ac:dyDescent="0.25">
      <c r="A45" s="44"/>
      <c r="B45" s="11" t="s">
        <v>60</v>
      </c>
      <c r="C45" s="87">
        <v>40131421</v>
      </c>
      <c r="D45" s="87">
        <v>55467625</v>
      </c>
      <c r="E45" s="68">
        <v>0</v>
      </c>
      <c r="F45" s="68"/>
      <c r="G45" s="68">
        <v>0</v>
      </c>
      <c r="H45" s="68">
        <v>3452133.41</v>
      </c>
      <c r="I45" s="68">
        <v>10047469.620000001</v>
      </c>
      <c r="J45" s="68">
        <v>3353872.91</v>
      </c>
      <c r="K45" s="68">
        <v>0</v>
      </c>
      <c r="L45" s="68">
        <v>0</v>
      </c>
      <c r="M45" s="68">
        <v>810869.56999999983</v>
      </c>
      <c r="N45" s="68">
        <v>295000</v>
      </c>
      <c r="O45" s="68">
        <v>0</v>
      </c>
      <c r="P45" s="68">
        <v>32475138.420000002</v>
      </c>
      <c r="Q45" s="68">
        <f t="shared" si="0"/>
        <v>50434483.930000007</v>
      </c>
      <c r="R45" s="139"/>
      <c r="S45" s="139"/>
      <c r="T45" s="41"/>
      <c r="U45" s="41"/>
      <c r="V45" s="41"/>
      <c r="W45" s="41"/>
    </row>
    <row r="46" spans="1:23" x14ac:dyDescent="0.25">
      <c r="A46" s="44"/>
      <c r="B46" s="11" t="s">
        <v>61</v>
      </c>
      <c r="C46" s="87">
        <v>142194367</v>
      </c>
      <c r="D46" s="87">
        <v>142202867.00000003</v>
      </c>
      <c r="E46" s="68">
        <v>0</v>
      </c>
      <c r="F46" s="68">
        <v>7937661.9200000009</v>
      </c>
      <c r="G46" s="68">
        <v>9208005.0999999996</v>
      </c>
      <c r="H46" s="68">
        <v>5570752.8199999994</v>
      </c>
      <c r="I46" s="68">
        <v>3255833.94</v>
      </c>
      <c r="J46" s="68">
        <v>5626078.1500000004</v>
      </c>
      <c r="K46" s="68">
        <v>7102556.3999999994</v>
      </c>
      <c r="L46" s="68">
        <v>4530305.57</v>
      </c>
      <c r="M46" s="68">
        <v>4218252.75</v>
      </c>
      <c r="N46" s="68">
        <v>17531068.810000002</v>
      </c>
      <c r="O46" s="68">
        <v>6482341.6300000008</v>
      </c>
      <c r="P46" s="68">
        <v>53796549.290000007</v>
      </c>
      <c r="Q46" s="68">
        <f t="shared" si="0"/>
        <v>125259406.38000001</v>
      </c>
      <c r="R46" s="139"/>
      <c r="S46" s="139"/>
      <c r="T46" s="41"/>
      <c r="U46" s="41"/>
      <c r="V46" s="41"/>
      <c r="W46" s="41"/>
    </row>
    <row r="47" spans="1:23" x14ac:dyDescent="0.25">
      <c r="A47" s="44"/>
      <c r="B47" s="11" t="s">
        <v>63</v>
      </c>
      <c r="C47" s="87">
        <v>2087336288</v>
      </c>
      <c r="D47" s="87">
        <v>2087336288</v>
      </c>
      <c r="E47" s="68">
        <v>173712303.34999999</v>
      </c>
      <c r="F47" s="68">
        <v>171393909.88</v>
      </c>
      <c r="G47" s="68">
        <v>161940718.84999999</v>
      </c>
      <c r="H47" s="68">
        <v>160480352.25</v>
      </c>
      <c r="I47" s="68">
        <v>179321083.34999999</v>
      </c>
      <c r="J47" s="68">
        <v>188854672.32999998</v>
      </c>
      <c r="K47" s="68">
        <v>172910990.75</v>
      </c>
      <c r="L47" s="68">
        <v>157265381.41</v>
      </c>
      <c r="M47" s="68">
        <v>175880727.94999999</v>
      </c>
      <c r="N47" s="68">
        <v>109062047.60000001</v>
      </c>
      <c r="O47" s="68">
        <v>170754612.16999999</v>
      </c>
      <c r="P47" s="68">
        <v>193931700.77000001</v>
      </c>
      <c r="Q47" s="68">
        <f t="shared" si="0"/>
        <v>2015508500.6600001</v>
      </c>
      <c r="R47" s="139"/>
      <c r="S47" s="139"/>
      <c r="T47" s="41"/>
      <c r="U47" s="41"/>
      <c r="V47" s="41"/>
      <c r="W47" s="41"/>
    </row>
    <row r="48" spans="1:23" x14ac:dyDescent="0.25">
      <c r="A48" s="44"/>
      <c r="B48" s="11" t="s">
        <v>64</v>
      </c>
      <c r="C48" s="87">
        <v>13637271</v>
      </c>
      <c r="D48" s="87">
        <v>7218580</v>
      </c>
      <c r="E48" s="68">
        <v>0</v>
      </c>
      <c r="F48" s="68">
        <v>0</v>
      </c>
      <c r="G48" s="68">
        <v>0</v>
      </c>
      <c r="H48" s="68">
        <v>286947.39000000013</v>
      </c>
      <c r="I48" s="68">
        <v>365274.56999999995</v>
      </c>
      <c r="J48" s="68">
        <v>1724923.1600000001</v>
      </c>
      <c r="K48" s="68">
        <v>12480</v>
      </c>
      <c r="L48" s="68">
        <v>35349.980000000003</v>
      </c>
      <c r="M48" s="68">
        <v>14160</v>
      </c>
      <c r="N48" s="68">
        <v>83128.33</v>
      </c>
      <c r="O48" s="68">
        <v>0</v>
      </c>
      <c r="P48" s="68">
        <v>214464.99</v>
      </c>
      <c r="Q48" s="68">
        <f t="shared" si="0"/>
        <v>2736728.42</v>
      </c>
      <c r="R48" s="139"/>
      <c r="S48" s="139"/>
      <c r="T48" s="41"/>
      <c r="U48" s="41"/>
      <c r="V48" s="41"/>
      <c r="W48" s="41"/>
    </row>
    <row r="49" spans="1:23" x14ac:dyDescent="0.25">
      <c r="A49" s="44"/>
      <c r="B49" s="11" t="s">
        <v>66</v>
      </c>
      <c r="C49" s="87">
        <v>2103499046</v>
      </c>
      <c r="D49" s="87">
        <v>1952327712</v>
      </c>
      <c r="E49" s="68">
        <v>3912238.32</v>
      </c>
      <c r="F49" s="68">
        <v>578104394.19000006</v>
      </c>
      <c r="G49" s="68">
        <v>251519119.18000001</v>
      </c>
      <c r="H49" s="68">
        <v>185564984.81999999</v>
      </c>
      <c r="I49" s="68">
        <v>185843544.63</v>
      </c>
      <c r="J49" s="68">
        <v>275642526.39999998</v>
      </c>
      <c r="K49" s="68">
        <v>71129235.5</v>
      </c>
      <c r="L49" s="68">
        <v>190121322.88</v>
      </c>
      <c r="M49" s="68">
        <v>2685150.87</v>
      </c>
      <c r="N49" s="68">
        <v>130048575.53</v>
      </c>
      <c r="O49" s="68">
        <v>42541396.780000001</v>
      </c>
      <c r="P49" s="68">
        <v>29482212.66</v>
      </c>
      <c r="Q49" s="68">
        <f t="shared" si="0"/>
        <v>1946594701.76</v>
      </c>
      <c r="R49" s="139"/>
      <c r="S49" s="139"/>
      <c r="T49" s="41"/>
      <c r="U49" s="41"/>
      <c r="V49" s="41"/>
      <c r="W49" s="41"/>
    </row>
    <row r="50" spans="1:23" x14ac:dyDescent="0.25">
      <c r="A50" s="44"/>
      <c r="B50" s="11" t="s">
        <v>68</v>
      </c>
      <c r="C50" s="87">
        <v>1398536563</v>
      </c>
      <c r="D50" s="87">
        <v>1357212042</v>
      </c>
      <c r="E50" s="68">
        <v>94101802.299999997</v>
      </c>
      <c r="F50" s="68">
        <v>90719820.180000007</v>
      </c>
      <c r="G50" s="68">
        <v>102447600.52999999</v>
      </c>
      <c r="H50" s="68">
        <v>103812466.45</v>
      </c>
      <c r="I50" s="68">
        <v>104155356.85000001</v>
      </c>
      <c r="J50" s="68">
        <v>91125258.469999999</v>
      </c>
      <c r="K50" s="68">
        <v>94920471.280000001</v>
      </c>
      <c r="L50" s="68">
        <v>97055439.890000001</v>
      </c>
      <c r="M50" s="68">
        <v>87949137.480000004</v>
      </c>
      <c r="N50" s="68">
        <v>101139153.48000002</v>
      </c>
      <c r="O50" s="68">
        <v>183234729.41999999</v>
      </c>
      <c r="P50" s="68">
        <v>189889766.46000001</v>
      </c>
      <c r="Q50" s="68">
        <f t="shared" si="0"/>
        <v>1340551002.79</v>
      </c>
      <c r="R50" s="139"/>
      <c r="S50" s="139"/>
      <c r="T50" s="41"/>
      <c r="U50" s="41"/>
      <c r="V50" s="41"/>
      <c r="W50" s="41"/>
    </row>
    <row r="51" spans="1:23" x14ac:dyDescent="0.25">
      <c r="A51" s="44"/>
      <c r="B51" s="11" t="s">
        <v>70</v>
      </c>
      <c r="C51" s="87">
        <v>5944490</v>
      </c>
      <c r="D51" s="87">
        <v>4021748</v>
      </c>
      <c r="E51" s="68">
        <v>0</v>
      </c>
      <c r="F51" s="68"/>
      <c r="G51" s="68"/>
      <c r="H51" s="68"/>
      <c r="I51" s="68"/>
      <c r="J51" s="68"/>
      <c r="K51" s="68">
        <v>0</v>
      </c>
      <c r="L51" s="68">
        <v>0</v>
      </c>
      <c r="M51" s="68">
        <v>0</v>
      </c>
      <c r="N51" s="68">
        <v>0</v>
      </c>
      <c r="O51" s="68">
        <v>1289463</v>
      </c>
      <c r="P51" s="68">
        <v>1188631.55</v>
      </c>
      <c r="Q51" s="68">
        <f t="shared" si="0"/>
        <v>2478094.5499999998</v>
      </c>
      <c r="R51" s="139"/>
      <c r="S51" s="139"/>
      <c r="T51" s="41"/>
      <c r="U51" s="41"/>
      <c r="V51" s="41"/>
      <c r="W51" s="41"/>
    </row>
    <row r="52" spans="1:23" x14ac:dyDescent="0.25">
      <c r="A52" s="44"/>
      <c r="B52" s="11" t="s">
        <v>71</v>
      </c>
      <c r="C52" s="87">
        <v>240662827</v>
      </c>
      <c r="D52" s="87">
        <v>238944578</v>
      </c>
      <c r="E52" s="68">
        <v>4623821.5299999993</v>
      </c>
      <c r="F52" s="68">
        <v>13861930.299999999</v>
      </c>
      <c r="G52" s="68">
        <v>18429189.960000001</v>
      </c>
      <c r="H52" s="68">
        <v>14905850.130000001</v>
      </c>
      <c r="I52" s="68">
        <v>20871440.09</v>
      </c>
      <c r="J52" s="68">
        <v>8402386.2100000009</v>
      </c>
      <c r="K52" s="68">
        <v>19119941.23</v>
      </c>
      <c r="L52" s="68">
        <v>31389855.440000001</v>
      </c>
      <c r="M52" s="68">
        <v>11190358.869999999</v>
      </c>
      <c r="N52" s="68">
        <v>15093959.810000001</v>
      </c>
      <c r="O52" s="68">
        <v>32910489.73</v>
      </c>
      <c r="P52" s="68">
        <v>23121628.219999999</v>
      </c>
      <c r="Q52" s="68">
        <f t="shared" si="0"/>
        <v>213920851.51999998</v>
      </c>
      <c r="R52" s="139"/>
      <c r="S52" s="139"/>
      <c r="T52" s="41"/>
      <c r="U52" s="41"/>
      <c r="V52" s="41"/>
      <c r="W52" s="41"/>
    </row>
    <row r="53" spans="1:23" x14ac:dyDescent="0.25">
      <c r="A53" s="44"/>
      <c r="B53" s="11" t="s">
        <v>72</v>
      </c>
      <c r="C53" s="87">
        <v>1685892561</v>
      </c>
      <c r="D53" s="87">
        <v>1969137051.29</v>
      </c>
      <c r="E53" s="68">
        <v>55681082.300000004</v>
      </c>
      <c r="F53" s="68">
        <v>121787127.36</v>
      </c>
      <c r="G53" s="68">
        <v>81761691.739999995</v>
      </c>
      <c r="H53" s="68">
        <v>322613973.38</v>
      </c>
      <c r="I53" s="68">
        <v>231610032.50000003</v>
      </c>
      <c r="J53" s="68">
        <v>96773656.25</v>
      </c>
      <c r="K53" s="68">
        <v>115356073.31</v>
      </c>
      <c r="L53" s="68">
        <v>106503261.5</v>
      </c>
      <c r="M53" s="68">
        <v>90235257.280000001</v>
      </c>
      <c r="N53" s="68">
        <v>121468064.12</v>
      </c>
      <c r="O53" s="68">
        <v>148472548.74000001</v>
      </c>
      <c r="P53" s="68">
        <v>378499801.44999999</v>
      </c>
      <c r="Q53" s="68">
        <f t="shared" si="0"/>
        <v>1870762569.9299998</v>
      </c>
      <c r="R53" s="139"/>
      <c r="S53" s="139"/>
      <c r="T53" s="41"/>
      <c r="U53" s="41"/>
      <c r="V53" s="41"/>
      <c r="W53" s="41"/>
    </row>
    <row r="54" spans="1:23" x14ac:dyDescent="0.25">
      <c r="A54" s="44"/>
      <c r="B54" s="11" t="s">
        <v>193</v>
      </c>
      <c r="C54" s="87">
        <v>637785534</v>
      </c>
      <c r="D54" s="87">
        <v>877447037</v>
      </c>
      <c r="E54" s="68">
        <v>24965790.979999997</v>
      </c>
      <c r="F54" s="68">
        <v>13360012.09</v>
      </c>
      <c r="G54" s="68">
        <v>52683723.18</v>
      </c>
      <c r="H54" s="68">
        <v>34807727.370000005</v>
      </c>
      <c r="I54" s="68">
        <v>42298488.909999996</v>
      </c>
      <c r="J54" s="68">
        <v>48742551.030000001</v>
      </c>
      <c r="K54" s="68">
        <v>13306525.25</v>
      </c>
      <c r="L54" s="68">
        <v>93847397.129999995</v>
      </c>
      <c r="M54" s="68">
        <v>12859358.959999997</v>
      </c>
      <c r="N54" s="68">
        <v>74944295.020000011</v>
      </c>
      <c r="O54" s="68">
        <v>353370651.33000004</v>
      </c>
      <c r="P54" s="68">
        <v>78531607.850000009</v>
      </c>
      <c r="Q54" s="68">
        <f t="shared" si="0"/>
        <v>843718129.10000002</v>
      </c>
      <c r="R54" s="139"/>
      <c r="S54" s="139"/>
      <c r="T54" s="41"/>
      <c r="U54" s="41"/>
      <c r="V54" s="41"/>
      <c r="W54" s="41"/>
    </row>
    <row r="55" spans="1:23" x14ac:dyDescent="0.25">
      <c r="A55" s="44"/>
      <c r="B55" s="11" t="s">
        <v>194</v>
      </c>
      <c r="C55" s="87">
        <v>49976101</v>
      </c>
      <c r="D55" s="87">
        <v>49976101</v>
      </c>
      <c r="E55" s="68">
        <v>0</v>
      </c>
      <c r="F55" s="68">
        <v>0</v>
      </c>
      <c r="G55" s="68">
        <v>4670494.28</v>
      </c>
      <c r="H55" s="68">
        <v>143446.70000000001</v>
      </c>
      <c r="I55" s="68">
        <v>400000</v>
      </c>
      <c r="J55" s="68">
        <v>5052038.080000001</v>
      </c>
      <c r="K55" s="68">
        <v>8583040.1999999993</v>
      </c>
      <c r="L55" s="68">
        <v>7124527.9000000004</v>
      </c>
      <c r="M55" s="68">
        <v>8321588.3099999996</v>
      </c>
      <c r="N55" s="68">
        <v>925129.8</v>
      </c>
      <c r="O55" s="68">
        <v>3733518.5</v>
      </c>
      <c r="P55" s="68">
        <v>10164763.140000001</v>
      </c>
      <c r="Q55" s="68">
        <f t="shared" si="0"/>
        <v>49118546.910000004</v>
      </c>
      <c r="R55" s="139"/>
      <c r="S55" s="139"/>
      <c r="T55" s="41"/>
      <c r="U55" s="41"/>
      <c r="V55" s="41"/>
      <c r="W55" s="41"/>
    </row>
    <row r="56" spans="1:23" x14ac:dyDescent="0.25">
      <c r="A56" s="44"/>
      <c r="B56" s="11" t="s">
        <v>197</v>
      </c>
      <c r="C56" s="87">
        <v>4662629</v>
      </c>
      <c r="D56" s="87">
        <v>9071822</v>
      </c>
      <c r="E56" s="68">
        <v>0</v>
      </c>
      <c r="F56" s="68"/>
      <c r="G56" s="68"/>
      <c r="H56" s="68"/>
      <c r="I56" s="68"/>
      <c r="J56" s="68">
        <v>410415.58</v>
      </c>
      <c r="K56" s="68">
        <v>1038813</v>
      </c>
      <c r="L56" s="68">
        <v>207325.62</v>
      </c>
      <c r="M56" s="68">
        <v>0</v>
      </c>
      <c r="N56" s="68">
        <v>1335401.45</v>
      </c>
      <c r="O56" s="68">
        <v>1306332</v>
      </c>
      <c r="P56" s="68">
        <v>4755081.33</v>
      </c>
      <c r="Q56" s="68">
        <f t="shared" si="0"/>
        <v>9053368.9800000004</v>
      </c>
      <c r="R56" s="139"/>
      <c r="S56" s="139"/>
      <c r="T56" s="41"/>
      <c r="U56" s="41"/>
      <c r="V56" s="41"/>
      <c r="W56" s="41"/>
    </row>
    <row r="57" spans="1:23" x14ac:dyDescent="0.25">
      <c r="A57" s="44"/>
      <c r="B57" s="11" t="s">
        <v>278</v>
      </c>
      <c r="C57" s="87">
        <v>56487087</v>
      </c>
      <c r="D57" s="87">
        <v>56487087</v>
      </c>
      <c r="E57" s="68">
        <v>0</v>
      </c>
      <c r="F57" s="68"/>
      <c r="G57" s="68"/>
      <c r="H57" s="68"/>
      <c r="I57" s="68"/>
      <c r="J57" s="68"/>
      <c r="K57" s="68"/>
      <c r="L57" s="68"/>
      <c r="M57" s="68"/>
      <c r="N57" s="68"/>
      <c r="O57" s="68">
        <v>0</v>
      </c>
      <c r="P57" s="68">
        <v>56487000</v>
      </c>
      <c r="Q57" s="68">
        <f t="shared" si="0"/>
        <v>56487000</v>
      </c>
      <c r="R57" s="139"/>
      <c r="S57" s="139"/>
      <c r="T57" s="41"/>
      <c r="U57" s="41"/>
      <c r="V57" s="41"/>
      <c r="W57" s="41"/>
    </row>
    <row r="58" spans="1:23" x14ac:dyDescent="0.25">
      <c r="A58" s="44"/>
      <c r="B58" s="11" t="s">
        <v>351</v>
      </c>
      <c r="C58" s="87">
        <v>888492636</v>
      </c>
      <c r="D58" s="87">
        <v>922179830</v>
      </c>
      <c r="E58" s="68">
        <v>8924322.7300000004</v>
      </c>
      <c r="F58" s="68">
        <v>19477607.640000001</v>
      </c>
      <c r="G58" s="68">
        <v>45630245.390000001</v>
      </c>
      <c r="H58" s="68">
        <v>69149398.679999992</v>
      </c>
      <c r="I58" s="68">
        <v>72728660.870000005</v>
      </c>
      <c r="J58" s="68">
        <v>33100202.059999999</v>
      </c>
      <c r="K58" s="68">
        <v>41135182.43</v>
      </c>
      <c r="L58" s="68">
        <v>10553177.18</v>
      </c>
      <c r="M58" s="68">
        <v>19799430.440000005</v>
      </c>
      <c r="N58" s="68">
        <v>121787199.91</v>
      </c>
      <c r="O58" s="68">
        <v>40308644.190000005</v>
      </c>
      <c r="P58" s="68">
        <v>425378176.95000005</v>
      </c>
      <c r="Q58" s="68">
        <f t="shared" si="0"/>
        <v>907972248.47000003</v>
      </c>
      <c r="R58" s="139"/>
      <c r="S58" s="139"/>
      <c r="T58" s="41"/>
      <c r="U58" s="41"/>
      <c r="V58" s="41"/>
      <c r="W58" s="41"/>
    </row>
    <row r="59" spans="1:23" x14ac:dyDescent="0.25">
      <c r="A59" s="44"/>
      <c r="B59" s="11" t="s">
        <v>352</v>
      </c>
      <c r="C59" s="87">
        <v>60000000</v>
      </c>
      <c r="D59" s="87">
        <v>0</v>
      </c>
      <c r="E59" s="68">
        <v>0</v>
      </c>
      <c r="F59" s="68"/>
      <c r="G59" s="68"/>
      <c r="H59" s="68"/>
      <c r="I59" s="68"/>
      <c r="J59" s="68"/>
      <c r="K59" s="68"/>
      <c r="L59" s="68"/>
      <c r="M59" s="68"/>
      <c r="N59" s="68"/>
      <c r="O59" s="68"/>
      <c r="P59" s="68">
        <v>0</v>
      </c>
      <c r="Q59" s="68">
        <f t="shared" si="0"/>
        <v>0</v>
      </c>
      <c r="R59" s="139"/>
      <c r="S59" s="139"/>
      <c r="T59" s="41"/>
      <c r="U59" s="41"/>
      <c r="V59" s="41"/>
      <c r="W59" s="41"/>
    </row>
    <row r="60" spans="1:23" x14ac:dyDescent="0.25">
      <c r="A60" s="90"/>
      <c r="B60" s="11" t="s">
        <v>419</v>
      </c>
      <c r="C60" s="87">
        <v>15000000</v>
      </c>
      <c r="D60" s="87">
        <v>10615052.810000002</v>
      </c>
      <c r="E60" s="68">
        <v>0</v>
      </c>
      <c r="F60" s="68"/>
      <c r="G60" s="68"/>
      <c r="H60" s="68">
        <v>322983.36</v>
      </c>
      <c r="I60" s="68">
        <v>0</v>
      </c>
      <c r="J60" s="68">
        <v>1379551.2</v>
      </c>
      <c r="K60" s="68">
        <v>459999.99</v>
      </c>
      <c r="L60" s="68">
        <v>820243</v>
      </c>
      <c r="M60" s="68">
        <v>977727.64</v>
      </c>
      <c r="N60" s="68">
        <v>0</v>
      </c>
      <c r="O60" s="68">
        <v>821516</v>
      </c>
      <c r="P60" s="68">
        <v>1130197.5</v>
      </c>
      <c r="Q60" s="68">
        <f t="shared" si="0"/>
        <v>5912218.6899999995</v>
      </c>
      <c r="R60" s="139"/>
      <c r="S60" s="139"/>
      <c r="T60" s="41"/>
      <c r="U60" s="41"/>
      <c r="V60" s="41"/>
      <c r="W60" s="41"/>
    </row>
    <row r="61" spans="1:23" x14ac:dyDescent="0.25">
      <c r="A61" s="90"/>
      <c r="B61" s="11" t="s">
        <v>373</v>
      </c>
      <c r="C61" s="87">
        <v>440000000</v>
      </c>
      <c r="D61" s="87">
        <v>124835013</v>
      </c>
      <c r="E61" s="68">
        <v>0</v>
      </c>
      <c r="F61" s="68">
        <v>0</v>
      </c>
      <c r="G61" s="68"/>
      <c r="H61" s="68">
        <v>0</v>
      </c>
      <c r="I61" s="68">
        <v>655335</v>
      </c>
      <c r="J61" s="68">
        <v>477160.4</v>
      </c>
      <c r="K61" s="68">
        <v>874175.38</v>
      </c>
      <c r="L61" s="68">
        <v>238387.5</v>
      </c>
      <c r="M61" s="68">
        <v>850318.13</v>
      </c>
      <c r="N61" s="68">
        <v>251141.12</v>
      </c>
      <c r="O61" s="68">
        <v>4068803.9000000004</v>
      </c>
      <c r="P61" s="68">
        <v>5023712.9499999993</v>
      </c>
      <c r="Q61" s="68">
        <f t="shared" si="0"/>
        <v>12439034.379999999</v>
      </c>
      <c r="R61" s="139"/>
      <c r="S61" s="139"/>
      <c r="T61" s="41"/>
      <c r="U61" s="41"/>
      <c r="V61" s="41"/>
      <c r="W61" s="41"/>
    </row>
    <row r="62" spans="1:23" x14ac:dyDescent="0.25">
      <c r="A62" s="90"/>
      <c r="B62" s="11" t="s">
        <v>374</v>
      </c>
      <c r="C62" s="87">
        <v>66000000</v>
      </c>
      <c r="D62" s="87">
        <v>90089178</v>
      </c>
      <c r="E62" s="68">
        <v>877787.9</v>
      </c>
      <c r="F62" s="68">
        <v>1621192.57</v>
      </c>
      <c r="G62" s="68">
        <v>4363355.34</v>
      </c>
      <c r="H62" s="68">
        <v>5571948.4500000002</v>
      </c>
      <c r="I62" s="68">
        <v>4794780.97</v>
      </c>
      <c r="J62" s="68">
        <v>5553766.25</v>
      </c>
      <c r="K62" s="68">
        <v>11847320.67</v>
      </c>
      <c r="L62" s="68">
        <v>6298186.2000000002</v>
      </c>
      <c r="M62" s="68">
        <v>6076848.5499999998</v>
      </c>
      <c r="N62" s="68">
        <v>4563996.17</v>
      </c>
      <c r="O62" s="68">
        <v>514136.86</v>
      </c>
      <c r="P62" s="68">
        <v>37976035.270000003</v>
      </c>
      <c r="Q62" s="68">
        <f t="shared" si="0"/>
        <v>90059355.200000003</v>
      </c>
      <c r="R62" s="139"/>
      <c r="S62" s="139"/>
      <c r="T62" s="41"/>
      <c r="U62" s="41"/>
      <c r="V62" s="41"/>
      <c r="W62" s="41"/>
    </row>
    <row r="63" spans="1:23" x14ac:dyDescent="0.25">
      <c r="A63" s="90"/>
      <c r="B63" s="11" t="s">
        <v>420</v>
      </c>
      <c r="C63" s="87">
        <v>550000000</v>
      </c>
      <c r="D63" s="87">
        <v>0</v>
      </c>
      <c r="E63" s="68">
        <v>0</v>
      </c>
      <c r="F63" s="68"/>
      <c r="G63" s="68"/>
      <c r="H63" s="68"/>
      <c r="I63" s="68"/>
      <c r="J63" s="68"/>
      <c r="K63" s="68"/>
      <c r="L63" s="68"/>
      <c r="M63" s="68"/>
      <c r="N63" s="68"/>
      <c r="O63" s="68"/>
      <c r="P63" s="68">
        <v>0</v>
      </c>
      <c r="Q63" s="68">
        <f t="shared" si="0"/>
        <v>0</v>
      </c>
      <c r="R63" s="139"/>
      <c r="S63" s="139"/>
      <c r="T63" s="41"/>
      <c r="U63" s="41"/>
      <c r="V63" s="41"/>
      <c r="W63" s="41"/>
    </row>
    <row r="64" spans="1:23" x14ac:dyDescent="0.25">
      <c r="A64" s="90"/>
      <c r="B64" s="11" t="s">
        <v>421</v>
      </c>
      <c r="C64" s="87">
        <v>782262328</v>
      </c>
      <c r="D64" s="87">
        <v>78124849</v>
      </c>
      <c r="E64" s="68">
        <v>0</v>
      </c>
      <c r="F64" s="68"/>
      <c r="G64" s="68">
        <v>78124848.430000007</v>
      </c>
      <c r="H64" s="68"/>
      <c r="I64" s="68">
        <v>0</v>
      </c>
      <c r="J64" s="68"/>
      <c r="K64" s="68">
        <v>0</v>
      </c>
      <c r="L64" s="68">
        <v>0</v>
      </c>
      <c r="M64" s="68"/>
      <c r="N64" s="68"/>
      <c r="O64" s="68"/>
      <c r="P64" s="68">
        <v>0</v>
      </c>
      <c r="Q64" s="68">
        <f t="shared" si="0"/>
        <v>78124848.430000007</v>
      </c>
      <c r="R64" s="139"/>
      <c r="S64" s="139"/>
      <c r="T64" s="41"/>
      <c r="U64" s="41"/>
      <c r="V64" s="41"/>
      <c r="W64" s="41"/>
    </row>
    <row r="65" spans="1:23" x14ac:dyDescent="0.25">
      <c r="A65" s="90"/>
      <c r="B65" s="11" t="s">
        <v>376</v>
      </c>
      <c r="C65" s="87">
        <v>8800000</v>
      </c>
      <c r="D65" s="87">
        <v>8538940</v>
      </c>
      <c r="E65" s="68">
        <v>0</v>
      </c>
      <c r="F65" s="68"/>
      <c r="G65" s="68"/>
      <c r="H65" s="68">
        <v>0</v>
      </c>
      <c r="I65" s="68">
        <v>144392.47</v>
      </c>
      <c r="J65" s="68">
        <v>331995.36</v>
      </c>
      <c r="K65" s="68">
        <v>491521.92</v>
      </c>
      <c r="L65" s="68">
        <v>331243.7</v>
      </c>
      <c r="M65" s="68">
        <v>233640</v>
      </c>
      <c r="N65" s="68">
        <v>228845.66</v>
      </c>
      <c r="O65" s="68">
        <v>265224.38</v>
      </c>
      <c r="P65" s="68">
        <v>6232638.1699999999</v>
      </c>
      <c r="Q65" s="68">
        <f t="shared" si="0"/>
        <v>8259501.6600000001</v>
      </c>
      <c r="R65" s="139"/>
      <c r="S65" s="139"/>
      <c r="T65" s="41"/>
      <c r="U65" s="41"/>
      <c r="V65" s="41"/>
      <c r="W65" s="41"/>
    </row>
    <row r="66" spans="1:23" x14ac:dyDescent="0.25">
      <c r="A66" s="90"/>
      <c r="B66" s="11" t="s">
        <v>377</v>
      </c>
      <c r="C66" s="87">
        <v>149600000</v>
      </c>
      <c r="D66" s="87">
        <v>142171517.00000003</v>
      </c>
      <c r="E66" s="68">
        <v>0</v>
      </c>
      <c r="F66" s="68"/>
      <c r="G66" s="68">
        <v>139578.49</v>
      </c>
      <c r="H66" s="68">
        <v>161837</v>
      </c>
      <c r="I66" s="68">
        <v>1552562.6</v>
      </c>
      <c r="J66" s="68">
        <v>2809274.16</v>
      </c>
      <c r="K66" s="68">
        <v>7976132.5899999999</v>
      </c>
      <c r="L66" s="68">
        <v>8381647.3999999994</v>
      </c>
      <c r="M66" s="68">
        <v>13934286.300000001</v>
      </c>
      <c r="N66" s="68">
        <v>14756433.289999999</v>
      </c>
      <c r="O66" s="68">
        <v>40374294.609999999</v>
      </c>
      <c r="P66" s="68">
        <v>44564552.789999999</v>
      </c>
      <c r="Q66" s="68">
        <f t="shared" si="0"/>
        <v>134650599.22999999</v>
      </c>
      <c r="R66" s="139"/>
      <c r="S66" s="139"/>
      <c r="T66" s="41"/>
      <c r="U66" s="41"/>
      <c r="V66" s="41"/>
      <c r="W66" s="41"/>
    </row>
    <row r="67" spans="1:23" x14ac:dyDescent="0.25">
      <c r="A67" s="90"/>
      <c r="B67" s="11" t="s">
        <v>378</v>
      </c>
      <c r="C67" s="87">
        <v>12100000</v>
      </c>
      <c r="D67" s="87">
        <v>12100000</v>
      </c>
      <c r="E67" s="68">
        <v>0</v>
      </c>
      <c r="F67" s="68">
        <v>0</v>
      </c>
      <c r="G67" s="68">
        <v>1329120</v>
      </c>
      <c r="H67" s="68">
        <v>4250000</v>
      </c>
      <c r="I67" s="68">
        <v>0</v>
      </c>
      <c r="J67" s="68"/>
      <c r="K67" s="68">
        <v>0</v>
      </c>
      <c r="L67" s="68">
        <v>3000000</v>
      </c>
      <c r="M67" s="68">
        <v>1529500</v>
      </c>
      <c r="N67" s="68"/>
      <c r="O67" s="68"/>
      <c r="P67" s="68">
        <v>1250000</v>
      </c>
      <c r="Q67" s="68">
        <f t="shared" si="0"/>
        <v>11358620</v>
      </c>
      <c r="R67" s="139"/>
      <c r="S67" s="139"/>
      <c r="T67" s="41"/>
      <c r="U67" s="41"/>
      <c r="V67" s="41"/>
      <c r="W67" s="41"/>
    </row>
    <row r="68" spans="1:23" x14ac:dyDescent="0.25">
      <c r="A68" s="90"/>
      <c r="B68" s="11" t="s">
        <v>379</v>
      </c>
      <c r="C68" s="87">
        <v>20536333</v>
      </c>
      <c r="D68" s="87">
        <v>83611139.480000004</v>
      </c>
      <c r="E68" s="68">
        <v>0</v>
      </c>
      <c r="F68" s="68"/>
      <c r="G68" s="68">
        <v>4258544.55</v>
      </c>
      <c r="H68" s="68">
        <v>0</v>
      </c>
      <c r="I68" s="68">
        <v>4247322.2300000004</v>
      </c>
      <c r="J68" s="68">
        <v>3133053.38</v>
      </c>
      <c r="K68" s="68">
        <v>1552940.6</v>
      </c>
      <c r="L68" s="68">
        <v>2509381.14</v>
      </c>
      <c r="M68" s="68"/>
      <c r="N68" s="68">
        <v>0</v>
      </c>
      <c r="O68" s="68">
        <v>4156164.13</v>
      </c>
      <c r="P68" s="68">
        <v>62203583.68</v>
      </c>
      <c r="Q68" s="68">
        <f t="shared" si="0"/>
        <v>82060989.710000008</v>
      </c>
      <c r="R68" s="139"/>
      <c r="S68" s="139"/>
      <c r="T68" s="41"/>
      <c r="U68" s="41"/>
      <c r="V68" s="41"/>
      <c r="W68" s="41"/>
    </row>
    <row r="69" spans="1:23" x14ac:dyDescent="0.25">
      <c r="A69" s="90"/>
      <c r="B69" s="11" t="s">
        <v>380</v>
      </c>
      <c r="C69" s="87">
        <v>504601</v>
      </c>
      <c r="D69" s="87">
        <v>124206710.14999998</v>
      </c>
      <c r="E69" s="68">
        <v>0</v>
      </c>
      <c r="F69" s="68">
        <v>3263909.71</v>
      </c>
      <c r="G69" s="68">
        <v>1654244.04</v>
      </c>
      <c r="H69" s="68">
        <v>4073079.13</v>
      </c>
      <c r="I69" s="68">
        <v>3917960.7199999997</v>
      </c>
      <c r="J69" s="68">
        <v>7005871.9299999997</v>
      </c>
      <c r="K69" s="68">
        <v>12903959.789999999</v>
      </c>
      <c r="L69" s="68">
        <v>3188164.44</v>
      </c>
      <c r="M69" s="68">
        <v>11928899.27</v>
      </c>
      <c r="N69" s="68">
        <v>13933678.239999998</v>
      </c>
      <c r="O69" s="68">
        <v>18649062.379999999</v>
      </c>
      <c r="P69" s="68">
        <v>36964021.369999997</v>
      </c>
      <c r="Q69" s="68">
        <f t="shared" si="0"/>
        <v>117482851.01999998</v>
      </c>
      <c r="R69" s="139"/>
      <c r="S69" s="139"/>
      <c r="T69" s="41"/>
      <c r="U69" s="41"/>
      <c r="V69" s="41"/>
      <c r="W69" s="41"/>
    </row>
    <row r="70" spans="1:23" x14ac:dyDescent="0.25">
      <c r="A70" s="90"/>
      <c r="B70" s="11" t="s">
        <v>381</v>
      </c>
      <c r="C70" s="87">
        <v>2613045</v>
      </c>
      <c r="D70" s="87">
        <v>78292499.629999995</v>
      </c>
      <c r="E70" s="68">
        <v>0</v>
      </c>
      <c r="F70" s="68">
        <v>0</v>
      </c>
      <c r="G70" s="68">
        <v>107952.3</v>
      </c>
      <c r="H70" s="68">
        <v>11323440.720000001</v>
      </c>
      <c r="I70" s="68">
        <v>6413704.75</v>
      </c>
      <c r="J70" s="68">
        <v>1158216.72</v>
      </c>
      <c r="K70" s="68">
        <v>424102.62</v>
      </c>
      <c r="L70" s="68">
        <v>1482407.36</v>
      </c>
      <c r="M70" s="68">
        <v>0</v>
      </c>
      <c r="N70" s="68">
        <v>3903141.96</v>
      </c>
      <c r="O70" s="68">
        <v>1691468.01</v>
      </c>
      <c r="P70" s="68">
        <v>47418533.759999998</v>
      </c>
      <c r="Q70" s="68">
        <f t="shared" si="0"/>
        <v>73922968.200000003</v>
      </c>
      <c r="R70" s="139"/>
      <c r="S70" s="139"/>
      <c r="T70" s="41"/>
      <c r="U70" s="41"/>
      <c r="V70" s="41"/>
      <c r="W70" s="41"/>
    </row>
    <row r="71" spans="1:23" x14ac:dyDescent="0.25">
      <c r="A71" s="90"/>
      <c r="B71" s="11" t="s">
        <v>382</v>
      </c>
      <c r="C71" s="87">
        <v>275392093</v>
      </c>
      <c r="D71" s="87">
        <v>131988342</v>
      </c>
      <c r="E71" s="68">
        <v>0</v>
      </c>
      <c r="F71" s="68">
        <v>7968789.5199999996</v>
      </c>
      <c r="G71" s="68">
        <v>3611928.31</v>
      </c>
      <c r="H71" s="68">
        <v>10803208.76</v>
      </c>
      <c r="I71" s="68">
        <v>4996221.1100000003</v>
      </c>
      <c r="J71" s="68">
        <v>5862371.1200000001</v>
      </c>
      <c r="K71" s="68">
        <v>10100126.77</v>
      </c>
      <c r="L71" s="68">
        <v>9172933.7800000012</v>
      </c>
      <c r="M71" s="68">
        <v>21111096.07</v>
      </c>
      <c r="N71" s="68">
        <v>11698500.23</v>
      </c>
      <c r="O71" s="68">
        <v>8278182.9199999999</v>
      </c>
      <c r="P71" s="68">
        <v>35976133.649999999</v>
      </c>
      <c r="Q71" s="68">
        <f t="shared" si="0"/>
        <v>129579492.24000001</v>
      </c>
      <c r="R71" s="139"/>
      <c r="S71" s="139"/>
      <c r="T71" s="41"/>
      <c r="U71" s="41"/>
      <c r="V71" s="41"/>
      <c r="W71" s="41"/>
    </row>
    <row r="72" spans="1:23" x14ac:dyDescent="0.25">
      <c r="A72" s="90"/>
      <c r="B72" s="11" t="s">
        <v>422</v>
      </c>
      <c r="C72" s="87">
        <v>2418098</v>
      </c>
      <c r="D72" s="87">
        <v>2418098</v>
      </c>
      <c r="E72" s="68">
        <v>0</v>
      </c>
      <c r="F72" s="68"/>
      <c r="G72" s="68"/>
      <c r="H72" s="68"/>
      <c r="I72" s="68"/>
      <c r="J72" s="68"/>
      <c r="K72" s="68"/>
      <c r="L72" s="68"/>
      <c r="M72" s="68"/>
      <c r="N72" s="68">
        <v>0</v>
      </c>
      <c r="O72" s="68">
        <v>0</v>
      </c>
      <c r="P72" s="68">
        <v>0</v>
      </c>
      <c r="Q72" s="68">
        <f t="shared" si="0"/>
        <v>0</v>
      </c>
      <c r="R72" s="139"/>
      <c r="S72" s="139"/>
      <c r="T72" s="41"/>
      <c r="U72" s="41"/>
      <c r="V72" s="41"/>
      <c r="W72" s="41"/>
    </row>
    <row r="73" spans="1:23" x14ac:dyDescent="0.25">
      <c r="A73" s="90"/>
      <c r="B73" s="11" t="s">
        <v>423</v>
      </c>
      <c r="C73" s="87">
        <v>514376265</v>
      </c>
      <c r="D73" s="87">
        <v>272612950.62</v>
      </c>
      <c r="E73" s="68">
        <v>0</v>
      </c>
      <c r="F73" s="68">
        <v>1683.5</v>
      </c>
      <c r="G73" s="68">
        <v>325895.03999999998</v>
      </c>
      <c r="H73" s="68">
        <v>451844.87000000005</v>
      </c>
      <c r="I73" s="68">
        <v>1421305.63</v>
      </c>
      <c r="J73" s="68">
        <v>906317.16</v>
      </c>
      <c r="K73" s="68">
        <v>3321727.7199999997</v>
      </c>
      <c r="L73" s="68">
        <v>833743.37</v>
      </c>
      <c r="M73" s="68">
        <v>200313907.22</v>
      </c>
      <c r="N73" s="68">
        <v>27394874.579999998</v>
      </c>
      <c r="O73" s="68">
        <v>13108211.58</v>
      </c>
      <c r="P73" s="68">
        <v>1099532.7</v>
      </c>
      <c r="Q73" s="68">
        <f t="shared" si="0"/>
        <v>249179043.36999997</v>
      </c>
      <c r="R73" s="139"/>
      <c r="S73" s="139"/>
      <c r="T73" s="41"/>
      <c r="U73" s="41"/>
      <c r="V73" s="41"/>
      <c r="W73" s="41"/>
    </row>
    <row r="74" spans="1:23" x14ac:dyDescent="0.25">
      <c r="A74" s="90"/>
      <c r="B74" s="11" t="s">
        <v>383</v>
      </c>
      <c r="C74" s="87">
        <v>0</v>
      </c>
      <c r="D74" s="87">
        <v>36189690</v>
      </c>
      <c r="E74" s="68"/>
      <c r="F74" s="68">
        <v>0</v>
      </c>
      <c r="G74" s="68">
        <v>1392242.6</v>
      </c>
      <c r="H74" s="68">
        <v>1863148.38</v>
      </c>
      <c r="I74" s="68">
        <v>411382.48</v>
      </c>
      <c r="J74" s="68">
        <v>2620471.56</v>
      </c>
      <c r="K74" s="68">
        <v>136821</v>
      </c>
      <c r="L74" s="68">
        <v>1222528.76</v>
      </c>
      <c r="M74" s="68">
        <v>2079348.7999999998</v>
      </c>
      <c r="N74" s="68">
        <v>12525651.09</v>
      </c>
      <c r="O74" s="68">
        <v>99002</v>
      </c>
      <c r="P74" s="68">
        <v>3524066.97</v>
      </c>
      <c r="Q74" s="68">
        <f t="shared" si="0"/>
        <v>25874663.639999997</v>
      </c>
      <c r="R74" s="139"/>
      <c r="S74" s="139"/>
      <c r="T74" s="41"/>
      <c r="U74" s="41"/>
      <c r="V74" s="41"/>
      <c r="W74" s="41"/>
    </row>
    <row r="75" spans="1:23" x14ac:dyDescent="0.25">
      <c r="A75" s="90"/>
      <c r="B75" s="11" t="s">
        <v>424</v>
      </c>
      <c r="C75" s="87">
        <v>0</v>
      </c>
      <c r="D75" s="87">
        <v>158437954</v>
      </c>
      <c r="E75" s="68"/>
      <c r="F75" s="68"/>
      <c r="G75" s="68">
        <v>0</v>
      </c>
      <c r="H75" s="68">
        <v>835321.12</v>
      </c>
      <c r="I75" s="68">
        <v>21436762.370000001</v>
      </c>
      <c r="J75" s="68">
        <v>7074391.9299999997</v>
      </c>
      <c r="K75" s="68">
        <v>0</v>
      </c>
      <c r="L75" s="68">
        <v>0</v>
      </c>
      <c r="M75" s="68">
        <v>1631909.1400000001</v>
      </c>
      <c r="N75" s="68">
        <v>396656.01</v>
      </c>
      <c r="O75" s="68">
        <v>2865678.24</v>
      </c>
      <c r="P75" s="68">
        <v>20119888.920000002</v>
      </c>
      <c r="Q75" s="68">
        <f t="shared" ref="Q75:Q138" si="1">SUM(E75:P75)</f>
        <v>54360607.730000004</v>
      </c>
      <c r="R75" s="139"/>
      <c r="S75" s="139"/>
      <c r="T75" s="41"/>
      <c r="U75" s="41"/>
      <c r="V75" s="41"/>
      <c r="W75" s="41"/>
    </row>
    <row r="76" spans="1:23" x14ac:dyDescent="0.25">
      <c r="A76" s="90"/>
      <c r="B76" s="11" t="s">
        <v>425</v>
      </c>
      <c r="C76" s="87">
        <v>0</v>
      </c>
      <c r="D76" s="87">
        <v>2690306.6</v>
      </c>
      <c r="E76" s="68">
        <v>0</v>
      </c>
      <c r="F76" s="68">
        <v>0</v>
      </c>
      <c r="G76" s="68">
        <v>1119304.58</v>
      </c>
      <c r="H76" s="68">
        <v>0</v>
      </c>
      <c r="I76" s="68">
        <v>342586.38</v>
      </c>
      <c r="J76" s="68">
        <v>33748</v>
      </c>
      <c r="K76" s="68">
        <v>0</v>
      </c>
      <c r="L76" s="68"/>
      <c r="M76" s="68">
        <v>33984</v>
      </c>
      <c r="N76" s="68">
        <v>115500</v>
      </c>
      <c r="O76" s="68">
        <v>290280</v>
      </c>
      <c r="P76" s="68">
        <v>127794</v>
      </c>
      <c r="Q76" s="68">
        <f t="shared" si="1"/>
        <v>2063196.96</v>
      </c>
      <c r="R76" s="139"/>
      <c r="S76" s="139"/>
      <c r="T76" s="41"/>
      <c r="U76" s="41"/>
      <c r="V76" s="41"/>
      <c r="W76" s="41"/>
    </row>
    <row r="77" spans="1:23" x14ac:dyDescent="0.25">
      <c r="A77" s="90"/>
      <c r="B77" s="11" t="s">
        <v>426</v>
      </c>
      <c r="C77" s="87">
        <v>0</v>
      </c>
      <c r="D77" s="87">
        <v>30771422</v>
      </c>
      <c r="E77" s="68"/>
      <c r="F77" s="68"/>
      <c r="G77" s="68"/>
      <c r="H77" s="68">
        <v>0</v>
      </c>
      <c r="I77" s="68">
        <v>1319767.3600000001</v>
      </c>
      <c r="J77" s="68">
        <v>0</v>
      </c>
      <c r="K77" s="68"/>
      <c r="L77" s="68">
        <v>1101135.6000000001</v>
      </c>
      <c r="M77" s="68">
        <v>2132846.77</v>
      </c>
      <c r="N77" s="68">
        <v>232932</v>
      </c>
      <c r="O77" s="68">
        <v>4085504.77</v>
      </c>
      <c r="P77" s="68">
        <v>21773552.649999999</v>
      </c>
      <c r="Q77" s="68">
        <f t="shared" si="1"/>
        <v>30645739.149999999</v>
      </c>
      <c r="R77" s="139"/>
      <c r="S77" s="139"/>
      <c r="T77" s="41"/>
      <c r="U77" s="41"/>
      <c r="V77" s="41"/>
      <c r="W77" s="41"/>
    </row>
    <row r="78" spans="1:23" x14ac:dyDescent="0.25">
      <c r="A78" s="90"/>
      <c r="B78" s="11" t="s">
        <v>427</v>
      </c>
      <c r="C78" s="87">
        <v>0</v>
      </c>
      <c r="D78" s="87">
        <v>1005582</v>
      </c>
      <c r="E78" s="68"/>
      <c r="F78" s="68"/>
      <c r="G78" s="68"/>
      <c r="H78" s="68">
        <v>0</v>
      </c>
      <c r="I78" s="68">
        <v>25242.25</v>
      </c>
      <c r="J78" s="68">
        <v>0</v>
      </c>
      <c r="K78" s="68">
        <v>20000</v>
      </c>
      <c r="L78" s="68">
        <v>37288</v>
      </c>
      <c r="M78" s="68">
        <v>178086</v>
      </c>
      <c r="N78" s="68">
        <v>226126.75</v>
      </c>
      <c r="O78" s="68">
        <v>151536</v>
      </c>
      <c r="P78" s="68">
        <v>151536</v>
      </c>
      <c r="Q78" s="68">
        <f t="shared" si="1"/>
        <v>789815</v>
      </c>
      <c r="R78" s="139"/>
      <c r="S78" s="139"/>
      <c r="T78" s="41"/>
      <c r="U78" s="41"/>
      <c r="V78" s="41"/>
      <c r="W78" s="41"/>
    </row>
    <row r="79" spans="1:23" x14ac:dyDescent="0.25">
      <c r="A79" s="90"/>
      <c r="B79" s="11" t="s">
        <v>428</v>
      </c>
      <c r="C79" s="87">
        <v>0</v>
      </c>
      <c r="D79" s="87">
        <v>1339333.3899999999</v>
      </c>
      <c r="E79" s="68"/>
      <c r="F79" s="68"/>
      <c r="G79" s="68"/>
      <c r="H79" s="68"/>
      <c r="I79" s="68"/>
      <c r="J79" s="68"/>
      <c r="K79" s="68"/>
      <c r="L79" s="68"/>
      <c r="M79" s="68"/>
      <c r="N79" s="68"/>
      <c r="O79" s="68"/>
      <c r="P79" s="68">
        <v>908769.53</v>
      </c>
      <c r="Q79" s="68">
        <f t="shared" si="1"/>
        <v>908769.53</v>
      </c>
      <c r="R79" s="139"/>
      <c r="S79" s="139"/>
      <c r="T79" s="41"/>
      <c r="U79" s="41"/>
      <c r="V79" s="41"/>
      <c r="W79" s="41"/>
    </row>
    <row r="80" spans="1:23" x14ac:dyDescent="0.25">
      <c r="A80" s="90"/>
      <c r="B80" s="11" t="s">
        <v>429</v>
      </c>
      <c r="C80" s="87">
        <v>0</v>
      </c>
      <c r="D80" s="87">
        <v>17252503</v>
      </c>
      <c r="E80" s="68"/>
      <c r="F80" s="68"/>
      <c r="G80" s="68"/>
      <c r="H80" s="68">
        <v>148312.97</v>
      </c>
      <c r="I80" s="68">
        <v>2018767.3399999999</v>
      </c>
      <c r="J80" s="68">
        <v>2114077.38</v>
      </c>
      <c r="K80" s="68">
        <v>1024063</v>
      </c>
      <c r="L80" s="68">
        <v>6544752.3100000005</v>
      </c>
      <c r="M80" s="68">
        <v>169920</v>
      </c>
      <c r="N80" s="68">
        <v>606524.72</v>
      </c>
      <c r="O80" s="68">
        <v>1317934.2799999998</v>
      </c>
      <c r="P80" s="68">
        <v>3092652.66</v>
      </c>
      <c r="Q80" s="68">
        <f t="shared" si="1"/>
        <v>17037004.66</v>
      </c>
      <c r="R80" s="139"/>
      <c r="S80" s="139"/>
      <c r="T80" s="41"/>
      <c r="U80" s="41"/>
      <c r="V80" s="41"/>
      <c r="W80" s="41"/>
    </row>
    <row r="81" spans="1:23" x14ac:dyDescent="0.25">
      <c r="A81" s="90"/>
      <c r="B81" s="11" t="s">
        <v>430</v>
      </c>
      <c r="C81" s="87">
        <v>0</v>
      </c>
      <c r="D81" s="87">
        <v>8014000</v>
      </c>
      <c r="E81" s="68"/>
      <c r="F81" s="68"/>
      <c r="G81" s="68"/>
      <c r="H81" s="68">
        <v>1299444.22</v>
      </c>
      <c r="I81" s="68">
        <v>1299852.05</v>
      </c>
      <c r="J81" s="68">
        <v>1054660.3999999999</v>
      </c>
      <c r="K81" s="68">
        <v>1284028.43</v>
      </c>
      <c r="L81" s="68">
        <v>0</v>
      </c>
      <c r="M81" s="68"/>
      <c r="N81" s="68"/>
      <c r="O81" s="68">
        <v>509538.1100000001</v>
      </c>
      <c r="P81" s="68">
        <v>2405747.5499999998</v>
      </c>
      <c r="Q81" s="68">
        <f t="shared" si="1"/>
        <v>7853270.7599999998</v>
      </c>
      <c r="R81" s="139"/>
      <c r="S81" s="139"/>
      <c r="T81" s="41"/>
      <c r="U81" s="41"/>
      <c r="V81" s="41"/>
      <c r="W81" s="41"/>
    </row>
    <row r="82" spans="1:23" x14ac:dyDescent="0.25">
      <c r="A82" s="90"/>
      <c r="B82" s="11" t="s">
        <v>431</v>
      </c>
      <c r="C82" s="87">
        <v>0</v>
      </c>
      <c r="D82" s="87">
        <v>6959937.5</v>
      </c>
      <c r="E82" s="68"/>
      <c r="F82" s="68"/>
      <c r="G82" s="68"/>
      <c r="H82" s="68"/>
      <c r="I82" s="68"/>
      <c r="J82" s="68"/>
      <c r="K82" s="68"/>
      <c r="L82" s="68">
        <v>0</v>
      </c>
      <c r="M82" s="68"/>
      <c r="N82" s="68">
        <v>497670</v>
      </c>
      <c r="O82" s="68">
        <v>4707369.59</v>
      </c>
      <c r="P82" s="68">
        <v>1213196.44</v>
      </c>
      <c r="Q82" s="68">
        <f t="shared" si="1"/>
        <v>6418236.0299999993</v>
      </c>
      <c r="R82" s="139"/>
      <c r="S82" s="139"/>
      <c r="T82" s="41"/>
      <c r="U82" s="41"/>
      <c r="V82" s="41"/>
      <c r="W82" s="41"/>
    </row>
    <row r="83" spans="1:23" x14ac:dyDescent="0.25">
      <c r="A83" s="90"/>
      <c r="B83" s="11" t="s">
        <v>432</v>
      </c>
      <c r="C83" s="87">
        <v>0</v>
      </c>
      <c r="D83" s="87">
        <v>186295323.62</v>
      </c>
      <c r="E83" s="68"/>
      <c r="F83" s="68"/>
      <c r="G83" s="68"/>
      <c r="H83" s="68">
        <v>0</v>
      </c>
      <c r="I83" s="68">
        <v>13777833.439999999</v>
      </c>
      <c r="J83" s="68">
        <v>28351191.530000001</v>
      </c>
      <c r="K83" s="68">
        <v>16710300.530000001</v>
      </c>
      <c r="L83" s="68">
        <v>11346293.84</v>
      </c>
      <c r="M83" s="68">
        <v>422127.18</v>
      </c>
      <c r="N83" s="68">
        <v>92812863.269999996</v>
      </c>
      <c r="O83" s="68">
        <v>862721.98</v>
      </c>
      <c r="P83" s="68">
        <v>21973545.129999999</v>
      </c>
      <c r="Q83" s="68">
        <f t="shared" si="1"/>
        <v>186256876.90000001</v>
      </c>
      <c r="R83" s="139"/>
      <c r="S83" s="139"/>
      <c r="T83" s="41"/>
      <c r="U83" s="41"/>
      <c r="V83" s="41"/>
      <c r="W83" s="41"/>
    </row>
    <row r="84" spans="1:23" x14ac:dyDescent="0.25">
      <c r="A84" s="90"/>
      <c r="B84" s="11" t="s">
        <v>433</v>
      </c>
      <c r="C84" s="87">
        <v>0</v>
      </c>
      <c r="D84" s="87">
        <v>335974.46</v>
      </c>
      <c r="E84" s="68"/>
      <c r="F84" s="68"/>
      <c r="G84" s="68"/>
      <c r="H84" s="68"/>
      <c r="I84" s="68"/>
      <c r="J84" s="68"/>
      <c r="K84" s="68"/>
      <c r="L84" s="68"/>
      <c r="M84" s="68"/>
      <c r="N84" s="68"/>
      <c r="O84" s="68">
        <v>0</v>
      </c>
      <c r="P84" s="68">
        <v>326882.58</v>
      </c>
      <c r="Q84" s="68">
        <f t="shared" si="1"/>
        <v>326882.58</v>
      </c>
      <c r="R84" s="139"/>
      <c r="S84" s="139"/>
      <c r="T84" s="41"/>
      <c r="U84" s="41"/>
      <c r="V84" s="41"/>
      <c r="W84" s="41"/>
    </row>
    <row r="85" spans="1:23" x14ac:dyDescent="0.25">
      <c r="A85" s="90"/>
      <c r="B85" s="11" t="s">
        <v>434</v>
      </c>
      <c r="C85" s="87">
        <v>0</v>
      </c>
      <c r="D85" s="87">
        <v>1276607.95</v>
      </c>
      <c r="E85" s="68"/>
      <c r="F85" s="68"/>
      <c r="G85" s="68"/>
      <c r="H85" s="68"/>
      <c r="I85" s="68"/>
      <c r="J85" s="68"/>
      <c r="K85" s="68">
        <v>0</v>
      </c>
      <c r="L85" s="68"/>
      <c r="M85" s="68"/>
      <c r="N85" s="68">
        <v>674376</v>
      </c>
      <c r="O85" s="68">
        <v>187280.24</v>
      </c>
      <c r="P85" s="68">
        <v>414925.84</v>
      </c>
      <c r="Q85" s="68">
        <f t="shared" si="1"/>
        <v>1276582.08</v>
      </c>
      <c r="R85" s="139"/>
      <c r="S85" s="139"/>
      <c r="T85" s="41"/>
      <c r="U85" s="41"/>
      <c r="V85" s="41"/>
      <c r="W85" s="41"/>
    </row>
    <row r="86" spans="1:23" x14ac:dyDescent="0.25">
      <c r="A86" s="90"/>
      <c r="B86" s="11" t="s">
        <v>435</v>
      </c>
      <c r="C86" s="87">
        <v>0</v>
      </c>
      <c r="D86" s="87">
        <v>18653064</v>
      </c>
      <c r="E86" s="68"/>
      <c r="F86" s="68"/>
      <c r="G86" s="68"/>
      <c r="H86" s="68"/>
      <c r="I86" s="68"/>
      <c r="J86" s="68">
        <v>0</v>
      </c>
      <c r="K86" s="68">
        <v>0</v>
      </c>
      <c r="L86" s="68">
        <v>800071.56</v>
      </c>
      <c r="M86" s="68">
        <v>2124928.1800000002</v>
      </c>
      <c r="N86" s="68">
        <v>1937092.67</v>
      </c>
      <c r="O86" s="68">
        <v>852517.65</v>
      </c>
      <c r="P86" s="68">
        <v>3463253.91</v>
      </c>
      <c r="Q86" s="68">
        <f t="shared" si="1"/>
        <v>9177863.9700000007</v>
      </c>
      <c r="R86" s="139"/>
      <c r="S86" s="139"/>
      <c r="T86" s="41"/>
      <c r="U86" s="41"/>
      <c r="V86" s="41"/>
      <c r="W86" s="41"/>
    </row>
    <row r="87" spans="1:23" x14ac:dyDescent="0.25">
      <c r="A87" s="90"/>
      <c r="B87" s="11" t="s">
        <v>436</v>
      </c>
      <c r="C87" s="87">
        <v>0</v>
      </c>
      <c r="D87" s="87">
        <v>138349304.72</v>
      </c>
      <c r="E87" s="68"/>
      <c r="F87" s="68"/>
      <c r="G87" s="68"/>
      <c r="H87" s="68"/>
      <c r="I87" s="68"/>
      <c r="J87" s="68"/>
      <c r="K87" s="68"/>
      <c r="L87" s="68"/>
      <c r="M87" s="68">
        <v>7656834.75</v>
      </c>
      <c r="N87" s="68">
        <v>17978112.140000001</v>
      </c>
      <c r="O87" s="68">
        <v>17999662.710000001</v>
      </c>
      <c r="P87" s="68">
        <v>64643482.920000002</v>
      </c>
      <c r="Q87" s="68">
        <f t="shared" si="1"/>
        <v>108278092.52000001</v>
      </c>
      <c r="R87" s="139"/>
      <c r="S87" s="139"/>
      <c r="T87" s="41"/>
      <c r="U87" s="41"/>
      <c r="V87" s="41"/>
      <c r="W87" s="41"/>
    </row>
    <row r="88" spans="1:23" x14ac:dyDescent="0.25">
      <c r="A88" s="90"/>
      <c r="B88" s="9" t="s">
        <v>280</v>
      </c>
      <c r="C88" s="87">
        <v>0</v>
      </c>
      <c r="D88" s="87">
        <v>14000000</v>
      </c>
      <c r="E88" s="68"/>
      <c r="F88" s="68"/>
      <c r="G88" s="68"/>
      <c r="H88" s="68"/>
      <c r="I88" s="68">
        <v>0</v>
      </c>
      <c r="J88" s="71">
        <v>0</v>
      </c>
      <c r="K88" s="71">
        <v>0</v>
      </c>
      <c r="L88" s="71">
        <v>4151308.11</v>
      </c>
      <c r="M88" s="71">
        <v>3907960.58</v>
      </c>
      <c r="N88" s="71">
        <v>700035</v>
      </c>
      <c r="O88" s="71">
        <v>1233670.5900000001</v>
      </c>
      <c r="P88" s="71">
        <v>3746199.06</v>
      </c>
      <c r="Q88" s="71">
        <f t="shared" si="1"/>
        <v>13739173.34</v>
      </c>
      <c r="R88" s="139"/>
      <c r="S88" s="139"/>
      <c r="T88" s="41"/>
      <c r="U88" s="41"/>
      <c r="V88" s="41"/>
      <c r="W88" s="41"/>
    </row>
    <row r="89" spans="1:23" x14ac:dyDescent="0.25">
      <c r="B89" s="90" t="s">
        <v>437</v>
      </c>
      <c r="C89" s="87">
        <v>0</v>
      </c>
      <c r="D89" s="87">
        <v>14000000</v>
      </c>
      <c r="E89" s="68"/>
      <c r="F89" s="68"/>
      <c r="G89" s="68"/>
      <c r="H89" s="68"/>
      <c r="I89" s="68">
        <v>0</v>
      </c>
      <c r="J89" s="68">
        <v>0</v>
      </c>
      <c r="K89" s="68">
        <v>0</v>
      </c>
      <c r="L89" s="68">
        <v>4151308.11</v>
      </c>
      <c r="M89" s="68">
        <v>3907960.58</v>
      </c>
      <c r="N89" s="68">
        <v>700035</v>
      </c>
      <c r="O89" s="68">
        <v>1233670.5900000001</v>
      </c>
      <c r="P89" s="68">
        <v>3746199.06</v>
      </c>
      <c r="Q89" s="68">
        <f t="shared" si="1"/>
        <v>13739173.34</v>
      </c>
      <c r="R89" s="139"/>
      <c r="S89" s="139"/>
      <c r="T89" s="41"/>
      <c r="U89" s="41"/>
      <c r="V89" s="41"/>
      <c r="W89" s="41"/>
    </row>
    <row r="90" spans="1:23" x14ac:dyDescent="0.25">
      <c r="B90" s="9" t="s">
        <v>74</v>
      </c>
      <c r="C90" s="71">
        <v>102481663649</v>
      </c>
      <c r="D90" s="71">
        <v>130410528108.53</v>
      </c>
      <c r="E90" s="71">
        <v>13925900239.17</v>
      </c>
      <c r="F90" s="71">
        <v>6436805857.9499998</v>
      </c>
      <c r="G90" s="71">
        <v>1996073892.48</v>
      </c>
      <c r="H90" s="71">
        <v>6279993372.5400009</v>
      </c>
      <c r="I90" s="71">
        <v>17068064543.82</v>
      </c>
      <c r="J90" s="71">
        <v>34224205861.189999</v>
      </c>
      <c r="K90" s="71">
        <v>18755541018.73</v>
      </c>
      <c r="L90" s="71">
        <v>3112115104.9099998</v>
      </c>
      <c r="M90" s="71">
        <v>444509076.81</v>
      </c>
      <c r="N90" s="71">
        <v>642165417.23000002</v>
      </c>
      <c r="O90" s="71">
        <v>11907820062.18</v>
      </c>
      <c r="P90" s="71">
        <v>15053337555.250002</v>
      </c>
      <c r="Q90" s="71">
        <f t="shared" si="1"/>
        <v>129846532002.25998</v>
      </c>
      <c r="R90" s="139"/>
      <c r="S90" s="139"/>
      <c r="T90" s="41"/>
      <c r="U90" s="41"/>
      <c r="V90" s="41"/>
      <c r="W90" s="41"/>
    </row>
    <row r="91" spans="1:23" x14ac:dyDescent="0.25">
      <c r="B91" s="11" t="s">
        <v>75</v>
      </c>
      <c r="C91" s="87">
        <v>102481663649</v>
      </c>
      <c r="D91" s="87">
        <v>127727215941.50999</v>
      </c>
      <c r="E91" s="68">
        <v>13925900239.17</v>
      </c>
      <c r="F91" s="68">
        <v>6436805857.9499998</v>
      </c>
      <c r="G91" s="68">
        <v>1981867965.48</v>
      </c>
      <c r="H91" s="68">
        <v>6270576972.5400009</v>
      </c>
      <c r="I91" s="68">
        <v>17052884543.82</v>
      </c>
      <c r="J91" s="68">
        <v>33430202922.07</v>
      </c>
      <c r="K91" s="68">
        <v>18604170813.290001</v>
      </c>
      <c r="L91" s="68">
        <v>2570448979.3199997</v>
      </c>
      <c r="M91" s="68">
        <v>134871090.13</v>
      </c>
      <c r="N91" s="68">
        <v>463319718.88999999</v>
      </c>
      <c r="O91" s="68">
        <v>11753323711.76</v>
      </c>
      <c r="P91" s="68">
        <v>14964691003.670002</v>
      </c>
      <c r="Q91" s="68">
        <f t="shared" si="1"/>
        <v>127589063818.09001</v>
      </c>
      <c r="R91" s="139"/>
      <c r="S91" s="139"/>
      <c r="T91" s="41"/>
      <c r="U91" s="41"/>
      <c r="V91" s="41"/>
      <c r="W91" s="41"/>
    </row>
    <row r="92" spans="1:23" x14ac:dyDescent="0.25">
      <c r="B92" s="11" t="s">
        <v>76</v>
      </c>
      <c r="C92" s="87">
        <v>0</v>
      </c>
      <c r="D92" s="87">
        <v>2683312167.02</v>
      </c>
      <c r="E92" s="68"/>
      <c r="F92" s="68">
        <v>0</v>
      </c>
      <c r="G92" s="68">
        <v>14205927</v>
      </c>
      <c r="H92" s="68">
        <v>9416400</v>
      </c>
      <c r="I92" s="68">
        <v>15180000</v>
      </c>
      <c r="J92" s="68">
        <v>794002939.12</v>
      </c>
      <c r="K92" s="68">
        <v>151370205.44</v>
      </c>
      <c r="L92" s="68">
        <v>541666125.59000003</v>
      </c>
      <c r="M92" s="68">
        <v>309637986.68000001</v>
      </c>
      <c r="N92" s="68">
        <v>178845698.34</v>
      </c>
      <c r="O92" s="68">
        <v>154496350.41999999</v>
      </c>
      <c r="P92" s="68">
        <v>88646551.579999998</v>
      </c>
      <c r="Q92" s="68">
        <f t="shared" si="1"/>
        <v>2257468184.1700001</v>
      </c>
      <c r="R92" s="139"/>
      <c r="S92" s="139"/>
      <c r="T92" s="41"/>
      <c r="U92" s="41"/>
      <c r="V92" s="41"/>
      <c r="W92" s="41"/>
    </row>
    <row r="93" spans="1:23" x14ac:dyDescent="0.25">
      <c r="B93" s="9" t="s">
        <v>77</v>
      </c>
      <c r="C93" s="71">
        <v>151728096136</v>
      </c>
      <c r="D93" s="71">
        <v>116461080035.02</v>
      </c>
      <c r="E93" s="71">
        <v>1038263637.25</v>
      </c>
      <c r="F93" s="71">
        <v>2849612079.0300002</v>
      </c>
      <c r="G93" s="71">
        <v>4574013322.960001</v>
      </c>
      <c r="H93" s="71">
        <v>6712498261.79</v>
      </c>
      <c r="I93" s="71">
        <v>4568891342.8500004</v>
      </c>
      <c r="J93" s="71">
        <v>6471875911.4400005</v>
      </c>
      <c r="K93" s="71">
        <v>6902432329.5900011</v>
      </c>
      <c r="L93" s="71">
        <v>16944085007.549999</v>
      </c>
      <c r="M93" s="71">
        <v>15991226975.690002</v>
      </c>
      <c r="N93" s="71">
        <v>13118078806.040001</v>
      </c>
      <c r="O93" s="71">
        <v>13171206547.569998</v>
      </c>
      <c r="P93" s="71">
        <v>22469442990.630001</v>
      </c>
      <c r="Q93" s="71">
        <f t="shared" si="1"/>
        <v>114811627212.39</v>
      </c>
      <c r="R93" s="139"/>
      <c r="S93" s="139"/>
      <c r="T93" s="41"/>
      <c r="U93" s="41"/>
      <c r="V93" s="41"/>
      <c r="W93" s="41"/>
    </row>
    <row r="94" spans="1:23" x14ac:dyDescent="0.25">
      <c r="B94" s="16" t="s">
        <v>384</v>
      </c>
      <c r="C94" s="87">
        <v>8435000000</v>
      </c>
      <c r="D94" s="87">
        <v>0</v>
      </c>
      <c r="E94" s="72">
        <v>0</v>
      </c>
      <c r="F94" s="72"/>
      <c r="G94" s="72"/>
      <c r="H94" s="72"/>
      <c r="I94" s="72"/>
      <c r="J94" s="72"/>
      <c r="K94" s="72"/>
      <c r="L94" s="72"/>
      <c r="M94" s="72"/>
      <c r="N94" s="72"/>
      <c r="O94" s="72"/>
      <c r="P94" s="72"/>
      <c r="Q94" s="72">
        <f t="shared" si="1"/>
        <v>0</v>
      </c>
      <c r="R94" s="139"/>
      <c r="S94" s="139"/>
      <c r="T94" s="41"/>
      <c r="U94" s="41"/>
      <c r="V94" s="41"/>
      <c r="W94" s="41"/>
    </row>
    <row r="95" spans="1:23" x14ac:dyDescent="0.25">
      <c r="B95" s="16" t="s">
        <v>81</v>
      </c>
      <c r="C95" s="87">
        <v>26134188346</v>
      </c>
      <c r="D95" s="87">
        <v>17618028.469995379</v>
      </c>
      <c r="E95" s="68">
        <v>0</v>
      </c>
      <c r="F95" s="68">
        <v>0</v>
      </c>
      <c r="G95" s="68">
        <v>0</v>
      </c>
      <c r="H95" s="68">
        <v>0</v>
      </c>
      <c r="I95" s="68">
        <v>0</v>
      </c>
      <c r="J95" s="68">
        <v>0</v>
      </c>
      <c r="K95" s="68">
        <v>0</v>
      </c>
      <c r="L95" s="68">
        <v>0</v>
      </c>
      <c r="M95" s="68">
        <v>0</v>
      </c>
      <c r="N95" s="68">
        <v>0</v>
      </c>
      <c r="O95" s="68">
        <v>0</v>
      </c>
      <c r="P95" s="68">
        <v>0</v>
      </c>
      <c r="Q95" s="68">
        <f t="shared" si="1"/>
        <v>0</v>
      </c>
      <c r="R95" s="139"/>
      <c r="S95" s="139"/>
      <c r="T95" s="41"/>
      <c r="U95" s="41"/>
      <c r="V95" s="41"/>
      <c r="W95" s="41"/>
    </row>
    <row r="96" spans="1:23" x14ac:dyDescent="0.25">
      <c r="B96" s="16" t="s">
        <v>245</v>
      </c>
      <c r="C96" s="87">
        <v>22751130092</v>
      </c>
      <c r="D96" s="87">
        <v>26937782766.43</v>
      </c>
      <c r="E96" s="68">
        <v>20993845.66</v>
      </c>
      <c r="F96" s="68">
        <v>82835629.069999993</v>
      </c>
      <c r="G96" s="68">
        <v>116369886.45</v>
      </c>
      <c r="H96" s="68">
        <v>108422468.32999998</v>
      </c>
      <c r="I96" s="68">
        <v>189071122.87</v>
      </c>
      <c r="J96" s="68">
        <v>416447222.71999997</v>
      </c>
      <c r="K96" s="68">
        <v>2550183412.2000003</v>
      </c>
      <c r="L96" s="68">
        <v>2545098614.8699999</v>
      </c>
      <c r="M96" s="68">
        <v>2592239607.8099999</v>
      </c>
      <c r="N96" s="68">
        <v>4487323358.6199999</v>
      </c>
      <c r="O96" s="68">
        <v>5375330245.6400003</v>
      </c>
      <c r="P96" s="68">
        <v>7217242124.9500008</v>
      </c>
      <c r="Q96" s="68">
        <f t="shared" si="1"/>
        <v>25701557539.189999</v>
      </c>
      <c r="R96" s="139"/>
      <c r="S96" s="139"/>
      <c r="T96" s="41"/>
      <c r="U96" s="41"/>
      <c r="V96" s="41"/>
      <c r="W96" s="41"/>
    </row>
    <row r="97" spans="2:23" x14ac:dyDescent="0.25">
      <c r="B97" s="16" t="s">
        <v>86</v>
      </c>
      <c r="C97" s="87">
        <v>82044236615</v>
      </c>
      <c r="D97" s="87">
        <v>65050922808.080002</v>
      </c>
      <c r="E97" s="68">
        <v>889218467.36000001</v>
      </c>
      <c r="F97" s="68">
        <v>2561746936.02</v>
      </c>
      <c r="G97" s="68">
        <v>3034039165.8400002</v>
      </c>
      <c r="H97" s="68">
        <v>4051184611.02</v>
      </c>
      <c r="I97" s="68">
        <v>3940519960.8199997</v>
      </c>
      <c r="J97" s="68">
        <v>4464240640.4699993</v>
      </c>
      <c r="K97" s="68">
        <v>2866199540.96</v>
      </c>
      <c r="L97" s="68">
        <v>10689763736.1</v>
      </c>
      <c r="M97" s="68">
        <v>13214960163.990002</v>
      </c>
      <c r="N97" s="68">
        <v>7381251559.3999996</v>
      </c>
      <c r="O97" s="68">
        <v>5881796575.9700003</v>
      </c>
      <c r="P97" s="68">
        <v>6068915977.6100006</v>
      </c>
      <c r="Q97" s="68">
        <f t="shared" si="1"/>
        <v>65043837335.560005</v>
      </c>
      <c r="R97" s="139"/>
      <c r="S97" s="139"/>
      <c r="T97" s="41"/>
      <c r="U97" s="41"/>
      <c r="V97" s="41"/>
      <c r="W97" s="41"/>
    </row>
    <row r="98" spans="2:23" x14ac:dyDescent="0.25">
      <c r="B98" s="16" t="s">
        <v>87</v>
      </c>
      <c r="C98" s="87">
        <v>168700000</v>
      </c>
      <c r="D98" s="87">
        <v>0</v>
      </c>
      <c r="E98" s="68">
        <v>0</v>
      </c>
      <c r="F98" s="68">
        <v>0</v>
      </c>
      <c r="G98" s="68">
        <v>0</v>
      </c>
      <c r="H98" s="68"/>
      <c r="I98" s="68"/>
      <c r="J98" s="68"/>
      <c r="K98" s="68"/>
      <c r="L98" s="68">
        <v>0</v>
      </c>
      <c r="M98" s="68"/>
      <c r="N98" s="68"/>
      <c r="O98" s="68"/>
      <c r="P98" s="68">
        <v>0</v>
      </c>
      <c r="Q98" s="68">
        <f t="shared" si="1"/>
        <v>0</v>
      </c>
      <c r="R98" s="139"/>
      <c r="S98" s="139"/>
      <c r="T98" s="41"/>
      <c r="U98" s="41"/>
      <c r="V98" s="41"/>
      <c r="W98" s="41"/>
    </row>
    <row r="99" spans="2:23" x14ac:dyDescent="0.25">
      <c r="B99" s="16" t="s">
        <v>103</v>
      </c>
      <c r="C99" s="87">
        <v>0</v>
      </c>
      <c r="D99" s="87">
        <v>58790.41</v>
      </c>
      <c r="E99" s="68"/>
      <c r="F99" s="68"/>
      <c r="G99" s="68"/>
      <c r="H99" s="68"/>
      <c r="I99" s="68"/>
      <c r="J99" s="68"/>
      <c r="K99" s="68"/>
      <c r="L99" s="68"/>
      <c r="M99" s="68"/>
      <c r="N99" s="68"/>
      <c r="O99" s="68"/>
      <c r="P99" s="68">
        <v>58210.41</v>
      </c>
      <c r="Q99" s="68">
        <f t="shared" si="1"/>
        <v>58210.41</v>
      </c>
      <c r="R99" s="139"/>
      <c r="S99" s="139"/>
      <c r="T99" s="41"/>
      <c r="U99" s="41"/>
      <c r="V99" s="41"/>
      <c r="W99" s="41"/>
    </row>
    <row r="100" spans="2:23" x14ac:dyDescent="0.25">
      <c r="B100" s="16" t="s">
        <v>117</v>
      </c>
      <c r="C100" s="87">
        <v>0</v>
      </c>
      <c r="D100" s="87">
        <v>282055.57</v>
      </c>
      <c r="E100" s="68"/>
      <c r="F100" s="68"/>
      <c r="G100" s="68"/>
      <c r="H100" s="68"/>
      <c r="I100" s="68"/>
      <c r="J100" s="68">
        <v>0</v>
      </c>
      <c r="K100" s="68"/>
      <c r="L100" s="68"/>
      <c r="M100" s="68"/>
      <c r="N100" s="68"/>
      <c r="O100" s="68"/>
      <c r="P100" s="68">
        <v>116170.82999999999</v>
      </c>
      <c r="Q100" s="68">
        <f t="shared" si="1"/>
        <v>116170.82999999999</v>
      </c>
      <c r="R100" s="139"/>
      <c r="S100" s="139"/>
      <c r="T100" s="41"/>
      <c r="U100" s="41"/>
      <c r="V100" s="41"/>
      <c r="W100" s="41"/>
    </row>
    <row r="101" spans="2:23" x14ac:dyDescent="0.25">
      <c r="B101" s="16" t="s">
        <v>255</v>
      </c>
      <c r="C101" s="87">
        <v>0</v>
      </c>
      <c r="D101" s="87">
        <v>171376.08</v>
      </c>
      <c r="E101" s="68"/>
      <c r="F101" s="68"/>
      <c r="G101" s="68"/>
      <c r="H101" s="68"/>
      <c r="I101" s="68"/>
      <c r="J101" s="68"/>
      <c r="K101" s="68"/>
      <c r="L101" s="68"/>
      <c r="M101" s="68"/>
      <c r="N101" s="68"/>
      <c r="O101" s="68"/>
      <c r="P101" s="68">
        <v>85775.54</v>
      </c>
      <c r="Q101" s="68">
        <f t="shared" si="1"/>
        <v>85775.54</v>
      </c>
      <c r="R101" s="139"/>
      <c r="S101" s="139"/>
      <c r="T101" s="41"/>
      <c r="U101" s="41"/>
      <c r="V101" s="41"/>
      <c r="W101" s="41"/>
    </row>
    <row r="102" spans="2:23" x14ac:dyDescent="0.25">
      <c r="B102" s="16" t="s">
        <v>282</v>
      </c>
      <c r="C102" s="87">
        <v>602500000</v>
      </c>
      <c r="D102" s="87">
        <v>0</v>
      </c>
      <c r="E102" s="68">
        <v>0</v>
      </c>
      <c r="F102" s="68"/>
      <c r="G102" s="68"/>
      <c r="H102" s="68"/>
      <c r="I102" s="68"/>
      <c r="J102" s="68"/>
      <c r="K102" s="68"/>
      <c r="L102" s="68">
        <v>0</v>
      </c>
      <c r="M102" s="68"/>
      <c r="N102" s="68"/>
      <c r="O102" s="68"/>
      <c r="P102" s="68">
        <v>0</v>
      </c>
      <c r="Q102" s="68">
        <f t="shared" si="1"/>
        <v>0</v>
      </c>
      <c r="R102" s="139"/>
      <c r="S102" s="139"/>
      <c r="T102" s="41"/>
      <c r="U102" s="41"/>
      <c r="V102" s="41"/>
      <c r="W102" s="41"/>
    </row>
    <row r="103" spans="2:23" x14ac:dyDescent="0.25">
      <c r="B103" s="16" t="s">
        <v>283</v>
      </c>
      <c r="C103" s="87">
        <v>604703032</v>
      </c>
      <c r="D103" s="87">
        <v>892862132</v>
      </c>
      <c r="E103" s="68">
        <v>6441081.3600000003</v>
      </c>
      <c r="F103" s="68">
        <v>2118444.35</v>
      </c>
      <c r="G103" s="68">
        <v>2121419.4</v>
      </c>
      <c r="H103" s="68">
        <v>4893799.67</v>
      </c>
      <c r="I103" s="68">
        <v>2209130.2999999998</v>
      </c>
      <c r="J103" s="68">
        <v>25247896.140000001</v>
      </c>
      <c r="K103" s="68">
        <v>386715637.04000002</v>
      </c>
      <c r="L103" s="68">
        <v>15921157.779999999</v>
      </c>
      <c r="M103" s="68">
        <v>43062594.630000003</v>
      </c>
      <c r="N103" s="68">
        <v>7891439.3399999999</v>
      </c>
      <c r="O103" s="68">
        <v>39376028.960000001</v>
      </c>
      <c r="P103" s="68">
        <v>339249730.25</v>
      </c>
      <c r="Q103" s="68">
        <f t="shared" si="1"/>
        <v>875248359.21999991</v>
      </c>
      <c r="R103" s="139"/>
      <c r="S103" s="139"/>
      <c r="T103" s="41"/>
      <c r="U103" s="41"/>
      <c r="V103" s="41"/>
      <c r="W103" s="41"/>
    </row>
    <row r="104" spans="2:23" x14ac:dyDescent="0.25">
      <c r="B104" s="16" t="s">
        <v>284</v>
      </c>
      <c r="C104" s="87">
        <v>0</v>
      </c>
      <c r="D104" s="87">
        <v>223702000</v>
      </c>
      <c r="E104" s="68"/>
      <c r="F104" s="68">
        <v>15188801.17</v>
      </c>
      <c r="G104" s="68">
        <v>131707589.69</v>
      </c>
      <c r="H104" s="68">
        <v>1072573.3700000001</v>
      </c>
      <c r="I104" s="68">
        <v>103668.8</v>
      </c>
      <c r="J104" s="68">
        <v>75629139.099999994</v>
      </c>
      <c r="K104" s="68"/>
      <c r="L104" s="68"/>
      <c r="M104" s="68">
        <v>0</v>
      </c>
      <c r="N104" s="68"/>
      <c r="O104" s="68"/>
      <c r="P104" s="68">
        <v>0</v>
      </c>
      <c r="Q104" s="68">
        <f t="shared" si="1"/>
        <v>223701772.13</v>
      </c>
      <c r="R104" s="139"/>
      <c r="S104" s="139"/>
      <c r="T104" s="41"/>
      <c r="U104" s="41"/>
      <c r="V104" s="41"/>
      <c r="W104" s="41"/>
    </row>
    <row r="105" spans="2:23" x14ac:dyDescent="0.25">
      <c r="B105" s="16" t="s">
        <v>353</v>
      </c>
      <c r="C105" s="87">
        <v>86583654</v>
      </c>
      <c r="D105" s="87">
        <v>607793279</v>
      </c>
      <c r="E105" s="68">
        <v>247777.89</v>
      </c>
      <c r="F105" s="68">
        <v>2262576.29</v>
      </c>
      <c r="G105" s="68"/>
      <c r="H105" s="68">
        <v>3064982.27</v>
      </c>
      <c r="I105" s="68">
        <v>1678117.14</v>
      </c>
      <c r="J105" s="68">
        <v>1219584.26</v>
      </c>
      <c r="K105" s="68">
        <v>1883662.72</v>
      </c>
      <c r="L105" s="68">
        <v>261085454.97999999</v>
      </c>
      <c r="M105" s="68">
        <v>186136.32000000001</v>
      </c>
      <c r="N105" s="68"/>
      <c r="O105" s="68">
        <v>103924705.52</v>
      </c>
      <c r="P105" s="68">
        <v>207322207.59</v>
      </c>
      <c r="Q105" s="68">
        <f t="shared" si="1"/>
        <v>582875204.98000002</v>
      </c>
      <c r="R105" s="139"/>
      <c r="S105" s="139"/>
      <c r="T105" s="41"/>
      <c r="U105" s="41"/>
      <c r="V105" s="41"/>
      <c r="W105" s="41"/>
    </row>
    <row r="106" spans="2:23" x14ac:dyDescent="0.25">
      <c r="B106" s="16" t="s">
        <v>332</v>
      </c>
      <c r="C106" s="87">
        <v>0</v>
      </c>
      <c r="D106" s="87">
        <v>133483404.46000001</v>
      </c>
      <c r="E106" s="68"/>
      <c r="F106" s="68"/>
      <c r="G106" s="68">
        <v>1474030</v>
      </c>
      <c r="H106" s="68"/>
      <c r="I106" s="68">
        <v>0</v>
      </c>
      <c r="J106" s="68">
        <v>18707671.329999998</v>
      </c>
      <c r="K106" s="68"/>
      <c r="L106" s="68">
        <v>38118377.469999999</v>
      </c>
      <c r="M106" s="68"/>
      <c r="N106" s="68">
        <v>23558166.09</v>
      </c>
      <c r="O106" s="68">
        <v>1073479.74</v>
      </c>
      <c r="P106" s="68">
        <v>50329878.189999998</v>
      </c>
      <c r="Q106" s="68">
        <f t="shared" si="1"/>
        <v>133261602.81999999</v>
      </c>
      <c r="R106" s="139"/>
      <c r="S106" s="139"/>
      <c r="T106" s="41"/>
      <c r="U106" s="41"/>
      <c r="V106" s="41"/>
      <c r="W106" s="41"/>
    </row>
    <row r="107" spans="2:23" x14ac:dyDescent="0.25">
      <c r="B107" s="16" t="s">
        <v>286</v>
      </c>
      <c r="C107" s="87">
        <v>903750001</v>
      </c>
      <c r="D107" s="87">
        <v>779064474.70000005</v>
      </c>
      <c r="E107" s="68">
        <v>127529.91</v>
      </c>
      <c r="F107" s="68">
        <v>32119186.890000001</v>
      </c>
      <c r="G107" s="68">
        <v>9152908.5099999998</v>
      </c>
      <c r="H107" s="68">
        <v>3172491.5</v>
      </c>
      <c r="I107" s="68">
        <v>71403335.989999995</v>
      </c>
      <c r="J107" s="68">
        <v>3750304.73</v>
      </c>
      <c r="K107" s="68">
        <v>13872710.709999999</v>
      </c>
      <c r="L107" s="68">
        <v>7439663.0899999999</v>
      </c>
      <c r="M107" s="68">
        <v>3135862.17</v>
      </c>
      <c r="N107" s="68">
        <v>287203043.84000003</v>
      </c>
      <c r="O107" s="68">
        <v>7170097.5099999998</v>
      </c>
      <c r="P107" s="68">
        <v>336822589.63999999</v>
      </c>
      <c r="Q107" s="68">
        <f t="shared" si="1"/>
        <v>775369724.49000001</v>
      </c>
      <c r="R107" s="139"/>
      <c r="S107" s="139"/>
      <c r="T107" s="41"/>
      <c r="U107" s="41"/>
      <c r="V107" s="41"/>
      <c r="W107" s="41"/>
    </row>
    <row r="108" spans="2:23" x14ac:dyDescent="0.25">
      <c r="B108" s="16" t="s">
        <v>287</v>
      </c>
      <c r="C108" s="87">
        <v>2589740270</v>
      </c>
      <c r="D108" s="87">
        <v>152577259.5</v>
      </c>
      <c r="E108" s="68">
        <v>0</v>
      </c>
      <c r="F108" s="68">
        <v>0</v>
      </c>
      <c r="G108" s="68">
        <v>0</v>
      </c>
      <c r="H108" s="68">
        <v>48955671.100000001</v>
      </c>
      <c r="I108" s="68">
        <v>10281274.380000001</v>
      </c>
      <c r="J108" s="68">
        <v>0</v>
      </c>
      <c r="K108" s="68">
        <v>14969489.060000001</v>
      </c>
      <c r="L108" s="68">
        <v>47496971.090000004</v>
      </c>
      <c r="M108" s="68">
        <v>0</v>
      </c>
      <c r="N108" s="68">
        <v>823797.96</v>
      </c>
      <c r="O108" s="68">
        <v>0</v>
      </c>
      <c r="P108" s="68">
        <v>29455994.91</v>
      </c>
      <c r="Q108" s="68">
        <f t="shared" si="1"/>
        <v>151983198.5</v>
      </c>
      <c r="R108" s="139"/>
      <c r="S108" s="139"/>
      <c r="T108" s="41"/>
      <c r="U108" s="41"/>
      <c r="V108" s="41"/>
      <c r="W108" s="41"/>
    </row>
    <row r="109" spans="2:23" x14ac:dyDescent="0.25">
      <c r="B109" s="16" t="s">
        <v>289</v>
      </c>
      <c r="C109" s="87">
        <v>0</v>
      </c>
      <c r="D109" s="87">
        <v>948578126.11000001</v>
      </c>
      <c r="E109" s="68"/>
      <c r="F109" s="68"/>
      <c r="G109" s="68">
        <v>9830034.7799999993</v>
      </c>
      <c r="H109" s="68">
        <v>72478529.790000007</v>
      </c>
      <c r="I109" s="68">
        <v>46221775.829999998</v>
      </c>
      <c r="J109" s="68">
        <v>316801859.91000003</v>
      </c>
      <c r="K109" s="68">
        <v>74516796.409999996</v>
      </c>
      <c r="L109" s="68">
        <v>0</v>
      </c>
      <c r="M109" s="68">
        <v>594200.04</v>
      </c>
      <c r="N109" s="68"/>
      <c r="O109" s="68"/>
      <c r="P109" s="68">
        <v>428134927.18000001</v>
      </c>
      <c r="Q109" s="68">
        <f t="shared" si="1"/>
        <v>948578123.94000006</v>
      </c>
      <c r="R109" s="139"/>
      <c r="S109" s="139"/>
      <c r="T109" s="41"/>
      <c r="U109" s="41"/>
      <c r="V109" s="41"/>
      <c r="W109" s="41"/>
    </row>
    <row r="110" spans="2:23" x14ac:dyDescent="0.25">
      <c r="B110" s="16" t="s">
        <v>385</v>
      </c>
      <c r="C110" s="87">
        <v>373550000</v>
      </c>
      <c r="D110" s="87">
        <v>171195069.87</v>
      </c>
      <c r="E110" s="68">
        <v>0</v>
      </c>
      <c r="F110" s="68"/>
      <c r="G110" s="68"/>
      <c r="H110" s="68"/>
      <c r="I110" s="68"/>
      <c r="J110" s="68"/>
      <c r="K110" s="68">
        <v>171195069.87</v>
      </c>
      <c r="L110" s="68">
        <v>0</v>
      </c>
      <c r="M110" s="68">
        <v>0</v>
      </c>
      <c r="N110" s="68">
        <v>0</v>
      </c>
      <c r="O110" s="68">
        <v>0</v>
      </c>
      <c r="P110" s="68">
        <v>0</v>
      </c>
      <c r="Q110" s="68">
        <f t="shared" si="1"/>
        <v>171195069.87</v>
      </c>
      <c r="R110" s="139"/>
      <c r="S110" s="139"/>
      <c r="T110" s="41"/>
      <c r="U110" s="41"/>
      <c r="V110" s="41"/>
      <c r="W110" s="41"/>
    </row>
    <row r="111" spans="2:23" x14ac:dyDescent="0.25">
      <c r="B111" s="16" t="s">
        <v>334</v>
      </c>
      <c r="C111" s="87">
        <v>0</v>
      </c>
      <c r="D111" s="87">
        <v>300590000</v>
      </c>
      <c r="E111" s="68"/>
      <c r="F111" s="68"/>
      <c r="G111" s="68"/>
      <c r="H111" s="68"/>
      <c r="I111" s="68"/>
      <c r="J111" s="68"/>
      <c r="K111" s="68"/>
      <c r="L111" s="68"/>
      <c r="M111" s="68"/>
      <c r="N111" s="68"/>
      <c r="O111" s="68"/>
      <c r="P111" s="68">
        <v>300590000</v>
      </c>
      <c r="Q111" s="68">
        <f t="shared" si="1"/>
        <v>300590000</v>
      </c>
      <c r="R111" s="139"/>
      <c r="S111" s="139"/>
      <c r="T111" s="41"/>
      <c r="U111" s="41"/>
      <c r="V111" s="41"/>
      <c r="W111" s="41"/>
    </row>
    <row r="112" spans="2:23" x14ac:dyDescent="0.25">
      <c r="B112" s="16" t="s">
        <v>335</v>
      </c>
      <c r="C112" s="87">
        <v>0</v>
      </c>
      <c r="D112" s="87">
        <v>70775696.140000001</v>
      </c>
      <c r="E112" s="68"/>
      <c r="F112" s="68"/>
      <c r="G112" s="68"/>
      <c r="H112" s="68"/>
      <c r="I112" s="68"/>
      <c r="J112" s="68"/>
      <c r="K112" s="68"/>
      <c r="L112" s="68"/>
      <c r="M112" s="68"/>
      <c r="N112" s="68"/>
      <c r="O112" s="68"/>
      <c r="P112" s="68">
        <v>70775695.129999995</v>
      </c>
      <c r="Q112" s="68">
        <f t="shared" si="1"/>
        <v>70775695.129999995</v>
      </c>
      <c r="R112" s="139"/>
      <c r="S112" s="139"/>
      <c r="T112" s="41"/>
      <c r="U112" s="41"/>
      <c r="V112" s="41"/>
      <c r="W112" s="41"/>
    </row>
    <row r="113" spans="2:23" x14ac:dyDescent="0.25">
      <c r="B113" s="16" t="s">
        <v>355</v>
      </c>
      <c r="C113" s="87">
        <v>291426204</v>
      </c>
      <c r="D113" s="87">
        <v>1104380873</v>
      </c>
      <c r="E113" s="68">
        <v>0</v>
      </c>
      <c r="F113" s="68"/>
      <c r="G113" s="68">
        <v>797845792.38</v>
      </c>
      <c r="H113" s="68"/>
      <c r="I113" s="68"/>
      <c r="J113" s="68">
        <v>65950931.689999998</v>
      </c>
      <c r="K113" s="68"/>
      <c r="L113" s="68">
        <v>0</v>
      </c>
      <c r="M113" s="68"/>
      <c r="N113" s="68"/>
      <c r="O113" s="68">
        <v>65650308.700000003</v>
      </c>
      <c r="P113" s="68">
        <v>129781299.42</v>
      </c>
      <c r="Q113" s="68">
        <f t="shared" si="1"/>
        <v>1059228332.1899999</v>
      </c>
      <c r="R113" s="139"/>
      <c r="S113" s="139"/>
      <c r="T113" s="41"/>
      <c r="U113" s="41"/>
      <c r="V113" s="41"/>
      <c r="W113" s="41"/>
    </row>
    <row r="114" spans="2:23" x14ac:dyDescent="0.25">
      <c r="B114" s="16" t="s">
        <v>438</v>
      </c>
      <c r="C114" s="87">
        <v>0</v>
      </c>
      <c r="D114" s="87">
        <v>52949031.090000004</v>
      </c>
      <c r="E114" s="68"/>
      <c r="F114" s="68"/>
      <c r="G114" s="68"/>
      <c r="H114" s="68"/>
      <c r="I114" s="68">
        <v>1476900.07</v>
      </c>
      <c r="J114" s="68"/>
      <c r="K114" s="68">
        <v>143063.37</v>
      </c>
      <c r="L114" s="68">
        <v>51329067.649999999</v>
      </c>
      <c r="M114" s="68"/>
      <c r="N114" s="68"/>
      <c r="O114" s="68"/>
      <c r="P114" s="68">
        <v>0</v>
      </c>
      <c r="Q114" s="68">
        <f t="shared" si="1"/>
        <v>52949031.089999996</v>
      </c>
      <c r="R114" s="139"/>
      <c r="S114" s="139"/>
      <c r="T114" s="41"/>
      <c r="U114" s="41"/>
      <c r="V114" s="41"/>
      <c r="W114" s="41"/>
    </row>
    <row r="115" spans="2:23" x14ac:dyDescent="0.25">
      <c r="B115" s="16" t="s">
        <v>356</v>
      </c>
      <c r="C115" s="87">
        <v>1446000000</v>
      </c>
      <c r="D115" s="87">
        <v>1302204397.9000001</v>
      </c>
      <c r="E115" s="68">
        <v>19221422.349999998</v>
      </c>
      <c r="F115" s="68">
        <v>6999965.8899999997</v>
      </c>
      <c r="G115" s="68">
        <v>26114391.120000001</v>
      </c>
      <c r="H115" s="68">
        <v>796745743.31999993</v>
      </c>
      <c r="I115" s="68">
        <v>20450752.359999999</v>
      </c>
      <c r="J115" s="68">
        <v>69546965.640000001</v>
      </c>
      <c r="K115" s="68">
        <v>80118062.199999988</v>
      </c>
      <c r="L115" s="68">
        <v>20219603.800000001</v>
      </c>
      <c r="M115" s="68">
        <v>20140135.899999999</v>
      </c>
      <c r="N115" s="68">
        <v>10593214.560000001</v>
      </c>
      <c r="O115" s="68">
        <v>110248310.56</v>
      </c>
      <c r="P115" s="68">
        <v>97305829.5</v>
      </c>
      <c r="Q115" s="68">
        <f t="shared" si="1"/>
        <v>1277704397.1999998</v>
      </c>
      <c r="R115" s="139"/>
      <c r="S115" s="139"/>
      <c r="T115" s="41"/>
      <c r="U115" s="41"/>
      <c r="V115" s="41"/>
      <c r="W115" s="41"/>
    </row>
    <row r="116" spans="2:23" x14ac:dyDescent="0.25">
      <c r="B116" s="16" t="s">
        <v>386</v>
      </c>
      <c r="C116" s="87">
        <v>0</v>
      </c>
      <c r="D116" s="87">
        <v>931861699</v>
      </c>
      <c r="E116" s="68"/>
      <c r="F116" s="68"/>
      <c r="G116" s="68"/>
      <c r="H116" s="68">
        <v>75216515.120000005</v>
      </c>
      <c r="I116" s="68">
        <v>1696053.59</v>
      </c>
      <c r="J116" s="68"/>
      <c r="K116" s="68">
        <v>3436452.45</v>
      </c>
      <c r="L116" s="68">
        <v>257609503.34</v>
      </c>
      <c r="M116" s="68">
        <v>36343159.909999996</v>
      </c>
      <c r="N116" s="68">
        <v>231301605.78</v>
      </c>
      <c r="O116" s="68">
        <v>207709384.16</v>
      </c>
      <c r="P116" s="68">
        <v>118549022.47999999</v>
      </c>
      <c r="Q116" s="68">
        <f t="shared" si="1"/>
        <v>931861696.82999992</v>
      </c>
      <c r="R116" s="139"/>
      <c r="S116" s="139"/>
      <c r="T116" s="41"/>
      <c r="U116" s="41"/>
      <c r="V116" s="41"/>
      <c r="W116" s="41"/>
    </row>
    <row r="117" spans="2:23" x14ac:dyDescent="0.25">
      <c r="B117" s="16" t="s">
        <v>357</v>
      </c>
      <c r="C117" s="87">
        <v>602500000</v>
      </c>
      <c r="D117" s="87">
        <v>366939168.44</v>
      </c>
      <c r="E117" s="68">
        <v>0</v>
      </c>
      <c r="F117" s="68">
        <v>34955799.93</v>
      </c>
      <c r="G117" s="68">
        <v>2045268.77</v>
      </c>
      <c r="H117" s="68">
        <v>18437478.010000002</v>
      </c>
      <c r="I117" s="68">
        <v>1662748.53</v>
      </c>
      <c r="J117" s="68">
        <v>1343547.6</v>
      </c>
      <c r="K117" s="68">
        <v>844147.66</v>
      </c>
      <c r="L117" s="68">
        <v>10836449.92</v>
      </c>
      <c r="M117" s="68">
        <v>33277226.449999999</v>
      </c>
      <c r="N117" s="68">
        <v>2182464.35</v>
      </c>
      <c r="O117" s="68">
        <v>3014417.65</v>
      </c>
      <c r="P117" s="68">
        <v>258329452.96000001</v>
      </c>
      <c r="Q117" s="68">
        <f t="shared" si="1"/>
        <v>366929001.83000004</v>
      </c>
      <c r="R117" s="139"/>
      <c r="S117" s="139"/>
      <c r="T117" s="41"/>
      <c r="U117" s="41"/>
      <c r="V117" s="41"/>
      <c r="W117" s="41"/>
    </row>
    <row r="118" spans="2:23" x14ac:dyDescent="0.25">
      <c r="B118" s="16" t="s">
        <v>358</v>
      </c>
      <c r="C118" s="87">
        <v>1903006673</v>
      </c>
      <c r="D118" s="87">
        <v>2100791640</v>
      </c>
      <c r="E118" s="68">
        <v>0</v>
      </c>
      <c r="F118" s="68"/>
      <c r="G118" s="68">
        <v>413483440.70999998</v>
      </c>
      <c r="H118" s="68">
        <v>97099835.25</v>
      </c>
      <c r="I118" s="68"/>
      <c r="J118" s="68"/>
      <c r="K118" s="68">
        <v>84440311.989999995</v>
      </c>
      <c r="L118" s="68"/>
      <c r="M118" s="68"/>
      <c r="N118" s="68"/>
      <c r="O118" s="68">
        <v>631747503.32000005</v>
      </c>
      <c r="P118" s="68">
        <v>873861698.29999995</v>
      </c>
      <c r="Q118" s="68">
        <f t="shared" si="1"/>
        <v>2100632789.5699999</v>
      </c>
      <c r="R118" s="139"/>
      <c r="S118" s="139"/>
      <c r="T118" s="41"/>
      <c r="U118" s="41"/>
      <c r="V118" s="41"/>
      <c r="W118" s="41"/>
    </row>
    <row r="119" spans="2:23" x14ac:dyDescent="0.25">
      <c r="B119" s="16" t="s">
        <v>387</v>
      </c>
      <c r="C119" s="87">
        <v>0</v>
      </c>
      <c r="D119" s="87">
        <v>904805746</v>
      </c>
      <c r="E119" s="68">
        <v>19229949.420000002</v>
      </c>
      <c r="F119" s="68">
        <v>18217749.379999999</v>
      </c>
      <c r="G119" s="68">
        <v>237732.11</v>
      </c>
      <c r="H119" s="68">
        <v>48268603.340000004</v>
      </c>
      <c r="I119" s="68">
        <v>190466746.16</v>
      </c>
      <c r="J119" s="68">
        <v>5818738.04</v>
      </c>
      <c r="K119" s="68">
        <v>15262294.310000001</v>
      </c>
      <c r="L119" s="68">
        <v>280114871.72000003</v>
      </c>
      <c r="M119" s="68">
        <v>13182839.220000001</v>
      </c>
      <c r="N119" s="68">
        <v>119214441.89</v>
      </c>
      <c r="O119" s="68">
        <v>16071114.74</v>
      </c>
      <c r="P119" s="68">
        <v>178719681.44</v>
      </c>
      <c r="Q119" s="68">
        <f t="shared" si="1"/>
        <v>904804761.76999998</v>
      </c>
      <c r="R119" s="139"/>
      <c r="S119" s="139"/>
      <c r="T119" s="41"/>
      <c r="U119" s="41"/>
      <c r="V119" s="41"/>
      <c r="W119" s="41"/>
    </row>
    <row r="120" spans="2:23" x14ac:dyDescent="0.25">
      <c r="B120" s="16" t="s">
        <v>359</v>
      </c>
      <c r="C120" s="87">
        <v>0</v>
      </c>
      <c r="D120" s="87">
        <v>191050968.40000001</v>
      </c>
      <c r="E120" s="68">
        <v>2665035.7400000002</v>
      </c>
      <c r="F120" s="68">
        <v>1482413.34</v>
      </c>
      <c r="G120" s="68">
        <v>3080826.06</v>
      </c>
      <c r="H120" s="68">
        <v>9196931.9000000004</v>
      </c>
      <c r="I120" s="68">
        <v>3000907.71</v>
      </c>
      <c r="J120" s="68">
        <v>2256519.02</v>
      </c>
      <c r="K120" s="68">
        <v>747778.24</v>
      </c>
      <c r="L120" s="68">
        <v>11699575.75</v>
      </c>
      <c r="M120" s="68">
        <v>1642277.85</v>
      </c>
      <c r="N120" s="68">
        <v>9350398.5299999993</v>
      </c>
      <c r="O120" s="68">
        <v>4769936.4400000004</v>
      </c>
      <c r="P120" s="68">
        <v>11401780.109999999</v>
      </c>
      <c r="Q120" s="68">
        <f t="shared" si="1"/>
        <v>61294380.689999998</v>
      </c>
      <c r="R120" s="139"/>
      <c r="S120" s="139"/>
      <c r="T120" s="41"/>
      <c r="U120" s="41"/>
      <c r="V120" s="41"/>
      <c r="W120" s="41"/>
    </row>
    <row r="121" spans="2:23" x14ac:dyDescent="0.25">
      <c r="B121" s="16" t="s">
        <v>388</v>
      </c>
      <c r="C121" s="87">
        <v>602500000</v>
      </c>
      <c r="D121" s="87">
        <v>517019501.57999998</v>
      </c>
      <c r="E121" s="68">
        <v>0</v>
      </c>
      <c r="F121" s="68">
        <v>0</v>
      </c>
      <c r="G121" s="68">
        <v>666774.62</v>
      </c>
      <c r="H121" s="68">
        <v>215217.54</v>
      </c>
      <c r="I121" s="68">
        <v>349384.09</v>
      </c>
      <c r="J121" s="68">
        <v>954106.85</v>
      </c>
      <c r="K121" s="68">
        <v>10100236.970000001</v>
      </c>
      <c r="L121" s="68">
        <v>353300.16</v>
      </c>
      <c r="M121" s="68">
        <v>2734731.84</v>
      </c>
      <c r="N121" s="68">
        <v>825608.26</v>
      </c>
      <c r="O121" s="68">
        <v>3014436.73</v>
      </c>
      <c r="P121" s="68">
        <v>494857703.80000001</v>
      </c>
      <c r="Q121" s="68">
        <f t="shared" si="1"/>
        <v>514071500.86000001</v>
      </c>
      <c r="R121" s="139"/>
      <c r="S121" s="139"/>
      <c r="T121" s="41"/>
      <c r="U121" s="41"/>
      <c r="V121" s="41"/>
      <c r="W121" s="41"/>
    </row>
    <row r="122" spans="2:23" x14ac:dyDescent="0.25">
      <c r="B122" s="16" t="s">
        <v>389</v>
      </c>
      <c r="C122" s="87">
        <v>0</v>
      </c>
      <c r="D122" s="87">
        <v>2324763063</v>
      </c>
      <c r="E122" s="68"/>
      <c r="F122" s="68"/>
      <c r="G122" s="68"/>
      <c r="H122" s="68">
        <v>27295743.379999999</v>
      </c>
      <c r="I122" s="68"/>
      <c r="J122" s="68">
        <v>925529056.20000005</v>
      </c>
      <c r="K122" s="68">
        <v>32442969.170000002</v>
      </c>
      <c r="L122" s="68">
        <v>968281666.50999999</v>
      </c>
      <c r="M122" s="68">
        <v>0</v>
      </c>
      <c r="N122" s="68">
        <v>55747682.25</v>
      </c>
      <c r="O122" s="68">
        <v>98050396.030000001</v>
      </c>
      <c r="P122" s="68">
        <v>217415547.88999999</v>
      </c>
      <c r="Q122" s="68">
        <f t="shared" si="1"/>
        <v>2324763061.4299998</v>
      </c>
      <c r="R122" s="139"/>
      <c r="S122" s="139"/>
      <c r="T122" s="41"/>
      <c r="U122" s="41"/>
      <c r="V122" s="41"/>
      <c r="W122" s="41"/>
    </row>
    <row r="123" spans="2:23" x14ac:dyDescent="0.25">
      <c r="B123" s="16" t="s">
        <v>390</v>
      </c>
      <c r="C123" s="87">
        <v>313300000</v>
      </c>
      <c r="D123" s="87">
        <v>90380376</v>
      </c>
      <c r="E123" s="68">
        <v>374746.32</v>
      </c>
      <c r="F123" s="68"/>
      <c r="G123" s="68">
        <v>765005.81</v>
      </c>
      <c r="H123" s="68">
        <v>788017.83</v>
      </c>
      <c r="I123" s="68">
        <v>669646.38</v>
      </c>
      <c r="J123" s="68">
        <v>8661220.5700000003</v>
      </c>
      <c r="K123" s="68">
        <v>1565613.5</v>
      </c>
      <c r="L123" s="68">
        <v>3043137.35</v>
      </c>
      <c r="M123" s="68">
        <v>537851.69999999995</v>
      </c>
      <c r="N123" s="68">
        <v>22040063.219999999</v>
      </c>
      <c r="O123" s="68">
        <v>19793439.080000002</v>
      </c>
      <c r="P123" s="68">
        <v>32141630.739999998</v>
      </c>
      <c r="Q123" s="68">
        <f t="shared" si="1"/>
        <v>90380372.5</v>
      </c>
      <c r="R123" s="139"/>
      <c r="S123" s="139"/>
      <c r="T123" s="41"/>
      <c r="U123" s="41"/>
      <c r="V123" s="41"/>
      <c r="W123" s="41"/>
    </row>
    <row r="124" spans="2:23" x14ac:dyDescent="0.25">
      <c r="B124" s="16" t="s">
        <v>392</v>
      </c>
      <c r="C124" s="87">
        <v>610031250</v>
      </c>
      <c r="D124" s="87">
        <v>1297069925.5699999</v>
      </c>
      <c r="E124" s="68">
        <v>12477751.24</v>
      </c>
      <c r="F124" s="68">
        <v>19800003.789999999</v>
      </c>
      <c r="G124" s="68">
        <v>19723655.809999999</v>
      </c>
      <c r="H124" s="68">
        <v>33149446.289999999</v>
      </c>
      <c r="I124" s="68">
        <v>30547148.710000001</v>
      </c>
      <c r="J124" s="68">
        <v>61506852.909999996</v>
      </c>
      <c r="K124" s="68">
        <v>28054298.760000002</v>
      </c>
      <c r="L124" s="68">
        <v>71086910.019999996</v>
      </c>
      <c r="M124" s="68">
        <v>16378692.199999999</v>
      </c>
      <c r="N124" s="68">
        <v>113268952.5</v>
      </c>
      <c r="O124" s="68">
        <v>206919265.47999999</v>
      </c>
      <c r="P124" s="68">
        <v>679156947.86000001</v>
      </c>
      <c r="Q124" s="68">
        <f t="shared" si="1"/>
        <v>1292069925.5699999</v>
      </c>
      <c r="R124" s="139"/>
      <c r="S124" s="139"/>
      <c r="T124" s="41"/>
      <c r="U124" s="41"/>
      <c r="V124" s="41"/>
      <c r="W124" s="41"/>
    </row>
    <row r="125" spans="2:23" x14ac:dyDescent="0.25">
      <c r="B125" s="16" t="s">
        <v>393</v>
      </c>
      <c r="C125" s="87">
        <v>662750000</v>
      </c>
      <c r="D125" s="87">
        <v>182855291</v>
      </c>
      <c r="E125" s="68">
        <v>0</v>
      </c>
      <c r="F125" s="68">
        <v>3054586.1500000004</v>
      </c>
      <c r="G125" s="68">
        <v>5355400.9000000004</v>
      </c>
      <c r="H125" s="68">
        <v>4478730.5</v>
      </c>
      <c r="I125" s="68">
        <v>5342056.62</v>
      </c>
      <c r="J125" s="68">
        <v>7762103.5099999998</v>
      </c>
      <c r="K125" s="68">
        <v>7631432.1400000006</v>
      </c>
      <c r="L125" s="68">
        <v>14244348.450000001</v>
      </c>
      <c r="M125" s="68">
        <v>8487179.1899999995</v>
      </c>
      <c r="N125" s="68">
        <v>11797664.470000001</v>
      </c>
      <c r="O125" s="68">
        <v>8878843.6699999981</v>
      </c>
      <c r="P125" s="68">
        <v>74419137.170000002</v>
      </c>
      <c r="Q125" s="68">
        <f t="shared" si="1"/>
        <v>151451482.77000001</v>
      </c>
      <c r="R125" s="139"/>
      <c r="S125" s="139"/>
      <c r="T125" s="41"/>
      <c r="U125" s="41"/>
      <c r="V125" s="41"/>
      <c r="W125" s="41"/>
    </row>
    <row r="126" spans="2:23" x14ac:dyDescent="0.25">
      <c r="B126" s="16" t="s">
        <v>394</v>
      </c>
      <c r="C126" s="87">
        <v>602499999</v>
      </c>
      <c r="D126" s="87">
        <v>263103337</v>
      </c>
      <c r="E126" s="68">
        <v>0</v>
      </c>
      <c r="F126" s="68"/>
      <c r="G126" s="68">
        <v>0</v>
      </c>
      <c r="H126" s="68"/>
      <c r="I126" s="68"/>
      <c r="J126" s="68">
        <v>129175.75</v>
      </c>
      <c r="K126" s="68">
        <v>2134711.92</v>
      </c>
      <c r="L126" s="68">
        <v>0</v>
      </c>
      <c r="M126" s="68">
        <v>886922.23999999999</v>
      </c>
      <c r="N126" s="68"/>
      <c r="O126" s="68"/>
      <c r="P126" s="68">
        <v>238877406.46000001</v>
      </c>
      <c r="Q126" s="68">
        <f t="shared" si="1"/>
        <v>242028216.37</v>
      </c>
      <c r="R126" s="139"/>
      <c r="S126" s="139"/>
      <c r="T126" s="41"/>
      <c r="U126" s="41"/>
      <c r="V126" s="41"/>
      <c r="W126" s="41"/>
    </row>
    <row r="127" spans="2:23" x14ac:dyDescent="0.25">
      <c r="B127" s="16" t="s">
        <v>395</v>
      </c>
      <c r="C127" s="112">
        <v>0</v>
      </c>
      <c r="D127" s="87">
        <v>2158501886</v>
      </c>
      <c r="E127" s="68"/>
      <c r="F127" s="68"/>
      <c r="G127" s="68"/>
      <c r="H127" s="68"/>
      <c r="I127" s="68"/>
      <c r="J127" s="68"/>
      <c r="K127" s="68"/>
      <c r="L127" s="68"/>
      <c r="M127" s="68">
        <v>0</v>
      </c>
      <c r="N127" s="68"/>
      <c r="O127" s="68"/>
      <c r="P127" s="68">
        <v>2158501885.6199999</v>
      </c>
      <c r="Q127" s="68">
        <f t="shared" si="1"/>
        <v>2158501885.6199999</v>
      </c>
      <c r="R127" s="139"/>
      <c r="S127" s="139"/>
      <c r="T127" s="41"/>
      <c r="U127" s="41"/>
      <c r="V127" s="41"/>
      <c r="W127" s="41"/>
    </row>
    <row r="128" spans="2:23" x14ac:dyDescent="0.25">
      <c r="B128" s="16" t="s">
        <v>439</v>
      </c>
      <c r="C128" s="112">
        <v>0</v>
      </c>
      <c r="D128" s="87">
        <v>40978460.219999999</v>
      </c>
      <c r="E128" s="68"/>
      <c r="F128" s="68">
        <v>10205186.76</v>
      </c>
      <c r="G128" s="68"/>
      <c r="H128" s="68"/>
      <c r="I128" s="68"/>
      <c r="J128" s="68"/>
      <c r="K128" s="68">
        <v>5847842.79</v>
      </c>
      <c r="L128" s="68">
        <v>0</v>
      </c>
      <c r="M128" s="68"/>
      <c r="N128" s="68">
        <v>5038868.6900000004</v>
      </c>
      <c r="O128" s="68">
        <v>3442740.23</v>
      </c>
      <c r="P128" s="68">
        <v>13687715.26</v>
      </c>
      <c r="Q128" s="68">
        <f t="shared" si="1"/>
        <v>38222353.730000004</v>
      </c>
      <c r="R128" s="139"/>
      <c r="S128" s="139"/>
      <c r="T128" s="41"/>
      <c r="U128" s="41"/>
      <c r="V128" s="41"/>
      <c r="W128" s="41"/>
    </row>
    <row r="129" spans="2:23" x14ac:dyDescent="0.25">
      <c r="B129" s="16" t="s">
        <v>440</v>
      </c>
      <c r="C129" s="87">
        <v>0</v>
      </c>
      <c r="D129" s="87">
        <v>23700000</v>
      </c>
      <c r="E129" s="68"/>
      <c r="F129" s="68"/>
      <c r="G129" s="68"/>
      <c r="H129" s="68">
        <v>1368000</v>
      </c>
      <c r="I129" s="68">
        <v>342000</v>
      </c>
      <c r="J129" s="68">
        <v>372375</v>
      </c>
      <c r="K129" s="68">
        <v>1846547.3</v>
      </c>
      <c r="L129" s="68">
        <v>1396786.21</v>
      </c>
      <c r="M129" s="68">
        <v>3437394.23</v>
      </c>
      <c r="N129" s="68">
        <v>438950.57</v>
      </c>
      <c r="O129" s="68">
        <v>3066448.47</v>
      </c>
      <c r="P129" s="68">
        <v>2054800.7399999998</v>
      </c>
      <c r="Q129" s="68">
        <f t="shared" si="1"/>
        <v>14323302.520000001</v>
      </c>
      <c r="R129" s="139"/>
      <c r="S129" s="139"/>
      <c r="T129" s="41"/>
      <c r="U129" s="41"/>
      <c r="V129" s="41"/>
      <c r="W129" s="41"/>
    </row>
    <row r="130" spans="2:23" x14ac:dyDescent="0.25">
      <c r="B130" s="16" t="s">
        <v>396</v>
      </c>
      <c r="C130" s="87">
        <v>0</v>
      </c>
      <c r="D130" s="87">
        <v>470204900</v>
      </c>
      <c r="E130" s="68"/>
      <c r="F130" s="68"/>
      <c r="G130" s="68"/>
      <c r="H130" s="68"/>
      <c r="I130" s="68"/>
      <c r="J130" s="68"/>
      <c r="K130" s="68"/>
      <c r="L130" s="68"/>
      <c r="M130" s="68"/>
      <c r="N130" s="68"/>
      <c r="O130" s="68"/>
      <c r="P130" s="68">
        <v>470204900</v>
      </c>
      <c r="Q130" s="68">
        <f t="shared" si="1"/>
        <v>470204900</v>
      </c>
      <c r="R130" s="139"/>
      <c r="S130" s="139"/>
      <c r="T130" s="41"/>
      <c r="U130" s="41"/>
      <c r="V130" s="41"/>
      <c r="W130" s="41"/>
    </row>
    <row r="131" spans="2:23" x14ac:dyDescent="0.25">
      <c r="B131" s="16" t="s">
        <v>397</v>
      </c>
      <c r="C131" s="87">
        <v>0</v>
      </c>
      <c r="D131" s="87">
        <v>5509968004</v>
      </c>
      <c r="E131" s="68">
        <v>0</v>
      </c>
      <c r="F131" s="68">
        <v>0</v>
      </c>
      <c r="G131" s="68"/>
      <c r="H131" s="68">
        <v>1306992872.26</v>
      </c>
      <c r="I131" s="68"/>
      <c r="J131" s="68">
        <v>0</v>
      </c>
      <c r="K131" s="68">
        <v>548280247.85000002</v>
      </c>
      <c r="L131" s="68">
        <v>1648945811.29</v>
      </c>
      <c r="M131" s="68">
        <v>0</v>
      </c>
      <c r="N131" s="68">
        <v>347010628.93000001</v>
      </c>
      <c r="O131" s="68">
        <v>379549078.75</v>
      </c>
      <c r="P131" s="68">
        <v>1276188383.7</v>
      </c>
      <c r="Q131" s="68">
        <f t="shared" si="1"/>
        <v>5506967022.7799997</v>
      </c>
      <c r="R131" s="139"/>
      <c r="S131" s="139"/>
      <c r="T131" s="41"/>
      <c r="U131" s="41"/>
      <c r="V131" s="41"/>
      <c r="W131" s="41"/>
    </row>
    <row r="132" spans="2:23" x14ac:dyDescent="0.25">
      <c r="B132" s="16" t="s">
        <v>441</v>
      </c>
      <c r="C132" s="87">
        <v>0</v>
      </c>
      <c r="D132" s="87">
        <v>58700000</v>
      </c>
      <c r="E132" s="68"/>
      <c r="F132" s="68">
        <v>58624800</v>
      </c>
      <c r="G132" s="68"/>
      <c r="H132" s="68"/>
      <c r="I132" s="68"/>
      <c r="J132" s="68"/>
      <c r="K132" s="68"/>
      <c r="L132" s="68"/>
      <c r="M132" s="68"/>
      <c r="N132" s="68"/>
      <c r="O132" s="68"/>
      <c r="P132" s="68"/>
      <c r="Q132" s="68">
        <f t="shared" si="1"/>
        <v>58624800</v>
      </c>
      <c r="R132" s="139"/>
      <c r="S132" s="139"/>
      <c r="T132" s="41"/>
      <c r="U132" s="41"/>
      <c r="V132" s="41"/>
      <c r="W132" s="41"/>
    </row>
    <row r="133" spans="2:23" x14ac:dyDescent="0.25">
      <c r="B133" s="16" t="s">
        <v>442</v>
      </c>
      <c r="C133" s="87">
        <v>0</v>
      </c>
      <c r="D133" s="87">
        <v>67267000</v>
      </c>
      <c r="E133" s="68">
        <v>67266030</v>
      </c>
      <c r="F133" s="68">
        <v>0</v>
      </c>
      <c r="G133" s="68"/>
      <c r="H133" s="68"/>
      <c r="I133" s="68"/>
      <c r="J133" s="68"/>
      <c r="K133" s="68"/>
      <c r="L133" s="68"/>
      <c r="M133" s="68"/>
      <c r="N133" s="68"/>
      <c r="O133" s="68"/>
      <c r="P133" s="68"/>
      <c r="Q133" s="68">
        <f t="shared" si="1"/>
        <v>67266030</v>
      </c>
      <c r="R133" s="139"/>
      <c r="S133" s="139"/>
      <c r="T133" s="41"/>
      <c r="U133" s="41"/>
      <c r="V133" s="41"/>
      <c r="W133" s="41"/>
    </row>
    <row r="134" spans="2:23" x14ac:dyDescent="0.25">
      <c r="B134" s="16" t="s">
        <v>443</v>
      </c>
      <c r="C134" s="112">
        <v>0</v>
      </c>
      <c r="D134" s="87">
        <v>16127500</v>
      </c>
      <c r="E134" s="68"/>
      <c r="F134" s="68"/>
      <c r="G134" s="68"/>
      <c r="H134" s="68"/>
      <c r="I134" s="68"/>
      <c r="J134" s="68"/>
      <c r="K134" s="68"/>
      <c r="L134" s="68"/>
      <c r="M134" s="68">
        <v>0</v>
      </c>
      <c r="N134" s="68"/>
      <c r="O134" s="68"/>
      <c r="P134" s="68">
        <v>0</v>
      </c>
      <c r="Q134" s="68">
        <f t="shared" si="1"/>
        <v>0</v>
      </c>
      <c r="R134" s="139"/>
      <c r="S134" s="139"/>
      <c r="T134" s="41"/>
      <c r="U134" s="41"/>
      <c r="V134" s="41"/>
      <c r="W134" s="41"/>
    </row>
    <row r="135" spans="2:23" x14ac:dyDescent="0.25">
      <c r="B135" s="16" t="s">
        <v>444</v>
      </c>
      <c r="C135" s="87">
        <v>0</v>
      </c>
      <c r="D135" s="87">
        <v>67500000</v>
      </c>
      <c r="E135" s="68"/>
      <c r="F135" s="68"/>
      <c r="G135" s="68"/>
      <c r="H135" s="68"/>
      <c r="I135" s="68">
        <v>36802437.5</v>
      </c>
      <c r="J135" s="68"/>
      <c r="K135" s="68">
        <v>0</v>
      </c>
      <c r="L135" s="68"/>
      <c r="M135" s="68"/>
      <c r="N135" s="68">
        <v>0</v>
      </c>
      <c r="O135" s="68"/>
      <c r="P135" s="68">
        <v>6385307.5</v>
      </c>
      <c r="Q135" s="68">
        <f t="shared" si="1"/>
        <v>43187745</v>
      </c>
      <c r="R135" s="139"/>
      <c r="S135" s="139"/>
      <c r="T135" s="41"/>
      <c r="U135" s="41"/>
      <c r="V135" s="41"/>
      <c r="W135" s="41"/>
    </row>
    <row r="136" spans="2:23" x14ac:dyDescent="0.25">
      <c r="B136" s="16" t="s">
        <v>445</v>
      </c>
      <c r="C136" s="87">
        <v>0</v>
      </c>
      <c r="D136" s="72">
        <v>55000000</v>
      </c>
      <c r="E136" s="68"/>
      <c r="F136" s="68"/>
      <c r="G136" s="68"/>
      <c r="H136" s="68"/>
      <c r="I136" s="68">
        <v>14596175</v>
      </c>
      <c r="J136" s="68"/>
      <c r="K136" s="68">
        <v>0</v>
      </c>
      <c r="L136" s="68"/>
      <c r="M136" s="68"/>
      <c r="N136" s="68">
        <v>1216896.79</v>
      </c>
      <c r="O136" s="68">
        <v>609790.22</v>
      </c>
      <c r="P136" s="68">
        <v>14806147.449999999</v>
      </c>
      <c r="Q136" s="68">
        <f t="shared" si="1"/>
        <v>31229009.460000001</v>
      </c>
      <c r="R136" s="139"/>
      <c r="S136" s="139"/>
      <c r="T136" s="41"/>
      <c r="U136" s="41"/>
      <c r="V136" s="41"/>
      <c r="W136" s="41"/>
    </row>
    <row r="137" spans="2:23" x14ac:dyDescent="0.25">
      <c r="B137" s="16" t="s">
        <v>446</v>
      </c>
      <c r="C137" s="87">
        <v>0</v>
      </c>
      <c r="D137" s="72">
        <v>29000000</v>
      </c>
      <c r="E137" s="68"/>
      <c r="F137" s="68"/>
      <c r="G137" s="68"/>
      <c r="H137" s="68"/>
      <c r="I137" s="68"/>
      <c r="J137" s="68"/>
      <c r="K137" s="68"/>
      <c r="L137" s="68"/>
      <c r="M137" s="68"/>
      <c r="N137" s="68"/>
      <c r="O137" s="68"/>
      <c r="P137" s="68">
        <v>28743580</v>
      </c>
      <c r="Q137" s="68">
        <f t="shared" si="1"/>
        <v>28743580</v>
      </c>
      <c r="R137" s="139"/>
      <c r="S137" s="139"/>
      <c r="T137" s="41"/>
      <c r="U137" s="41"/>
      <c r="V137" s="41"/>
      <c r="W137" s="41"/>
    </row>
    <row r="138" spans="2:23" x14ac:dyDescent="0.25">
      <c r="B138" s="16" t="s">
        <v>447</v>
      </c>
      <c r="C138" s="87">
        <v>0</v>
      </c>
      <c r="D138" s="72">
        <v>31000000</v>
      </c>
      <c r="E138" s="68"/>
      <c r="F138" s="68"/>
      <c r="G138" s="68"/>
      <c r="H138" s="68"/>
      <c r="I138" s="68"/>
      <c r="J138" s="68"/>
      <c r="K138" s="68"/>
      <c r="L138" s="68"/>
      <c r="M138" s="68"/>
      <c r="N138" s="68"/>
      <c r="O138" s="68"/>
      <c r="P138" s="68">
        <v>30073000</v>
      </c>
      <c r="Q138" s="68">
        <f t="shared" si="1"/>
        <v>30073000</v>
      </c>
      <c r="R138" s="139"/>
      <c r="S138" s="139"/>
      <c r="T138" s="41"/>
      <c r="U138" s="41"/>
      <c r="V138" s="41"/>
      <c r="W138" s="41"/>
    </row>
    <row r="139" spans="2:23" x14ac:dyDescent="0.25">
      <c r="B139" s="16" t="s">
        <v>448</v>
      </c>
      <c r="C139" s="87">
        <v>0</v>
      </c>
      <c r="D139" s="72">
        <v>15500000</v>
      </c>
      <c r="E139" s="68"/>
      <c r="F139" s="68"/>
      <c r="G139" s="68"/>
      <c r="H139" s="68"/>
      <c r="I139" s="68"/>
      <c r="J139" s="68"/>
      <c r="K139" s="68"/>
      <c r="L139" s="68"/>
      <c r="M139" s="68"/>
      <c r="N139" s="68"/>
      <c r="O139" s="68"/>
      <c r="P139" s="68">
        <v>14880850</v>
      </c>
      <c r="Q139" s="68">
        <f t="shared" ref="Q139:Q202" si="2">SUM(E139:P139)</f>
        <v>14880850</v>
      </c>
      <c r="R139" s="139"/>
      <c r="S139" s="139"/>
      <c r="T139" s="41"/>
      <c r="U139" s="41"/>
      <c r="V139" s="41"/>
      <c r="W139" s="41"/>
    </row>
    <row r="140" spans="2:23" x14ac:dyDescent="0.25">
      <c r="B140" s="9" t="s">
        <v>121</v>
      </c>
      <c r="C140" s="71">
        <v>1748786619</v>
      </c>
      <c r="D140" s="89">
        <v>2594602597.579999</v>
      </c>
      <c r="E140" s="71">
        <v>1803883.88</v>
      </c>
      <c r="F140" s="71">
        <v>42330591.729999997</v>
      </c>
      <c r="G140" s="71">
        <v>24152271.259999998</v>
      </c>
      <c r="H140" s="71">
        <v>19878191.93</v>
      </c>
      <c r="I140" s="71">
        <v>20388390.27</v>
      </c>
      <c r="J140" s="71">
        <v>25947653.699999999</v>
      </c>
      <c r="K140" s="71">
        <v>76439616.160000011</v>
      </c>
      <c r="L140" s="71">
        <v>62292574.93</v>
      </c>
      <c r="M140" s="71">
        <v>74530440.049999997</v>
      </c>
      <c r="N140" s="71">
        <v>90776661.029999986</v>
      </c>
      <c r="O140" s="71">
        <v>75881086.560000002</v>
      </c>
      <c r="P140" s="71">
        <v>479909785.01999998</v>
      </c>
      <c r="Q140" s="71">
        <f t="shared" si="2"/>
        <v>994331146.51999998</v>
      </c>
      <c r="R140" s="139"/>
      <c r="S140" s="139"/>
      <c r="T140" s="41"/>
      <c r="U140" s="41"/>
      <c r="V140" s="41"/>
      <c r="W140" s="41"/>
    </row>
    <row r="141" spans="2:23" x14ac:dyDescent="0.25">
      <c r="B141" s="11" t="s">
        <v>122</v>
      </c>
      <c r="C141" s="87">
        <v>199036250</v>
      </c>
      <c r="D141" s="87">
        <v>335383346.91000003</v>
      </c>
      <c r="E141" s="68">
        <v>0</v>
      </c>
      <c r="F141" s="68">
        <v>29128916.039999999</v>
      </c>
      <c r="G141" s="68"/>
      <c r="H141" s="68">
        <v>0</v>
      </c>
      <c r="I141" s="68">
        <v>0</v>
      </c>
      <c r="J141" s="68"/>
      <c r="K141" s="68">
        <v>14731896.35</v>
      </c>
      <c r="L141" s="68">
        <v>38018704.269999996</v>
      </c>
      <c r="M141" s="68">
        <v>14028001.700000001</v>
      </c>
      <c r="N141" s="68"/>
      <c r="O141" s="71">
        <v>0</v>
      </c>
      <c r="P141" s="71">
        <v>212640080.44</v>
      </c>
      <c r="Q141" s="68">
        <f t="shared" si="2"/>
        <v>308547598.80000001</v>
      </c>
      <c r="R141" s="139"/>
      <c r="S141" s="139"/>
      <c r="T141" s="41"/>
      <c r="U141" s="41"/>
      <c r="V141" s="41"/>
      <c r="W141" s="41"/>
    </row>
    <row r="142" spans="2:23" x14ac:dyDescent="0.25">
      <c r="B142" s="11" t="s">
        <v>291</v>
      </c>
      <c r="C142" s="87">
        <v>0</v>
      </c>
      <c r="D142" s="87">
        <v>1571141.31</v>
      </c>
      <c r="E142" s="68"/>
      <c r="F142" s="68"/>
      <c r="G142" s="68"/>
      <c r="H142" s="68"/>
      <c r="I142" s="68"/>
      <c r="J142" s="68"/>
      <c r="K142" s="68"/>
      <c r="L142" s="68"/>
      <c r="M142" s="68"/>
      <c r="N142" s="68"/>
      <c r="O142" s="71"/>
      <c r="P142" s="71">
        <v>1111642.3700000001</v>
      </c>
      <c r="Q142" s="68">
        <f t="shared" si="2"/>
        <v>1111642.3700000001</v>
      </c>
      <c r="R142" s="139"/>
      <c r="S142" s="139"/>
      <c r="T142" s="41"/>
      <c r="U142" s="41"/>
      <c r="V142" s="41"/>
      <c r="W142" s="41"/>
    </row>
    <row r="143" spans="2:23" x14ac:dyDescent="0.25">
      <c r="B143" s="11" t="s">
        <v>125</v>
      </c>
      <c r="C143" s="87">
        <v>514298537</v>
      </c>
      <c r="D143" s="87">
        <v>444845039.64000005</v>
      </c>
      <c r="E143" s="68">
        <v>0</v>
      </c>
      <c r="F143" s="68"/>
      <c r="G143" s="68"/>
      <c r="H143" s="68"/>
      <c r="I143" s="68">
        <v>0</v>
      </c>
      <c r="J143" s="68">
        <v>0</v>
      </c>
      <c r="K143" s="68">
        <v>0</v>
      </c>
      <c r="L143" s="68"/>
      <c r="M143" s="68">
        <v>0</v>
      </c>
      <c r="N143" s="68">
        <v>0</v>
      </c>
      <c r="O143" s="68">
        <v>0</v>
      </c>
      <c r="P143" s="68">
        <v>0</v>
      </c>
      <c r="Q143" s="68">
        <f t="shared" si="2"/>
        <v>0</v>
      </c>
      <c r="R143" s="139"/>
      <c r="S143" s="139"/>
      <c r="T143" s="41"/>
      <c r="U143" s="41"/>
      <c r="V143" s="41"/>
      <c r="W143" s="41"/>
    </row>
    <row r="144" spans="2:23" x14ac:dyDescent="0.25">
      <c r="B144" s="11" t="s">
        <v>293</v>
      </c>
      <c r="C144" s="87">
        <v>0</v>
      </c>
      <c r="D144" s="87">
        <v>9811973.9499999993</v>
      </c>
      <c r="E144" s="68"/>
      <c r="F144" s="68"/>
      <c r="G144" s="68"/>
      <c r="H144" s="68"/>
      <c r="I144" s="68"/>
      <c r="J144" s="68"/>
      <c r="K144" s="68"/>
      <c r="L144" s="68"/>
      <c r="M144" s="68"/>
      <c r="N144" s="68"/>
      <c r="O144" s="68"/>
      <c r="P144" s="68">
        <v>9811973.9499999993</v>
      </c>
      <c r="Q144" s="68">
        <f t="shared" si="2"/>
        <v>9811973.9499999993</v>
      </c>
      <c r="R144" s="139"/>
      <c r="S144" s="139"/>
      <c r="T144" s="41"/>
      <c r="U144" s="41"/>
      <c r="V144" s="41"/>
      <c r="W144" s="41"/>
    </row>
    <row r="145" spans="2:23" x14ac:dyDescent="0.25">
      <c r="B145" s="11" t="s">
        <v>129</v>
      </c>
      <c r="C145" s="87">
        <v>0</v>
      </c>
      <c r="D145" s="87">
        <v>232922.08</v>
      </c>
      <c r="E145" s="68"/>
      <c r="F145" s="68"/>
      <c r="G145" s="68"/>
      <c r="H145" s="68"/>
      <c r="I145" s="68"/>
      <c r="J145" s="68"/>
      <c r="K145" s="68"/>
      <c r="L145" s="68"/>
      <c r="M145" s="68"/>
      <c r="N145" s="68">
        <v>218525.86</v>
      </c>
      <c r="O145" s="68"/>
      <c r="P145" s="68">
        <v>1155</v>
      </c>
      <c r="Q145" s="68">
        <f t="shared" si="2"/>
        <v>219680.86</v>
      </c>
      <c r="R145" s="139"/>
      <c r="S145" s="139"/>
      <c r="T145" s="41"/>
      <c r="U145" s="41"/>
      <c r="V145" s="41"/>
      <c r="W145" s="41"/>
    </row>
    <row r="146" spans="2:23" x14ac:dyDescent="0.25">
      <c r="B146" s="11" t="s">
        <v>137</v>
      </c>
      <c r="C146" s="87">
        <v>0</v>
      </c>
      <c r="D146" s="87">
        <v>28632473.379999995</v>
      </c>
      <c r="E146" s="68">
        <v>0</v>
      </c>
      <c r="F146" s="68">
        <v>1118759.42</v>
      </c>
      <c r="G146" s="68">
        <v>3388370.77</v>
      </c>
      <c r="H146" s="68">
        <v>2454268.4300000002</v>
      </c>
      <c r="I146" s="68">
        <v>5391921.1099999994</v>
      </c>
      <c r="J146" s="68">
        <v>4226074.0199999996</v>
      </c>
      <c r="K146" s="68">
        <v>711767.62</v>
      </c>
      <c r="L146" s="68">
        <v>1037428.3799999999</v>
      </c>
      <c r="M146" s="68">
        <v>1997032.35</v>
      </c>
      <c r="N146" s="68">
        <v>312116.25</v>
      </c>
      <c r="O146" s="68">
        <v>6408721.7200000007</v>
      </c>
      <c r="P146" s="68">
        <v>0</v>
      </c>
      <c r="Q146" s="68">
        <f t="shared" si="2"/>
        <v>27046460.07</v>
      </c>
      <c r="R146" s="139"/>
      <c r="S146" s="139"/>
      <c r="T146" s="41"/>
      <c r="U146" s="41"/>
      <c r="V146" s="41"/>
      <c r="W146" s="41"/>
    </row>
    <row r="147" spans="2:23" x14ac:dyDescent="0.25">
      <c r="B147" s="11" t="s">
        <v>296</v>
      </c>
      <c r="C147" s="87">
        <v>0</v>
      </c>
      <c r="D147" s="87">
        <v>450758.54</v>
      </c>
      <c r="E147" s="68"/>
      <c r="F147" s="68"/>
      <c r="G147" s="68"/>
      <c r="H147" s="68"/>
      <c r="I147" s="68"/>
      <c r="J147" s="68"/>
      <c r="K147" s="68"/>
      <c r="L147" s="68"/>
      <c r="M147" s="68"/>
      <c r="N147" s="68">
        <v>173109.74</v>
      </c>
      <c r="O147" s="68"/>
      <c r="P147" s="68">
        <v>700</v>
      </c>
      <c r="Q147" s="68">
        <f t="shared" si="2"/>
        <v>173809.74</v>
      </c>
      <c r="R147" s="139"/>
      <c r="S147" s="139"/>
      <c r="T147" s="41"/>
      <c r="U147" s="41"/>
      <c r="V147" s="41"/>
      <c r="W147" s="41"/>
    </row>
    <row r="148" spans="2:23" x14ac:dyDescent="0.25">
      <c r="B148" s="11" t="s">
        <v>300</v>
      </c>
      <c r="C148" s="87">
        <v>0</v>
      </c>
      <c r="D148" s="87">
        <v>11759136.65</v>
      </c>
      <c r="E148" s="68"/>
      <c r="F148" s="68"/>
      <c r="G148" s="68"/>
      <c r="H148" s="68"/>
      <c r="I148" s="68"/>
      <c r="J148" s="68"/>
      <c r="K148" s="68"/>
      <c r="L148" s="68"/>
      <c r="M148" s="68"/>
      <c r="N148" s="68"/>
      <c r="O148" s="68"/>
      <c r="P148" s="68">
        <v>11759136.65</v>
      </c>
      <c r="Q148" s="68">
        <f t="shared" si="2"/>
        <v>11759136.65</v>
      </c>
      <c r="R148" s="139"/>
      <c r="S148" s="139"/>
      <c r="T148" s="41"/>
      <c r="U148" s="41"/>
      <c r="V148" s="41"/>
      <c r="W148" s="41"/>
    </row>
    <row r="149" spans="2:23" x14ac:dyDescent="0.25">
      <c r="B149" s="11" t="s">
        <v>303</v>
      </c>
      <c r="C149" s="87">
        <v>0</v>
      </c>
      <c r="D149" s="87">
        <v>57277417.119999997</v>
      </c>
      <c r="E149" s="68"/>
      <c r="F149" s="68">
        <v>2424428.4700000002</v>
      </c>
      <c r="G149" s="68">
        <v>1210597.99</v>
      </c>
      <c r="H149" s="68">
        <v>1861718.49</v>
      </c>
      <c r="I149" s="68">
        <v>1214159.68</v>
      </c>
      <c r="J149" s="68">
        <v>1691703.74</v>
      </c>
      <c r="K149" s="68">
        <v>3289624.37</v>
      </c>
      <c r="L149" s="68">
        <v>8705413.6799999997</v>
      </c>
      <c r="M149" s="68">
        <v>8396800.3900000006</v>
      </c>
      <c r="N149" s="68">
        <v>4848559.68</v>
      </c>
      <c r="O149" s="68">
        <v>2146785.21</v>
      </c>
      <c r="P149" s="68">
        <v>10948057.369999999</v>
      </c>
      <c r="Q149" s="68">
        <f t="shared" si="2"/>
        <v>46737849.069999993</v>
      </c>
      <c r="R149" s="139"/>
      <c r="S149" s="139"/>
      <c r="T149" s="41"/>
      <c r="U149" s="41"/>
      <c r="V149" s="41"/>
      <c r="W149" s="41"/>
    </row>
    <row r="150" spans="2:23" x14ac:dyDescent="0.25">
      <c r="B150" s="11" t="s">
        <v>362</v>
      </c>
      <c r="C150" s="87">
        <v>0</v>
      </c>
      <c r="D150" s="87">
        <v>32001800</v>
      </c>
      <c r="E150" s="68"/>
      <c r="F150" s="68"/>
      <c r="G150" s="68">
        <v>9993664.1799999997</v>
      </c>
      <c r="H150" s="68">
        <v>7170994.9800000004</v>
      </c>
      <c r="I150" s="68">
        <v>3458411.83</v>
      </c>
      <c r="J150" s="68"/>
      <c r="K150" s="68">
        <v>174712.17</v>
      </c>
      <c r="L150" s="68">
        <v>3440317.65</v>
      </c>
      <c r="M150" s="68">
        <v>2802505.4</v>
      </c>
      <c r="N150" s="68">
        <v>327373.7</v>
      </c>
      <c r="O150" s="68">
        <v>3294895.45</v>
      </c>
      <c r="P150" s="68">
        <v>174879.1</v>
      </c>
      <c r="Q150" s="68">
        <f t="shared" si="2"/>
        <v>30837754.460000001</v>
      </c>
      <c r="R150" s="139"/>
      <c r="S150" s="139"/>
      <c r="T150" s="41"/>
      <c r="U150" s="41"/>
      <c r="V150" s="41"/>
      <c r="W150" s="41"/>
    </row>
    <row r="151" spans="2:23" x14ac:dyDescent="0.25">
      <c r="B151" s="11" t="s">
        <v>260</v>
      </c>
      <c r="C151" s="87">
        <v>2808030</v>
      </c>
      <c r="D151" s="87">
        <v>2808030</v>
      </c>
      <c r="E151" s="68">
        <v>0</v>
      </c>
      <c r="F151" s="68"/>
      <c r="G151" s="68"/>
      <c r="H151" s="68"/>
      <c r="I151" s="68"/>
      <c r="J151" s="68"/>
      <c r="K151" s="68"/>
      <c r="L151" s="68"/>
      <c r="M151" s="68">
        <v>511124.34</v>
      </c>
      <c r="N151" s="68">
        <v>556223.82999999996</v>
      </c>
      <c r="O151" s="68"/>
      <c r="P151" s="68">
        <v>128654.7</v>
      </c>
      <c r="Q151" s="68">
        <f t="shared" si="2"/>
        <v>1196002.8699999999</v>
      </c>
      <c r="R151" s="139"/>
      <c r="S151" s="139"/>
      <c r="T151" s="41"/>
      <c r="U151" s="41"/>
      <c r="V151" s="41"/>
      <c r="W151" s="41"/>
    </row>
    <row r="152" spans="2:23" x14ac:dyDescent="0.25">
      <c r="B152" s="11" t="s">
        <v>261</v>
      </c>
      <c r="C152" s="87">
        <v>0</v>
      </c>
      <c r="D152" s="87">
        <v>13272041.930000002</v>
      </c>
      <c r="E152" s="68"/>
      <c r="F152" s="68"/>
      <c r="G152" s="68"/>
      <c r="H152" s="68"/>
      <c r="I152" s="68"/>
      <c r="J152" s="68">
        <v>0</v>
      </c>
      <c r="K152" s="68"/>
      <c r="L152" s="68"/>
      <c r="M152" s="68"/>
      <c r="N152" s="68"/>
      <c r="O152" s="68"/>
      <c r="P152" s="68">
        <v>13220072.970000001</v>
      </c>
      <c r="Q152" s="68">
        <f t="shared" si="2"/>
        <v>13220072.970000001</v>
      </c>
      <c r="R152" s="139"/>
      <c r="S152" s="139"/>
      <c r="T152" s="41"/>
      <c r="U152" s="41"/>
      <c r="V152" s="41"/>
      <c r="W152" s="41"/>
    </row>
    <row r="153" spans="2:23" x14ac:dyDescent="0.25">
      <c r="B153" s="11" t="s">
        <v>265</v>
      </c>
      <c r="C153" s="87">
        <v>0</v>
      </c>
      <c r="D153" s="87">
        <v>2359246.87</v>
      </c>
      <c r="E153" s="68"/>
      <c r="F153" s="68"/>
      <c r="G153" s="68"/>
      <c r="H153" s="68">
        <v>2319536.1800000002</v>
      </c>
      <c r="I153" s="68"/>
      <c r="J153" s="68"/>
      <c r="K153" s="68"/>
      <c r="L153" s="68">
        <v>0</v>
      </c>
      <c r="M153" s="68"/>
      <c r="N153" s="68">
        <v>0</v>
      </c>
      <c r="O153" s="68"/>
      <c r="P153" s="68">
        <v>0</v>
      </c>
      <c r="Q153" s="68">
        <f t="shared" si="2"/>
        <v>2319536.1800000002</v>
      </c>
      <c r="R153" s="139"/>
      <c r="S153" s="139"/>
      <c r="T153" s="41"/>
      <c r="U153" s="41"/>
      <c r="V153" s="41"/>
      <c r="W153" s="41"/>
    </row>
    <row r="154" spans="2:23" x14ac:dyDescent="0.25">
      <c r="B154" s="11" t="s">
        <v>338</v>
      </c>
      <c r="C154" s="87">
        <v>127059400</v>
      </c>
      <c r="D154" s="87">
        <v>127059400</v>
      </c>
      <c r="E154" s="68">
        <v>0</v>
      </c>
      <c r="F154" s="68"/>
      <c r="G154" s="68"/>
      <c r="H154" s="68"/>
      <c r="I154" s="68"/>
      <c r="J154" s="68"/>
      <c r="K154" s="68"/>
      <c r="L154" s="68"/>
      <c r="M154" s="68"/>
      <c r="N154" s="68"/>
      <c r="O154" s="68"/>
      <c r="P154" s="68"/>
      <c r="Q154" s="68">
        <f t="shared" si="2"/>
        <v>0</v>
      </c>
      <c r="R154" s="139"/>
      <c r="S154" s="139"/>
      <c r="T154" s="41"/>
      <c r="U154" s="41"/>
      <c r="V154" s="41"/>
      <c r="W154" s="41"/>
    </row>
    <row r="155" spans="2:23" x14ac:dyDescent="0.25">
      <c r="B155" s="11" t="s">
        <v>339</v>
      </c>
      <c r="C155" s="87">
        <v>0</v>
      </c>
      <c r="D155" s="87">
        <v>3693303.84</v>
      </c>
      <c r="E155" s="68"/>
      <c r="F155" s="68"/>
      <c r="G155" s="68"/>
      <c r="H155" s="68"/>
      <c r="I155" s="68"/>
      <c r="J155" s="68"/>
      <c r="K155" s="68"/>
      <c r="L155" s="68"/>
      <c r="M155" s="68"/>
      <c r="N155" s="68"/>
      <c r="O155" s="68"/>
      <c r="P155" s="68">
        <v>2339966.15</v>
      </c>
      <c r="Q155" s="68">
        <f t="shared" si="2"/>
        <v>2339966.15</v>
      </c>
      <c r="R155" s="139"/>
      <c r="S155" s="139"/>
      <c r="T155" s="41"/>
      <c r="U155" s="41"/>
      <c r="V155" s="41"/>
      <c r="W155" s="41"/>
    </row>
    <row r="156" spans="2:23" x14ac:dyDescent="0.25">
      <c r="B156" s="11" t="s">
        <v>272</v>
      </c>
      <c r="C156" s="87">
        <v>0</v>
      </c>
      <c r="D156" s="87">
        <v>196222829.97000003</v>
      </c>
      <c r="E156" s="68">
        <v>930262.13</v>
      </c>
      <c r="F156" s="68">
        <v>5777811.29</v>
      </c>
      <c r="G156" s="68">
        <v>3999401.59</v>
      </c>
      <c r="H156" s="68">
        <v>3930715.02</v>
      </c>
      <c r="I156" s="68">
        <v>2621414.02</v>
      </c>
      <c r="J156" s="68">
        <v>4860796.6900000004</v>
      </c>
      <c r="K156" s="68">
        <v>4572622.68</v>
      </c>
      <c r="L156" s="68">
        <v>3685306.99</v>
      </c>
      <c r="M156" s="68">
        <v>6077467.4000000004</v>
      </c>
      <c r="N156" s="68">
        <v>3326860.4</v>
      </c>
      <c r="O156" s="68">
        <v>7065679.7200000007</v>
      </c>
      <c r="P156" s="68">
        <v>7256580.3100000005</v>
      </c>
      <c r="Q156" s="68">
        <f t="shared" si="2"/>
        <v>54104918.240000002</v>
      </c>
      <c r="R156" s="139"/>
      <c r="S156" s="139"/>
      <c r="T156" s="41"/>
      <c r="U156" s="41"/>
      <c r="V156" s="41"/>
      <c r="W156" s="41"/>
    </row>
    <row r="157" spans="2:23" x14ac:dyDescent="0.25">
      <c r="B157" s="11" t="s">
        <v>398</v>
      </c>
      <c r="C157" s="87">
        <v>5000750</v>
      </c>
      <c r="D157" s="87">
        <v>5000750</v>
      </c>
      <c r="E157" s="68">
        <v>0</v>
      </c>
      <c r="F157" s="68"/>
      <c r="G157" s="68"/>
      <c r="H157" s="68"/>
      <c r="I157" s="68">
        <v>0</v>
      </c>
      <c r="J157" s="68">
        <v>961183.27</v>
      </c>
      <c r="K157" s="68"/>
      <c r="L157" s="68">
        <v>0</v>
      </c>
      <c r="M157" s="68"/>
      <c r="N157" s="68"/>
      <c r="O157" s="68"/>
      <c r="P157" s="68">
        <v>454032.43</v>
      </c>
      <c r="Q157" s="68">
        <f t="shared" si="2"/>
        <v>1415215.7</v>
      </c>
      <c r="R157" s="139"/>
      <c r="S157" s="139"/>
      <c r="T157" s="41"/>
      <c r="U157" s="41"/>
      <c r="V157" s="41"/>
      <c r="W157" s="41"/>
    </row>
    <row r="158" spans="2:23" x14ac:dyDescent="0.25">
      <c r="B158" s="11" t="s">
        <v>318</v>
      </c>
      <c r="C158" s="87">
        <v>0</v>
      </c>
      <c r="D158" s="87">
        <v>47496444.160000004</v>
      </c>
      <c r="E158" s="68"/>
      <c r="F158" s="68"/>
      <c r="G158" s="68"/>
      <c r="H158" s="68"/>
      <c r="I158" s="68"/>
      <c r="J158" s="68"/>
      <c r="K158" s="68">
        <v>0</v>
      </c>
      <c r="L158" s="68"/>
      <c r="M158" s="68">
        <v>21285327.52</v>
      </c>
      <c r="N158" s="68"/>
      <c r="O158" s="68"/>
      <c r="P158" s="68">
        <v>26211116.640000001</v>
      </c>
      <c r="Q158" s="68">
        <f t="shared" si="2"/>
        <v>47496444.159999996</v>
      </c>
      <c r="R158" s="139"/>
      <c r="S158" s="139"/>
      <c r="T158" s="41"/>
      <c r="U158" s="41"/>
      <c r="V158" s="41"/>
      <c r="W158" s="41"/>
    </row>
    <row r="159" spans="2:23" x14ac:dyDescent="0.25">
      <c r="B159" s="11" t="s">
        <v>320</v>
      </c>
      <c r="C159" s="87">
        <v>0</v>
      </c>
      <c r="D159" s="87">
        <v>8381110.8600000003</v>
      </c>
      <c r="E159" s="68"/>
      <c r="F159" s="68"/>
      <c r="G159" s="68"/>
      <c r="H159" s="68"/>
      <c r="I159" s="68">
        <v>7104540.0499999998</v>
      </c>
      <c r="J159" s="68"/>
      <c r="K159" s="68"/>
      <c r="L159" s="68"/>
      <c r="M159" s="68"/>
      <c r="N159" s="68"/>
      <c r="O159" s="68">
        <v>696500.81</v>
      </c>
      <c r="P159" s="68">
        <v>0</v>
      </c>
      <c r="Q159" s="68">
        <f t="shared" si="2"/>
        <v>7801040.8599999994</v>
      </c>
      <c r="R159" s="139"/>
      <c r="S159" s="139"/>
      <c r="T159" s="41"/>
      <c r="U159" s="41"/>
      <c r="V159" s="41"/>
      <c r="W159" s="41"/>
    </row>
    <row r="160" spans="2:23" x14ac:dyDescent="0.25">
      <c r="B160" s="11" t="s">
        <v>399</v>
      </c>
      <c r="C160" s="87">
        <v>19005181</v>
      </c>
      <c r="D160" s="87">
        <v>19005181</v>
      </c>
      <c r="E160" s="68">
        <v>0</v>
      </c>
      <c r="F160" s="68"/>
      <c r="G160" s="68"/>
      <c r="H160" s="68"/>
      <c r="I160" s="68"/>
      <c r="J160" s="68"/>
      <c r="K160" s="68">
        <v>1977845.43</v>
      </c>
      <c r="L160" s="68"/>
      <c r="M160" s="68"/>
      <c r="N160" s="68"/>
      <c r="O160" s="68"/>
      <c r="P160" s="68">
        <v>2868139.54</v>
      </c>
      <c r="Q160" s="68">
        <f t="shared" si="2"/>
        <v>4845984.97</v>
      </c>
      <c r="R160" s="139"/>
      <c r="S160" s="139"/>
      <c r="T160" s="41"/>
      <c r="U160" s="41"/>
      <c r="V160" s="41"/>
      <c r="W160" s="41"/>
    </row>
    <row r="161" spans="2:23" x14ac:dyDescent="0.25">
      <c r="B161" s="11" t="s">
        <v>363</v>
      </c>
      <c r="C161" s="87">
        <v>0</v>
      </c>
      <c r="D161" s="87">
        <v>211901.38999999998</v>
      </c>
      <c r="E161" s="68"/>
      <c r="F161" s="68"/>
      <c r="G161" s="68"/>
      <c r="H161" s="68">
        <v>0</v>
      </c>
      <c r="I161" s="68"/>
      <c r="J161" s="68"/>
      <c r="K161" s="68"/>
      <c r="L161" s="68"/>
      <c r="M161" s="68"/>
      <c r="N161" s="68"/>
      <c r="O161" s="68"/>
      <c r="P161" s="68">
        <v>0</v>
      </c>
      <c r="Q161" s="68">
        <f t="shared" si="2"/>
        <v>0</v>
      </c>
      <c r="R161" s="139"/>
      <c r="S161" s="139"/>
      <c r="T161" s="41"/>
      <c r="U161" s="41"/>
      <c r="V161" s="41"/>
      <c r="W161" s="41"/>
    </row>
    <row r="162" spans="2:23" x14ac:dyDescent="0.25">
      <c r="B162" s="11" t="s">
        <v>341</v>
      </c>
      <c r="C162" s="87">
        <v>0</v>
      </c>
      <c r="D162" s="87">
        <v>4646935.05</v>
      </c>
      <c r="E162" s="68"/>
      <c r="F162" s="68"/>
      <c r="G162" s="68"/>
      <c r="H162" s="68"/>
      <c r="I162" s="68"/>
      <c r="J162" s="68"/>
      <c r="K162" s="68"/>
      <c r="L162" s="68"/>
      <c r="M162" s="68"/>
      <c r="N162" s="68"/>
      <c r="O162" s="68"/>
      <c r="P162" s="68">
        <v>4646635.05</v>
      </c>
      <c r="Q162" s="68">
        <f t="shared" si="2"/>
        <v>4646635.05</v>
      </c>
      <c r="R162" s="139"/>
      <c r="S162" s="139"/>
      <c r="T162" s="41"/>
      <c r="U162" s="41"/>
      <c r="V162" s="41"/>
      <c r="W162" s="41"/>
    </row>
    <row r="163" spans="2:23" x14ac:dyDescent="0.25">
      <c r="B163" s="11" t="s">
        <v>364</v>
      </c>
      <c r="C163" s="87">
        <v>904358</v>
      </c>
      <c r="D163" s="87">
        <v>8647953.4900000002</v>
      </c>
      <c r="E163" s="68">
        <v>0</v>
      </c>
      <c r="F163" s="68"/>
      <c r="G163" s="68"/>
      <c r="H163" s="68"/>
      <c r="I163" s="68"/>
      <c r="J163" s="68"/>
      <c r="K163" s="68">
        <v>0</v>
      </c>
      <c r="L163" s="68">
        <v>0</v>
      </c>
      <c r="M163" s="68">
        <v>0</v>
      </c>
      <c r="N163" s="68">
        <v>0</v>
      </c>
      <c r="O163" s="68">
        <v>679680</v>
      </c>
      <c r="P163" s="68">
        <v>548700</v>
      </c>
      <c r="Q163" s="68">
        <f t="shared" si="2"/>
        <v>1228380</v>
      </c>
      <c r="R163" s="139"/>
      <c r="S163" s="139"/>
      <c r="T163" s="41"/>
      <c r="U163" s="41"/>
      <c r="V163" s="41"/>
      <c r="W163" s="41"/>
    </row>
    <row r="164" spans="2:23" x14ac:dyDescent="0.25">
      <c r="B164" s="11" t="s">
        <v>342</v>
      </c>
      <c r="C164" s="87">
        <v>159728228</v>
      </c>
      <c r="D164" s="87">
        <v>264057628.56999999</v>
      </c>
      <c r="E164" s="87">
        <v>873621.75</v>
      </c>
      <c r="F164" s="68">
        <v>3167282.41</v>
      </c>
      <c r="G164" s="68">
        <v>2545859.4700000002</v>
      </c>
      <c r="H164" s="68">
        <v>1805086.4</v>
      </c>
      <c r="I164" s="68">
        <v>416881.01</v>
      </c>
      <c r="J164" s="68">
        <v>12536363.99</v>
      </c>
      <c r="K164" s="68">
        <v>7815942.7199999997</v>
      </c>
      <c r="L164" s="68">
        <v>6744854.4400000004</v>
      </c>
      <c r="M164" s="68">
        <v>2124395.4</v>
      </c>
      <c r="N164" s="68">
        <v>32842648.550000001</v>
      </c>
      <c r="O164" s="68">
        <v>9868485.5600000005</v>
      </c>
      <c r="P164" s="68">
        <v>33971634.829999998</v>
      </c>
      <c r="Q164" s="68">
        <f t="shared" si="2"/>
        <v>114713056.53</v>
      </c>
      <c r="R164" s="139"/>
      <c r="S164" s="139"/>
      <c r="T164" s="41"/>
      <c r="U164" s="41"/>
      <c r="V164" s="41"/>
      <c r="W164" s="41"/>
    </row>
    <row r="165" spans="2:23" x14ac:dyDescent="0.25">
      <c r="B165" s="11" t="s">
        <v>365</v>
      </c>
      <c r="C165" s="87">
        <v>419570008</v>
      </c>
      <c r="D165" s="87">
        <v>419570008</v>
      </c>
      <c r="E165" s="87">
        <v>0</v>
      </c>
      <c r="F165" s="68"/>
      <c r="G165" s="68">
        <v>0</v>
      </c>
      <c r="H165" s="68"/>
      <c r="I165" s="68"/>
      <c r="J165" s="68">
        <v>0</v>
      </c>
      <c r="K165" s="68">
        <v>40610277.859999999</v>
      </c>
      <c r="L165" s="68">
        <v>0</v>
      </c>
      <c r="M165" s="68"/>
      <c r="N165" s="68"/>
      <c r="O165" s="68"/>
      <c r="P165" s="68">
        <v>1952053.46</v>
      </c>
      <c r="Q165" s="68">
        <f t="shared" si="2"/>
        <v>42562331.32</v>
      </c>
      <c r="R165" s="139"/>
      <c r="S165" s="139"/>
      <c r="T165" s="41"/>
      <c r="U165" s="41"/>
      <c r="V165" s="41"/>
      <c r="W165" s="41"/>
    </row>
    <row r="166" spans="2:23" x14ac:dyDescent="0.25">
      <c r="B166" s="11" t="s">
        <v>400</v>
      </c>
      <c r="C166" s="87">
        <v>6479925</v>
      </c>
      <c r="D166" s="87">
        <v>15530049.82</v>
      </c>
      <c r="E166" s="87">
        <v>0</v>
      </c>
      <c r="F166" s="68"/>
      <c r="G166" s="68"/>
      <c r="H166" s="68"/>
      <c r="I166" s="68"/>
      <c r="J166" s="68"/>
      <c r="K166" s="68"/>
      <c r="L166" s="68">
        <v>0</v>
      </c>
      <c r="M166" s="68">
        <v>0</v>
      </c>
      <c r="N166" s="68"/>
      <c r="O166" s="68"/>
      <c r="P166" s="68"/>
      <c r="Q166" s="68">
        <f t="shared" si="2"/>
        <v>0</v>
      </c>
      <c r="R166" s="139"/>
      <c r="S166" s="139"/>
      <c r="T166" s="41"/>
      <c r="U166" s="41"/>
      <c r="V166" s="41"/>
      <c r="W166" s="41"/>
    </row>
    <row r="167" spans="2:23" x14ac:dyDescent="0.25">
      <c r="B167" s="11" t="s">
        <v>401</v>
      </c>
      <c r="C167" s="87">
        <v>0</v>
      </c>
      <c r="D167" s="87">
        <v>1564510.56</v>
      </c>
      <c r="E167" s="87"/>
      <c r="F167" s="68"/>
      <c r="G167" s="68"/>
      <c r="H167" s="68"/>
      <c r="I167" s="68"/>
      <c r="J167" s="68"/>
      <c r="K167" s="68"/>
      <c r="L167" s="68"/>
      <c r="M167" s="68"/>
      <c r="N167" s="68">
        <v>329999.98</v>
      </c>
      <c r="O167" s="68"/>
      <c r="P167" s="68">
        <v>1234509.6000000001</v>
      </c>
      <c r="Q167" s="68">
        <f t="shared" si="2"/>
        <v>1564509.58</v>
      </c>
      <c r="R167" s="139"/>
      <c r="S167" s="139"/>
      <c r="T167" s="41"/>
      <c r="U167" s="41"/>
      <c r="V167" s="41"/>
      <c r="W167" s="41"/>
    </row>
    <row r="168" spans="2:23" x14ac:dyDescent="0.25">
      <c r="B168" s="11" t="s">
        <v>366</v>
      </c>
      <c r="C168" s="87">
        <v>2500134</v>
      </c>
      <c r="D168" s="87">
        <v>2500134</v>
      </c>
      <c r="E168" s="87">
        <v>0</v>
      </c>
      <c r="F168" s="68"/>
      <c r="G168" s="68"/>
      <c r="H168" s="68"/>
      <c r="I168" s="68"/>
      <c r="J168" s="68">
        <v>295527.2</v>
      </c>
      <c r="K168" s="68"/>
      <c r="L168" s="68"/>
      <c r="M168" s="68">
        <v>0</v>
      </c>
      <c r="N168" s="68">
        <v>1156587.32</v>
      </c>
      <c r="O168" s="68"/>
      <c r="P168" s="68">
        <v>77763.8</v>
      </c>
      <c r="Q168" s="68">
        <f t="shared" si="2"/>
        <v>1529878.32</v>
      </c>
      <c r="R168" s="139"/>
      <c r="S168" s="139"/>
      <c r="T168" s="41"/>
      <c r="U168" s="41"/>
      <c r="V168" s="41"/>
      <c r="W168" s="41"/>
    </row>
    <row r="169" spans="2:23" x14ac:dyDescent="0.25">
      <c r="B169" s="11" t="s">
        <v>402</v>
      </c>
      <c r="C169" s="87">
        <v>0</v>
      </c>
      <c r="D169" s="87">
        <v>49747389.199999996</v>
      </c>
      <c r="E169" s="87"/>
      <c r="F169" s="68"/>
      <c r="G169" s="68"/>
      <c r="H169" s="68"/>
      <c r="I169" s="68"/>
      <c r="J169" s="68"/>
      <c r="K169" s="68"/>
      <c r="L169" s="68">
        <v>0</v>
      </c>
      <c r="M169" s="68"/>
      <c r="N169" s="68">
        <v>51384.9</v>
      </c>
      <c r="O169" s="68">
        <v>648781.92000000004</v>
      </c>
      <c r="P169" s="68">
        <v>20799867.870000001</v>
      </c>
      <c r="Q169" s="68">
        <f t="shared" si="2"/>
        <v>21500034.690000001</v>
      </c>
      <c r="R169" s="139"/>
      <c r="S169" s="139"/>
      <c r="T169" s="41"/>
      <c r="U169" s="41"/>
      <c r="V169" s="41"/>
      <c r="W169" s="41"/>
    </row>
    <row r="170" spans="2:23" x14ac:dyDescent="0.25">
      <c r="B170" s="11" t="s">
        <v>404</v>
      </c>
      <c r="C170" s="87">
        <v>0</v>
      </c>
      <c r="D170" s="87">
        <v>1642241.7</v>
      </c>
      <c r="E170" s="87"/>
      <c r="F170" s="68"/>
      <c r="G170" s="68">
        <v>1642241.7</v>
      </c>
      <c r="H170" s="68"/>
      <c r="I170" s="68"/>
      <c r="J170" s="68"/>
      <c r="K170" s="68">
        <v>0</v>
      </c>
      <c r="L170" s="68"/>
      <c r="M170" s="68"/>
      <c r="N170" s="68"/>
      <c r="O170" s="68"/>
      <c r="P170" s="68"/>
      <c r="Q170" s="68">
        <f t="shared" si="2"/>
        <v>1642241.7</v>
      </c>
      <c r="R170" s="139"/>
      <c r="S170" s="139"/>
      <c r="T170" s="41"/>
      <c r="U170" s="41"/>
      <c r="V170" s="41"/>
      <c r="W170" s="41"/>
    </row>
    <row r="171" spans="2:23" x14ac:dyDescent="0.25">
      <c r="B171" s="11" t="s">
        <v>405</v>
      </c>
      <c r="C171" s="87">
        <v>0</v>
      </c>
      <c r="D171" s="87">
        <v>3863817.15</v>
      </c>
      <c r="E171" s="87"/>
      <c r="F171" s="68"/>
      <c r="G171" s="68"/>
      <c r="H171" s="68"/>
      <c r="I171" s="68">
        <v>181062.57</v>
      </c>
      <c r="J171" s="68"/>
      <c r="K171" s="68">
        <v>135003.10999999999</v>
      </c>
      <c r="L171" s="68"/>
      <c r="M171" s="68"/>
      <c r="N171" s="68"/>
      <c r="O171" s="68">
        <v>596363.96</v>
      </c>
      <c r="P171" s="68">
        <v>1282704.45</v>
      </c>
      <c r="Q171" s="68">
        <f t="shared" si="2"/>
        <v>2195134.09</v>
      </c>
      <c r="R171" s="139"/>
      <c r="S171" s="139"/>
      <c r="T171" s="41"/>
      <c r="U171" s="41"/>
      <c r="V171" s="41"/>
      <c r="W171" s="41"/>
    </row>
    <row r="172" spans="2:23" x14ac:dyDescent="0.25">
      <c r="B172" s="11" t="s">
        <v>367</v>
      </c>
      <c r="C172" s="87">
        <v>6444341</v>
      </c>
      <c r="D172" s="87">
        <v>6444341</v>
      </c>
      <c r="E172" s="87">
        <v>0</v>
      </c>
      <c r="F172" s="68"/>
      <c r="G172" s="68"/>
      <c r="H172" s="68"/>
      <c r="I172" s="68"/>
      <c r="J172" s="68">
        <v>1376004.79</v>
      </c>
      <c r="K172" s="68"/>
      <c r="L172" s="68"/>
      <c r="M172" s="68">
        <v>0</v>
      </c>
      <c r="N172" s="68">
        <v>1441295.35</v>
      </c>
      <c r="O172" s="68"/>
      <c r="P172" s="68">
        <v>1206502.82</v>
      </c>
      <c r="Q172" s="68">
        <f t="shared" si="2"/>
        <v>4023802.96</v>
      </c>
      <c r="R172" s="139"/>
      <c r="S172" s="139"/>
      <c r="T172" s="41"/>
      <c r="U172" s="41"/>
      <c r="V172" s="41"/>
      <c r="W172" s="41"/>
    </row>
    <row r="173" spans="2:23" x14ac:dyDescent="0.25">
      <c r="B173" s="11" t="s">
        <v>406</v>
      </c>
      <c r="C173" s="87">
        <v>1455232</v>
      </c>
      <c r="D173" s="87">
        <v>1455232</v>
      </c>
      <c r="E173" s="87">
        <v>0</v>
      </c>
      <c r="F173" s="68">
        <v>0</v>
      </c>
      <c r="G173" s="68"/>
      <c r="H173" s="68"/>
      <c r="I173" s="68"/>
      <c r="J173" s="68"/>
      <c r="K173" s="68"/>
      <c r="L173" s="68"/>
      <c r="M173" s="68"/>
      <c r="N173" s="68"/>
      <c r="O173" s="68"/>
      <c r="P173" s="68"/>
      <c r="Q173" s="68">
        <f t="shared" si="2"/>
        <v>0</v>
      </c>
      <c r="R173" s="139"/>
      <c r="S173" s="139"/>
      <c r="T173" s="41"/>
      <c r="U173" s="41"/>
      <c r="V173" s="41"/>
      <c r="W173" s="41"/>
    </row>
    <row r="174" spans="2:23" x14ac:dyDescent="0.25">
      <c r="B174" s="11" t="s">
        <v>407</v>
      </c>
      <c r="C174" s="87">
        <v>0</v>
      </c>
      <c r="D174" s="87">
        <v>3057494.56</v>
      </c>
      <c r="E174" s="87"/>
      <c r="F174" s="68"/>
      <c r="G174" s="68"/>
      <c r="H174" s="68"/>
      <c r="I174" s="68"/>
      <c r="J174" s="68"/>
      <c r="K174" s="68"/>
      <c r="L174" s="68"/>
      <c r="M174" s="68"/>
      <c r="N174" s="68"/>
      <c r="O174" s="68">
        <v>0</v>
      </c>
      <c r="P174" s="68">
        <v>3057494.56</v>
      </c>
      <c r="Q174" s="68">
        <f t="shared" si="2"/>
        <v>3057494.56</v>
      </c>
      <c r="R174" s="139"/>
      <c r="S174" s="139"/>
      <c r="T174" s="41"/>
      <c r="U174" s="41"/>
      <c r="V174" s="41"/>
      <c r="W174" s="41"/>
    </row>
    <row r="175" spans="2:23" x14ac:dyDescent="0.25">
      <c r="B175" s="11" t="s">
        <v>449</v>
      </c>
      <c r="C175" s="87">
        <v>11006844</v>
      </c>
      <c r="D175" s="87">
        <v>11006844</v>
      </c>
      <c r="E175" s="68">
        <v>0</v>
      </c>
      <c r="F175" s="68"/>
      <c r="G175" s="68"/>
      <c r="H175" s="68"/>
      <c r="I175" s="68"/>
      <c r="J175" s="68"/>
      <c r="K175" s="68"/>
      <c r="L175" s="68"/>
      <c r="M175" s="68"/>
      <c r="N175" s="68"/>
      <c r="O175" s="68">
        <v>6388356.9699999997</v>
      </c>
      <c r="P175" s="68">
        <v>1954155.07</v>
      </c>
      <c r="Q175" s="68">
        <f t="shared" si="2"/>
        <v>8342512.04</v>
      </c>
      <c r="R175" s="139"/>
      <c r="S175" s="139"/>
      <c r="T175" s="41"/>
      <c r="U175" s="41"/>
      <c r="V175" s="41"/>
      <c r="W175" s="41"/>
    </row>
    <row r="176" spans="2:23" x14ac:dyDescent="0.25">
      <c r="B176" s="11" t="s">
        <v>408</v>
      </c>
      <c r="C176" s="87">
        <v>19860293</v>
      </c>
      <c r="D176" s="87">
        <v>14956600</v>
      </c>
      <c r="E176" s="68">
        <v>0</v>
      </c>
      <c r="F176" s="68">
        <v>0</v>
      </c>
      <c r="G176" s="68">
        <v>0</v>
      </c>
      <c r="H176" s="68"/>
      <c r="I176" s="68"/>
      <c r="J176" s="68"/>
      <c r="K176" s="68">
        <v>1589080.87</v>
      </c>
      <c r="L176" s="68"/>
      <c r="M176" s="68"/>
      <c r="N176" s="68"/>
      <c r="O176" s="68"/>
      <c r="P176" s="68">
        <v>0</v>
      </c>
      <c r="Q176" s="68">
        <f t="shared" si="2"/>
        <v>1589080.87</v>
      </c>
      <c r="R176" s="139"/>
      <c r="S176" s="139"/>
      <c r="T176" s="41"/>
      <c r="U176" s="41"/>
      <c r="V176" s="41"/>
      <c r="W176" s="41"/>
    </row>
    <row r="177" spans="1:37" x14ac:dyDescent="0.25">
      <c r="B177" s="11" t="s">
        <v>368</v>
      </c>
      <c r="C177" s="87">
        <v>2868137</v>
      </c>
      <c r="D177" s="87">
        <v>3684333.82</v>
      </c>
      <c r="E177" s="68">
        <v>0</v>
      </c>
      <c r="F177" s="68">
        <v>363170.1</v>
      </c>
      <c r="G177" s="68"/>
      <c r="H177" s="68"/>
      <c r="I177" s="68"/>
      <c r="J177" s="68"/>
      <c r="K177" s="68">
        <v>0</v>
      </c>
      <c r="L177" s="68"/>
      <c r="M177" s="68">
        <v>826697.67</v>
      </c>
      <c r="N177" s="68">
        <v>0</v>
      </c>
      <c r="O177" s="68">
        <v>383374.49</v>
      </c>
      <c r="P177" s="68">
        <v>643072.80000000005</v>
      </c>
      <c r="Q177" s="68">
        <f t="shared" si="2"/>
        <v>2216315.06</v>
      </c>
      <c r="R177"/>
      <c r="T177" s="41"/>
      <c r="U177" s="41"/>
      <c r="V177" s="41"/>
      <c r="W177" s="41"/>
    </row>
    <row r="178" spans="1:37" x14ac:dyDescent="0.25">
      <c r="B178" s="11" t="s">
        <v>409</v>
      </c>
      <c r="C178" s="87">
        <v>13461488</v>
      </c>
      <c r="D178" s="87">
        <v>13461488</v>
      </c>
      <c r="E178" s="68">
        <v>0</v>
      </c>
      <c r="F178" s="68"/>
      <c r="G178" s="68"/>
      <c r="H178" s="68"/>
      <c r="I178" s="68"/>
      <c r="J178" s="68"/>
      <c r="K178" s="68"/>
      <c r="L178" s="68"/>
      <c r="M178" s="68">
        <v>1585369.24</v>
      </c>
      <c r="N178" s="68">
        <v>0</v>
      </c>
      <c r="O178" s="68"/>
      <c r="P178" s="68">
        <v>1957818.09</v>
      </c>
      <c r="Q178" s="68">
        <f t="shared" si="2"/>
        <v>3543187.33</v>
      </c>
      <c r="R178"/>
      <c r="T178" s="41"/>
      <c r="U178" s="41"/>
      <c r="V178" s="41"/>
      <c r="W178" s="41"/>
    </row>
    <row r="179" spans="1:37" x14ac:dyDescent="0.25">
      <c r="B179" s="11" t="s">
        <v>410</v>
      </c>
      <c r="C179" s="87">
        <v>0</v>
      </c>
      <c r="D179" s="87">
        <v>9170960.7799999993</v>
      </c>
      <c r="E179" s="68">
        <v>0</v>
      </c>
      <c r="F179" s="68"/>
      <c r="G179" s="68"/>
      <c r="H179" s="68"/>
      <c r="I179" s="68"/>
      <c r="J179" s="68"/>
      <c r="K179" s="68"/>
      <c r="L179" s="68"/>
      <c r="M179" s="68">
        <v>0</v>
      </c>
      <c r="N179" s="68"/>
      <c r="O179" s="68">
        <v>8367740.7800000003</v>
      </c>
      <c r="P179" s="68">
        <v>403220</v>
      </c>
      <c r="Q179" s="68">
        <f t="shared" si="2"/>
        <v>8770960.7800000012</v>
      </c>
      <c r="R179"/>
      <c r="S179" s="139"/>
      <c r="T179" s="41"/>
      <c r="U179" s="41"/>
      <c r="V179" s="41"/>
      <c r="W179" s="41"/>
    </row>
    <row r="180" spans="1:37" x14ac:dyDescent="0.25">
      <c r="B180" s="11" t="s">
        <v>450</v>
      </c>
      <c r="C180" s="87">
        <v>0</v>
      </c>
      <c r="D180" s="87">
        <v>23170980</v>
      </c>
      <c r="E180" s="68"/>
      <c r="F180" s="68"/>
      <c r="G180" s="68"/>
      <c r="H180" s="68"/>
      <c r="I180" s="68"/>
      <c r="J180" s="68"/>
      <c r="K180" s="68">
        <v>0</v>
      </c>
      <c r="L180" s="68"/>
      <c r="M180" s="68">
        <v>0</v>
      </c>
      <c r="N180" s="68"/>
      <c r="O180" s="68"/>
      <c r="P180" s="68"/>
      <c r="Q180" s="68">
        <f t="shared" si="2"/>
        <v>0</v>
      </c>
      <c r="R180"/>
      <c r="S180" s="139"/>
      <c r="T180" s="41"/>
      <c r="U180" s="41"/>
      <c r="V180" s="41"/>
      <c r="W180" s="41"/>
    </row>
    <row r="181" spans="1:37" x14ac:dyDescent="0.25">
      <c r="B181" s="11" t="s">
        <v>451</v>
      </c>
      <c r="C181" s="87">
        <v>0</v>
      </c>
      <c r="D181" s="87">
        <v>7481784.7000000002</v>
      </c>
      <c r="E181" s="68"/>
      <c r="F181" s="68"/>
      <c r="G181" s="68"/>
      <c r="H181" s="68"/>
      <c r="I181" s="68"/>
      <c r="J181" s="68"/>
      <c r="K181" s="68"/>
      <c r="L181" s="68"/>
      <c r="M181" s="68"/>
      <c r="N181" s="68">
        <v>0</v>
      </c>
      <c r="O181" s="68"/>
      <c r="P181" s="68">
        <v>7480785.4500000002</v>
      </c>
      <c r="Q181" s="68">
        <f t="shared" si="2"/>
        <v>7480785.4500000002</v>
      </c>
      <c r="R181"/>
      <c r="S181" s="139"/>
    </row>
    <row r="182" spans="1:37" x14ac:dyDescent="0.25">
      <c r="B182" s="11" t="s">
        <v>452</v>
      </c>
      <c r="C182" s="87">
        <v>83939137</v>
      </c>
      <c r="D182" s="87">
        <v>24839513.18</v>
      </c>
      <c r="E182" s="68">
        <v>0</v>
      </c>
      <c r="F182" s="68"/>
      <c r="G182" s="68"/>
      <c r="H182" s="68"/>
      <c r="I182" s="68"/>
      <c r="J182" s="68"/>
      <c r="K182" s="68">
        <v>0</v>
      </c>
      <c r="L182" s="68"/>
      <c r="M182" s="68"/>
      <c r="N182" s="68"/>
      <c r="O182" s="68"/>
      <c r="P182" s="68">
        <v>0</v>
      </c>
      <c r="Q182" s="68">
        <f t="shared" si="2"/>
        <v>0</v>
      </c>
      <c r="R182"/>
      <c r="S182" s="139"/>
    </row>
    <row r="183" spans="1:37" x14ac:dyDescent="0.25">
      <c r="B183" s="11" t="s">
        <v>412</v>
      </c>
      <c r="C183" s="87">
        <v>14134172</v>
      </c>
      <c r="D183" s="87">
        <v>14134172</v>
      </c>
      <c r="E183" s="68">
        <v>0</v>
      </c>
      <c r="F183" s="68"/>
      <c r="G183" s="68"/>
      <c r="H183" s="68"/>
      <c r="I183" s="68"/>
      <c r="J183" s="68"/>
      <c r="K183" s="68"/>
      <c r="L183" s="68"/>
      <c r="M183" s="68"/>
      <c r="N183" s="68"/>
      <c r="O183" s="68"/>
      <c r="P183" s="68"/>
      <c r="Q183" s="68">
        <f t="shared" si="2"/>
        <v>0</v>
      </c>
      <c r="R183"/>
      <c r="S183" s="139"/>
    </row>
    <row r="184" spans="1:37" x14ac:dyDescent="0.25">
      <c r="B184" s="11" t="s">
        <v>413</v>
      </c>
      <c r="C184" s="87">
        <v>130900000</v>
      </c>
      <c r="D184" s="87">
        <v>130900000</v>
      </c>
      <c r="E184" s="68">
        <v>0</v>
      </c>
      <c r="F184" s="68"/>
      <c r="G184" s="68"/>
      <c r="H184" s="68"/>
      <c r="I184" s="68"/>
      <c r="J184" s="68"/>
      <c r="K184" s="68">
        <v>624342.98</v>
      </c>
      <c r="L184" s="68">
        <v>435749.52</v>
      </c>
      <c r="M184" s="68">
        <v>0</v>
      </c>
      <c r="N184" s="68">
        <v>439974.74</v>
      </c>
      <c r="O184" s="68"/>
      <c r="P184" s="68">
        <v>73594618.949999988</v>
      </c>
      <c r="Q184" s="68">
        <f t="shared" si="2"/>
        <v>75094686.189999983</v>
      </c>
      <c r="R184"/>
      <c r="S184" s="139"/>
    </row>
    <row r="185" spans="1:37" x14ac:dyDescent="0.25">
      <c r="B185" s="11" t="s">
        <v>453</v>
      </c>
      <c r="C185" s="87">
        <v>0</v>
      </c>
      <c r="D185" s="87">
        <v>13013469.199999999</v>
      </c>
      <c r="E185" s="68"/>
      <c r="F185" s="68"/>
      <c r="G185" s="68"/>
      <c r="H185" s="68"/>
      <c r="I185" s="68"/>
      <c r="J185" s="68"/>
      <c r="K185" s="68"/>
      <c r="L185" s="68"/>
      <c r="M185" s="68"/>
      <c r="N185" s="68">
        <v>0</v>
      </c>
      <c r="O185" s="68"/>
      <c r="P185" s="68">
        <v>6087739.6900000004</v>
      </c>
      <c r="Q185" s="68">
        <f t="shared" si="2"/>
        <v>6087739.6900000004</v>
      </c>
      <c r="R185"/>
      <c r="S185" s="139"/>
    </row>
    <row r="186" spans="1:37" x14ac:dyDescent="0.25">
      <c r="B186" s="11" t="s">
        <v>454</v>
      </c>
      <c r="C186" s="87">
        <v>8326174</v>
      </c>
      <c r="D186" s="87">
        <v>8326174</v>
      </c>
      <c r="E186" s="68">
        <v>0</v>
      </c>
      <c r="F186" s="68"/>
      <c r="G186" s="68"/>
      <c r="H186" s="68"/>
      <c r="I186" s="68"/>
      <c r="J186" s="68"/>
      <c r="K186" s="68"/>
      <c r="L186" s="68"/>
      <c r="M186" s="68"/>
      <c r="N186" s="68"/>
      <c r="O186" s="68"/>
      <c r="P186" s="68"/>
      <c r="Q186" s="68">
        <f t="shared" si="2"/>
        <v>0</v>
      </c>
      <c r="R186"/>
      <c r="S186" s="139"/>
      <c r="T186" s="40"/>
      <c r="U186" s="40"/>
      <c r="V186" s="40"/>
      <c r="W186" s="40"/>
    </row>
    <row r="187" spans="1:37" x14ac:dyDescent="0.25">
      <c r="A187" s="26"/>
      <c r="B187" s="11" t="s">
        <v>455</v>
      </c>
      <c r="C187" s="87">
        <v>0</v>
      </c>
      <c r="D187" s="87">
        <v>359511.37</v>
      </c>
      <c r="E187" s="68"/>
      <c r="F187" s="68"/>
      <c r="G187" s="68"/>
      <c r="H187" s="68"/>
      <c r="I187" s="68"/>
      <c r="J187" s="68"/>
      <c r="K187" s="68"/>
      <c r="L187" s="68"/>
      <c r="M187" s="68"/>
      <c r="N187" s="68"/>
      <c r="O187" s="68"/>
      <c r="P187" s="68">
        <v>359511.37</v>
      </c>
      <c r="Q187" s="68">
        <f t="shared" si="2"/>
        <v>359511.37</v>
      </c>
      <c r="R187"/>
      <c r="S187" s="139"/>
      <c r="T187" s="40"/>
      <c r="U187" s="40"/>
      <c r="V187" s="40"/>
      <c r="W187" s="40"/>
    </row>
    <row r="188" spans="1:37" x14ac:dyDescent="0.25">
      <c r="B188" s="11" t="s">
        <v>456</v>
      </c>
      <c r="C188" s="87">
        <v>0</v>
      </c>
      <c r="D188" s="87">
        <v>3486298.8</v>
      </c>
      <c r="E188" s="68"/>
      <c r="F188" s="68"/>
      <c r="G188" s="68"/>
      <c r="H188" s="68"/>
      <c r="I188" s="68"/>
      <c r="J188" s="68"/>
      <c r="K188" s="68"/>
      <c r="L188" s="68"/>
      <c r="M188" s="68"/>
      <c r="N188" s="68"/>
      <c r="O188" s="68"/>
      <c r="P188" s="68">
        <v>3486298.8</v>
      </c>
      <c r="Q188" s="68">
        <f t="shared" si="2"/>
        <v>3486298.8</v>
      </c>
      <c r="R188"/>
      <c r="S188" s="136"/>
      <c r="T188" s="40"/>
      <c r="U188" s="40"/>
      <c r="V188" s="40"/>
      <c r="W188" s="40"/>
    </row>
    <row r="189" spans="1:37" x14ac:dyDescent="0.25">
      <c r="A189" s="28"/>
      <c r="B189" s="11" t="s">
        <v>457</v>
      </c>
      <c r="C189" s="87">
        <v>0</v>
      </c>
      <c r="D189" s="87">
        <v>281658.18</v>
      </c>
      <c r="E189" s="68"/>
      <c r="F189" s="68"/>
      <c r="G189" s="68"/>
      <c r="H189" s="68"/>
      <c r="I189" s="68"/>
      <c r="J189" s="68"/>
      <c r="K189" s="68"/>
      <c r="L189" s="68"/>
      <c r="M189" s="68"/>
      <c r="N189" s="68"/>
      <c r="O189" s="68"/>
      <c r="P189" s="68">
        <v>281658.15000000002</v>
      </c>
      <c r="Q189" s="68">
        <f t="shared" si="2"/>
        <v>281658.15000000002</v>
      </c>
      <c r="R189"/>
      <c r="S189" s="40"/>
      <c r="T189" s="40"/>
      <c r="U189" s="40"/>
      <c r="V189" s="40"/>
      <c r="W189" s="40"/>
    </row>
    <row r="190" spans="1:37" x14ac:dyDescent="0.25">
      <c r="B190" s="11" t="s">
        <v>458</v>
      </c>
      <c r="C190" s="87">
        <v>0</v>
      </c>
      <c r="D190" s="87">
        <v>15201551</v>
      </c>
      <c r="E190" s="68"/>
      <c r="F190" s="68"/>
      <c r="G190" s="68"/>
      <c r="H190" s="68"/>
      <c r="I190" s="68"/>
      <c r="J190" s="68"/>
      <c r="K190" s="68">
        <v>0</v>
      </c>
      <c r="L190" s="68"/>
      <c r="M190" s="68"/>
      <c r="N190" s="68"/>
      <c r="O190" s="68"/>
      <c r="P190" s="68"/>
      <c r="Q190" s="68">
        <f t="shared" si="2"/>
        <v>0</v>
      </c>
      <c r="R190"/>
      <c r="S190" s="40"/>
      <c r="T190" s="40"/>
      <c r="U190" s="40"/>
      <c r="V190" s="40"/>
      <c r="W190" s="40"/>
    </row>
    <row r="191" spans="1:37" x14ac:dyDescent="0.25">
      <c r="B191" s="11" t="s">
        <v>459</v>
      </c>
      <c r="C191" s="87">
        <v>0</v>
      </c>
      <c r="D191" s="87">
        <v>2375984.9500000002</v>
      </c>
      <c r="E191" s="68"/>
      <c r="F191" s="68"/>
      <c r="G191" s="68"/>
      <c r="H191" s="68"/>
      <c r="I191" s="68"/>
      <c r="J191" s="68"/>
      <c r="K191" s="68"/>
      <c r="L191" s="68">
        <v>0</v>
      </c>
      <c r="M191" s="68"/>
      <c r="N191" s="68"/>
      <c r="O191" s="68">
        <v>157512.91</v>
      </c>
      <c r="P191" s="68">
        <v>2133640.6800000002</v>
      </c>
      <c r="Q191" s="68">
        <f t="shared" si="2"/>
        <v>2291153.5900000003</v>
      </c>
      <c r="R191"/>
      <c r="S191" s="40"/>
      <c r="T191" s="40"/>
      <c r="U191" s="40"/>
      <c r="V191" s="40"/>
      <c r="W191" s="40"/>
    </row>
    <row r="192" spans="1:37" s="26" customFormat="1" x14ac:dyDescent="0.25">
      <c r="A192"/>
      <c r="B192" s="11" t="s">
        <v>460</v>
      </c>
      <c r="C192" s="87">
        <v>0</v>
      </c>
      <c r="D192" s="87">
        <v>6994973</v>
      </c>
      <c r="E192" s="68"/>
      <c r="F192" s="68"/>
      <c r="G192" s="68"/>
      <c r="H192" s="68"/>
      <c r="I192" s="68">
        <v>0</v>
      </c>
      <c r="J192" s="68"/>
      <c r="K192" s="68"/>
      <c r="L192" s="68"/>
      <c r="M192" s="68"/>
      <c r="N192" s="68"/>
      <c r="O192" s="68"/>
      <c r="P192" s="68">
        <v>0</v>
      </c>
      <c r="Q192" s="68">
        <f t="shared" si="2"/>
        <v>0</v>
      </c>
      <c r="R192"/>
      <c r="S192" s="41"/>
      <c r="T192"/>
      <c r="U192" s="42"/>
      <c r="V192"/>
      <c r="W192" s="40"/>
      <c r="X192"/>
      <c r="Y192"/>
      <c r="Z192"/>
      <c r="AA192"/>
      <c r="AB192"/>
      <c r="AC192"/>
      <c r="AD192"/>
      <c r="AE192"/>
      <c r="AF192"/>
      <c r="AG192"/>
      <c r="AH192"/>
      <c r="AI192"/>
      <c r="AJ192"/>
      <c r="AK192"/>
    </row>
    <row r="193" spans="1:37" x14ac:dyDescent="0.25">
      <c r="B193" s="11" t="s">
        <v>461</v>
      </c>
      <c r="C193" s="87">
        <v>0</v>
      </c>
      <c r="D193" s="87">
        <v>1567556.5</v>
      </c>
      <c r="E193" s="68"/>
      <c r="F193" s="68"/>
      <c r="G193" s="68">
        <v>0</v>
      </c>
      <c r="H193" s="68"/>
      <c r="I193" s="68"/>
      <c r="J193" s="68"/>
      <c r="K193" s="68"/>
      <c r="L193" s="68"/>
      <c r="M193" s="68"/>
      <c r="N193" s="68"/>
      <c r="O193" s="68"/>
      <c r="P193" s="68">
        <v>0</v>
      </c>
      <c r="Q193" s="68">
        <f t="shared" si="2"/>
        <v>0</v>
      </c>
      <c r="R193"/>
      <c r="S193" s="41"/>
      <c r="T193" s="42"/>
      <c r="U193" s="42"/>
      <c r="V193" s="42"/>
    </row>
    <row r="194" spans="1:37" s="28" customFormat="1" x14ac:dyDescent="0.25">
      <c r="A194"/>
      <c r="B194" s="11" t="s">
        <v>462</v>
      </c>
      <c r="C194" s="87">
        <v>0</v>
      </c>
      <c r="D194" s="87">
        <v>30045000</v>
      </c>
      <c r="E194" s="68"/>
      <c r="F194" s="68"/>
      <c r="G194" s="68"/>
      <c r="H194" s="68"/>
      <c r="I194" s="68"/>
      <c r="J194" s="68"/>
      <c r="K194" s="68"/>
      <c r="L194" s="68">
        <v>0</v>
      </c>
      <c r="M194" s="68"/>
      <c r="N194" s="68">
        <v>30008699.489999998</v>
      </c>
      <c r="O194" s="68"/>
      <c r="P194" s="68">
        <v>0</v>
      </c>
      <c r="Q194" s="68">
        <f t="shared" si="2"/>
        <v>30008699.489999998</v>
      </c>
      <c r="R194"/>
      <c r="X194"/>
      <c r="Y194"/>
      <c r="Z194"/>
      <c r="AA194"/>
      <c r="AB194"/>
      <c r="AC194"/>
      <c r="AD194"/>
      <c r="AE194"/>
      <c r="AF194"/>
      <c r="AG194"/>
      <c r="AH194"/>
      <c r="AI194"/>
      <c r="AJ194"/>
      <c r="AK194"/>
    </row>
    <row r="195" spans="1:37" x14ac:dyDescent="0.25">
      <c r="B195" s="11" t="s">
        <v>463</v>
      </c>
      <c r="C195" s="87">
        <v>0</v>
      </c>
      <c r="D195" s="87">
        <v>7249612</v>
      </c>
      <c r="E195" s="68"/>
      <c r="F195" s="68">
        <v>350224</v>
      </c>
      <c r="G195" s="68">
        <v>1372135.56</v>
      </c>
      <c r="H195" s="68">
        <v>335872.43</v>
      </c>
      <c r="I195" s="68">
        <v>0</v>
      </c>
      <c r="J195" s="68">
        <v>0</v>
      </c>
      <c r="K195" s="68">
        <v>206500</v>
      </c>
      <c r="L195" s="68">
        <v>224800</v>
      </c>
      <c r="M195" s="68">
        <v>301587.09999999998</v>
      </c>
      <c r="N195" s="68">
        <v>1068646.24</v>
      </c>
      <c r="O195" s="68">
        <v>212400</v>
      </c>
      <c r="P195" s="68">
        <v>1682403.5</v>
      </c>
      <c r="Q195" s="68">
        <f t="shared" si="2"/>
        <v>5754568.8300000001</v>
      </c>
      <c r="R195"/>
    </row>
    <row r="196" spans="1:37" hidden="1" x14ac:dyDescent="0.25">
      <c r="B196" s="11" t="s">
        <v>464</v>
      </c>
      <c r="C196" s="87">
        <v>0</v>
      </c>
      <c r="D196" s="87">
        <v>3935599</v>
      </c>
      <c r="E196" s="68"/>
      <c r="F196" s="68"/>
      <c r="G196" s="68">
        <v>0</v>
      </c>
      <c r="H196" s="68">
        <v>0</v>
      </c>
      <c r="I196" s="68"/>
      <c r="J196" s="68"/>
      <c r="K196" s="68"/>
      <c r="L196" s="68"/>
      <c r="M196" s="68"/>
      <c r="N196" s="68"/>
      <c r="O196" s="68"/>
      <c r="P196" s="68"/>
      <c r="Q196" s="68">
        <f t="shared" si="2"/>
        <v>0</v>
      </c>
      <c r="R196"/>
    </row>
    <row r="197" spans="1:37" x14ac:dyDescent="0.25">
      <c r="B197" s="11" t="s">
        <v>465</v>
      </c>
      <c r="C197" s="87">
        <v>0</v>
      </c>
      <c r="D197" s="87">
        <v>0</v>
      </c>
      <c r="E197" s="68"/>
      <c r="F197" s="68"/>
      <c r="G197" s="68"/>
      <c r="H197" s="68"/>
      <c r="I197" s="68"/>
      <c r="J197" s="68"/>
      <c r="K197" s="68"/>
      <c r="L197" s="68"/>
      <c r="M197" s="68"/>
      <c r="N197" s="68">
        <v>0</v>
      </c>
      <c r="O197" s="68"/>
      <c r="P197" s="68">
        <v>0</v>
      </c>
      <c r="Q197" s="68">
        <f t="shared" si="2"/>
        <v>0</v>
      </c>
    </row>
    <row r="198" spans="1:37" x14ac:dyDescent="0.25">
      <c r="B198" s="11" t="s">
        <v>466</v>
      </c>
      <c r="C198" s="87">
        <v>0</v>
      </c>
      <c r="D198" s="87">
        <v>14594131.539999999</v>
      </c>
      <c r="E198" s="68"/>
      <c r="F198" s="68"/>
      <c r="G198" s="68"/>
      <c r="H198" s="68"/>
      <c r="I198" s="68"/>
      <c r="J198" s="68"/>
      <c r="K198" s="68"/>
      <c r="L198" s="68">
        <v>0</v>
      </c>
      <c r="M198" s="68">
        <v>14594131.539999999</v>
      </c>
      <c r="N198" s="68"/>
      <c r="O198" s="68"/>
      <c r="P198" s="68"/>
      <c r="Q198" s="68">
        <f t="shared" si="2"/>
        <v>14594131.539999999</v>
      </c>
    </row>
    <row r="199" spans="1:37" x14ac:dyDescent="0.25">
      <c r="B199" s="11" t="s">
        <v>467</v>
      </c>
      <c r="C199" s="87">
        <v>0</v>
      </c>
      <c r="D199" s="87">
        <v>5970716.9500000002</v>
      </c>
      <c r="E199" s="68"/>
      <c r="F199" s="68"/>
      <c r="G199" s="68"/>
      <c r="H199" s="68"/>
      <c r="I199" s="68"/>
      <c r="J199" s="68"/>
      <c r="K199" s="68"/>
      <c r="L199" s="68"/>
      <c r="M199" s="68">
        <v>0</v>
      </c>
      <c r="N199" s="68"/>
      <c r="O199" s="68">
        <v>0</v>
      </c>
      <c r="P199" s="68">
        <v>5056899.99</v>
      </c>
      <c r="Q199" s="68">
        <f t="shared" si="2"/>
        <v>5056899.99</v>
      </c>
      <c r="T199" s="17"/>
    </row>
    <row r="200" spans="1:37" x14ac:dyDescent="0.25">
      <c r="B200" s="11" t="s">
        <v>468</v>
      </c>
      <c r="C200" s="87">
        <v>0</v>
      </c>
      <c r="D200" s="87">
        <v>23999139.960000001</v>
      </c>
      <c r="E200" s="68"/>
      <c r="F200" s="68"/>
      <c r="G200" s="68"/>
      <c r="H200" s="68"/>
      <c r="I200" s="68"/>
      <c r="J200" s="68"/>
      <c r="K200" s="68"/>
      <c r="L200" s="68"/>
      <c r="M200" s="68"/>
      <c r="N200" s="68">
        <v>0</v>
      </c>
      <c r="O200" s="68"/>
      <c r="P200" s="68"/>
      <c r="Q200" s="68">
        <f t="shared" si="2"/>
        <v>0</v>
      </c>
    </row>
    <row r="201" spans="1:37" x14ac:dyDescent="0.25">
      <c r="B201" s="11" t="s">
        <v>469</v>
      </c>
      <c r="C201" s="87">
        <v>0</v>
      </c>
      <c r="D201" s="87">
        <v>14873512.5</v>
      </c>
      <c r="E201" s="68"/>
      <c r="F201" s="68"/>
      <c r="G201" s="68"/>
      <c r="H201" s="68"/>
      <c r="I201" s="68"/>
      <c r="J201" s="68"/>
      <c r="K201" s="68">
        <v>0</v>
      </c>
      <c r="L201" s="68"/>
      <c r="M201" s="68"/>
      <c r="N201" s="68"/>
      <c r="O201" s="68">
        <v>1419222.06</v>
      </c>
      <c r="P201" s="68">
        <v>5725646.1200000001</v>
      </c>
      <c r="Q201" s="68">
        <f t="shared" si="2"/>
        <v>7144868.1799999997</v>
      </c>
    </row>
    <row r="202" spans="1:37" x14ac:dyDescent="0.25">
      <c r="B202" s="11" t="s">
        <v>470</v>
      </c>
      <c r="C202" s="87">
        <v>0</v>
      </c>
      <c r="D202" s="87">
        <v>56239061.450000003</v>
      </c>
      <c r="E202" s="68"/>
      <c r="F202" s="68"/>
      <c r="G202" s="68"/>
      <c r="H202" s="68"/>
      <c r="I202" s="68"/>
      <c r="J202" s="68"/>
      <c r="K202" s="68"/>
      <c r="L202" s="68">
        <v>0</v>
      </c>
      <c r="M202" s="68">
        <v>0</v>
      </c>
      <c r="N202" s="68">
        <v>13674655</v>
      </c>
      <c r="O202" s="68">
        <v>27546585</v>
      </c>
      <c r="P202" s="68">
        <v>0</v>
      </c>
      <c r="Q202" s="68">
        <f t="shared" si="2"/>
        <v>41221240</v>
      </c>
    </row>
    <row r="203" spans="1:37" x14ac:dyDescent="0.25">
      <c r="B203" s="11" t="s">
        <v>471</v>
      </c>
      <c r="C203" s="87">
        <v>0</v>
      </c>
      <c r="D203" s="87">
        <v>3077986</v>
      </c>
      <c r="E203" s="68"/>
      <c r="F203" s="68"/>
      <c r="G203" s="68"/>
      <c r="H203" s="68"/>
      <c r="I203" s="68"/>
      <c r="J203" s="68"/>
      <c r="K203" s="68"/>
      <c r="L203" s="68"/>
      <c r="M203" s="68"/>
      <c r="N203" s="68"/>
      <c r="O203" s="68"/>
      <c r="P203" s="68">
        <v>1358262.3</v>
      </c>
      <c r="Q203" s="68">
        <f t="shared" ref="Q203" si="3">SUM(E203:P203)</f>
        <v>1358262.3</v>
      </c>
    </row>
    <row r="204" spans="1:37" x14ac:dyDescent="0.25">
      <c r="B204" s="99" t="s">
        <v>158</v>
      </c>
      <c r="C204" s="105">
        <f>C10+C12+C90+C93+C140</f>
        <v>1418686514950</v>
      </c>
      <c r="D204" s="105">
        <f>D10+D12+D90+D93+D140+D88</f>
        <v>1462330743800.7603</v>
      </c>
      <c r="E204" s="97">
        <f t="shared" ref="E204:O204" si="4">E10+E12+E88+E90+E93+E140</f>
        <v>122282144638.89998</v>
      </c>
      <c r="F204" s="97">
        <f t="shared" si="4"/>
        <v>102252428922.47998</v>
      </c>
      <c r="G204" s="97">
        <f t="shared" si="4"/>
        <v>107311065905.3</v>
      </c>
      <c r="H204" s="97">
        <f t="shared" si="4"/>
        <v>104972319562.59999</v>
      </c>
      <c r="I204" s="97">
        <f t="shared" si="4"/>
        <v>112492526446.62001</v>
      </c>
      <c r="J204" s="97">
        <f t="shared" si="4"/>
        <v>124710898233.85001</v>
      </c>
      <c r="K204" s="97">
        <f t="shared" si="4"/>
        <v>119441541137.55002</v>
      </c>
      <c r="L204" s="97">
        <f t="shared" si="4"/>
        <v>104958993639.73</v>
      </c>
      <c r="M204" s="97">
        <f t="shared" si="4"/>
        <v>105451085125.29002</v>
      </c>
      <c r="N204" s="97">
        <f t="shared" si="4"/>
        <v>110576487520.01999</v>
      </c>
      <c r="O204" s="97">
        <f t="shared" si="4"/>
        <v>146575296666.34998</v>
      </c>
      <c r="P204" s="97">
        <f>P10+P12+P90+P93+P140+P88</f>
        <v>185465406882.68997</v>
      </c>
      <c r="Q204" s="97">
        <f>Q10+Q12+Q88+Q90+Q93+Q140</f>
        <v>1446490194681.3799</v>
      </c>
    </row>
    <row r="205" spans="1:37" x14ac:dyDescent="0.25">
      <c r="B205" s="80"/>
      <c r="C205" s="106"/>
      <c r="D205" s="106"/>
      <c r="E205" s="102"/>
      <c r="F205" s="102"/>
      <c r="G205" s="102"/>
      <c r="H205" s="102"/>
      <c r="I205" s="102"/>
      <c r="J205" s="102"/>
      <c r="K205" s="102"/>
      <c r="L205" s="20"/>
      <c r="M205" s="20"/>
      <c r="N205" s="20"/>
      <c r="O205" s="20"/>
      <c r="P205" s="20"/>
      <c r="Q205" s="21"/>
    </row>
    <row r="206" spans="1:37" x14ac:dyDescent="0.25">
      <c r="B206" s="95"/>
      <c r="C206" s="107"/>
      <c r="D206" s="107"/>
      <c r="E206" s="94" t="str">
        <f t="shared" ref="E206:N206" si="5">+E9</f>
        <v>ENERO</v>
      </c>
      <c r="F206" s="94" t="str">
        <f t="shared" si="5"/>
        <v>FEBRERO</v>
      </c>
      <c r="G206" s="94" t="str">
        <f t="shared" si="5"/>
        <v>MARZO</v>
      </c>
      <c r="H206" s="94" t="str">
        <f t="shared" si="5"/>
        <v>ABRIL</v>
      </c>
      <c r="I206" s="94" t="str">
        <f t="shared" si="5"/>
        <v>MAYO</v>
      </c>
      <c r="J206" s="94" t="str">
        <f t="shared" si="5"/>
        <v>JUNIO</v>
      </c>
      <c r="K206" s="94" t="str">
        <f t="shared" si="5"/>
        <v>JULIO</v>
      </c>
      <c r="L206" s="94" t="str">
        <f t="shared" si="5"/>
        <v>AGOSTO</v>
      </c>
      <c r="M206" s="94" t="str">
        <f t="shared" si="5"/>
        <v>SEPTIEMBRE</v>
      </c>
      <c r="N206" s="94" t="str">
        <f t="shared" si="5"/>
        <v>OCTUBRE</v>
      </c>
      <c r="O206" s="94" t="s">
        <v>20</v>
      </c>
      <c r="P206" s="94" t="s">
        <v>21</v>
      </c>
      <c r="Q206" s="94" t="s">
        <v>22</v>
      </c>
    </row>
    <row r="207" spans="1:37" x14ac:dyDescent="0.25">
      <c r="B207" s="9" t="s">
        <v>23</v>
      </c>
      <c r="C207" s="71">
        <f t="shared" ref="C207" si="6">SUM(C208)</f>
        <v>22897647271</v>
      </c>
      <c r="D207" s="71">
        <v>23044450756.549999</v>
      </c>
      <c r="E207" s="71">
        <v>136694649.90000001</v>
      </c>
      <c r="F207" s="71">
        <v>112300965.36</v>
      </c>
      <c r="G207" s="71">
        <v>2716979596.3899999</v>
      </c>
      <c r="H207" s="71">
        <v>1278788707.6599998</v>
      </c>
      <c r="I207" s="71">
        <v>119084787.63</v>
      </c>
      <c r="J207" s="71">
        <v>916832440.00999999</v>
      </c>
      <c r="K207" s="71">
        <v>956732254.88999999</v>
      </c>
      <c r="L207" s="71">
        <v>2731535208.3499999</v>
      </c>
      <c r="M207" s="71">
        <v>4335804098.5100002</v>
      </c>
      <c r="N207" s="71">
        <v>6233472608.5900002</v>
      </c>
      <c r="O207" s="71">
        <v>602691223.56999993</v>
      </c>
      <c r="P207" s="71">
        <v>849204676.67999995</v>
      </c>
      <c r="Q207" s="71">
        <f>SUM(E207:P207)</f>
        <v>20990121217.540001</v>
      </c>
      <c r="R207"/>
    </row>
    <row r="208" spans="1:37" x14ac:dyDescent="0.25">
      <c r="B208" s="11" t="s">
        <v>24</v>
      </c>
      <c r="C208" s="87">
        <v>22897647271</v>
      </c>
      <c r="D208" s="87">
        <v>23044450756.549999</v>
      </c>
      <c r="E208" s="68">
        <v>136694649.90000001</v>
      </c>
      <c r="F208" s="68">
        <v>112300965.36</v>
      </c>
      <c r="G208" s="68">
        <v>2716979596.3899999</v>
      </c>
      <c r="H208" s="68">
        <v>1278788707.6599998</v>
      </c>
      <c r="I208" s="68">
        <v>119084787.63</v>
      </c>
      <c r="J208" s="68">
        <v>916832440.00999999</v>
      </c>
      <c r="K208" s="68">
        <v>956732254.88999999</v>
      </c>
      <c r="L208" s="68">
        <v>2731535208.3499999</v>
      </c>
      <c r="M208" s="68">
        <v>4335804098.5100002</v>
      </c>
      <c r="N208" s="68">
        <v>6233472608.5900002</v>
      </c>
      <c r="O208" s="68">
        <v>602691223.56999993</v>
      </c>
      <c r="P208" s="68">
        <v>849204676.67999995</v>
      </c>
      <c r="Q208" s="68">
        <f t="shared" ref="Q208:Q216" si="7">SUM(E208:P208)</f>
        <v>20990121217.540001</v>
      </c>
      <c r="R208"/>
    </row>
    <row r="209" spans="2:18" x14ac:dyDescent="0.25">
      <c r="B209" s="9" t="s">
        <v>25</v>
      </c>
      <c r="C209" s="71">
        <f>SUM(C210)</f>
        <v>0</v>
      </c>
      <c r="D209" s="71">
        <v>223998400</v>
      </c>
      <c r="E209" s="71"/>
      <c r="F209" s="71">
        <v>223998400</v>
      </c>
      <c r="G209" s="71"/>
      <c r="H209" s="71"/>
      <c r="I209" s="71"/>
      <c r="J209" s="71"/>
      <c r="K209" s="71"/>
      <c r="L209" s="71"/>
      <c r="M209" s="71"/>
      <c r="N209" s="71"/>
      <c r="O209" s="71"/>
      <c r="P209" s="71">
        <v>0</v>
      </c>
      <c r="Q209" s="71">
        <f t="shared" si="7"/>
        <v>223998400</v>
      </c>
      <c r="R209"/>
    </row>
    <row r="210" spans="2:18" x14ac:dyDescent="0.25">
      <c r="B210" s="11" t="s">
        <v>57</v>
      </c>
      <c r="C210" s="87">
        <v>0</v>
      </c>
      <c r="D210" s="87">
        <v>223998400</v>
      </c>
      <c r="E210" s="87"/>
      <c r="F210" s="87">
        <v>223998400</v>
      </c>
      <c r="G210" s="87"/>
      <c r="H210" s="87"/>
      <c r="I210" s="87"/>
      <c r="J210" s="87"/>
      <c r="K210" s="87"/>
      <c r="L210" s="87"/>
      <c r="M210" s="87"/>
      <c r="N210" s="87"/>
      <c r="O210" s="87"/>
      <c r="P210" s="87">
        <v>0</v>
      </c>
      <c r="Q210" s="87">
        <f t="shared" si="7"/>
        <v>223998400</v>
      </c>
      <c r="R210"/>
    </row>
    <row r="211" spans="2:18" x14ac:dyDescent="0.25">
      <c r="B211" s="9" t="s">
        <v>74</v>
      </c>
      <c r="C211" s="71">
        <f>SUM(C212:C212)</f>
        <v>2075043163</v>
      </c>
      <c r="D211" s="71">
        <v>2075043163</v>
      </c>
      <c r="E211" s="71">
        <v>951663329.13999999</v>
      </c>
      <c r="F211" s="71">
        <v>801189647.70000005</v>
      </c>
      <c r="G211" s="71">
        <v>294709827.01999998</v>
      </c>
      <c r="H211" s="71">
        <v>0</v>
      </c>
      <c r="I211" s="71"/>
      <c r="J211" s="71"/>
      <c r="K211" s="71"/>
      <c r="L211" s="71"/>
      <c r="M211" s="71"/>
      <c r="N211" s="71"/>
      <c r="O211" s="71"/>
      <c r="P211" s="89"/>
      <c r="Q211" s="89">
        <f t="shared" si="7"/>
        <v>2047562803.8600001</v>
      </c>
      <c r="R211"/>
    </row>
    <row r="212" spans="2:18" x14ac:dyDescent="0.25">
      <c r="B212" s="11" t="s">
        <v>75</v>
      </c>
      <c r="C212" s="87">
        <v>2075043163</v>
      </c>
      <c r="D212" s="87">
        <v>2075043163</v>
      </c>
      <c r="E212" s="87">
        <v>951663329.13999999</v>
      </c>
      <c r="F212" s="87">
        <v>801189647.70000005</v>
      </c>
      <c r="G212" s="87">
        <v>294709827.01999998</v>
      </c>
      <c r="H212" s="87">
        <v>0</v>
      </c>
      <c r="I212" s="87"/>
      <c r="J212" s="87"/>
      <c r="K212" s="87"/>
      <c r="L212" s="87"/>
      <c r="M212" s="87"/>
      <c r="N212" s="87"/>
      <c r="O212" s="87"/>
      <c r="P212" s="87"/>
      <c r="Q212" s="87">
        <f t="shared" si="7"/>
        <v>2047562803.8600001</v>
      </c>
      <c r="R212"/>
    </row>
    <row r="213" spans="2:18" x14ac:dyDescent="0.25">
      <c r="B213" s="9" t="s">
        <v>77</v>
      </c>
      <c r="C213" s="71">
        <f t="shared" ref="C213" si="8">SUM(C214:C215)</f>
        <v>88695409170</v>
      </c>
      <c r="D213" s="71">
        <v>88269607284.450012</v>
      </c>
      <c r="E213" s="71">
        <v>9279906740.4000015</v>
      </c>
      <c r="F213" s="71">
        <v>2606381518.4900002</v>
      </c>
      <c r="G213" s="71">
        <v>5127035424.4300003</v>
      </c>
      <c r="H213" s="71">
        <v>25885761907.769997</v>
      </c>
      <c r="I213" s="71">
        <v>3390829756.2199998</v>
      </c>
      <c r="J213" s="71">
        <v>2298501840.4000001</v>
      </c>
      <c r="K213" s="71">
        <v>7510641538.3699999</v>
      </c>
      <c r="L213" s="71">
        <v>229377623.28</v>
      </c>
      <c r="M213" s="71">
        <v>305744834.47000003</v>
      </c>
      <c r="N213" s="71">
        <v>10299211103.02</v>
      </c>
      <c r="O213" s="71">
        <v>6395644922.8900013</v>
      </c>
      <c r="P213" s="71">
        <v>1707058608.9000001</v>
      </c>
      <c r="Q213" s="71">
        <f t="shared" si="7"/>
        <v>75036095818.639999</v>
      </c>
      <c r="R213"/>
    </row>
    <row r="214" spans="2:18" x14ac:dyDescent="0.25">
      <c r="B214" s="11" t="s">
        <v>245</v>
      </c>
      <c r="C214" s="87">
        <v>35174570964</v>
      </c>
      <c r="D214" s="87">
        <v>32641462254.400002</v>
      </c>
      <c r="E214" s="72">
        <v>2442045460.8000002</v>
      </c>
      <c r="F214" s="72"/>
      <c r="G214" s="72">
        <v>746352096.60000002</v>
      </c>
      <c r="H214" s="72">
        <v>0</v>
      </c>
      <c r="I214" s="72"/>
      <c r="J214" s="72"/>
      <c r="K214" s="72">
        <v>0</v>
      </c>
      <c r="L214" s="72"/>
      <c r="M214" s="72">
        <v>79663864.870000005</v>
      </c>
      <c r="N214" s="72">
        <v>9292291109.6700001</v>
      </c>
      <c r="O214" s="72">
        <v>6187419216.750001</v>
      </c>
      <c r="P214" s="72">
        <v>826807784.45000005</v>
      </c>
      <c r="Q214" s="72">
        <f t="shared" si="7"/>
        <v>19574579533.140003</v>
      </c>
      <c r="R214"/>
    </row>
    <row r="215" spans="2:18" x14ac:dyDescent="0.25">
      <c r="B215" s="11" t="s">
        <v>86</v>
      </c>
      <c r="C215" s="87">
        <v>53520838206</v>
      </c>
      <c r="D215" s="87">
        <v>55628145030.050003</v>
      </c>
      <c r="E215" s="87">
        <v>6837861279.6000004</v>
      </c>
      <c r="F215" s="87">
        <v>2606381518.4900002</v>
      </c>
      <c r="G215" s="87">
        <v>4380683327.8299999</v>
      </c>
      <c r="H215" s="87">
        <v>25885761907.769997</v>
      </c>
      <c r="I215" s="87">
        <v>3390829756.2199998</v>
      </c>
      <c r="J215" s="87">
        <v>2298501840.4000001</v>
      </c>
      <c r="K215" s="87">
        <v>7510641538.3699999</v>
      </c>
      <c r="L215" s="87">
        <v>229377623.28</v>
      </c>
      <c r="M215" s="87">
        <v>226080969.59999999</v>
      </c>
      <c r="N215" s="87">
        <v>1006919993.35</v>
      </c>
      <c r="O215" s="87">
        <v>208225706.13999999</v>
      </c>
      <c r="P215" s="87">
        <v>880250824.45000005</v>
      </c>
      <c r="Q215" s="87">
        <f t="shared" si="7"/>
        <v>55461516285.499992</v>
      </c>
      <c r="R215"/>
    </row>
    <row r="216" spans="2:18" x14ac:dyDescent="0.25">
      <c r="B216" s="99" t="s">
        <v>182</v>
      </c>
      <c r="C216" s="105">
        <f>C207+C209+C211+C213</f>
        <v>113668099604</v>
      </c>
      <c r="D216" s="105">
        <f>D207+D209+D211+D213</f>
        <v>113613099604.00002</v>
      </c>
      <c r="E216" s="97">
        <f t="shared" ref="E216:P216" si="9">E207+E209+E213+E211</f>
        <v>10368264719.440001</v>
      </c>
      <c r="F216" s="97">
        <f t="shared" si="9"/>
        <v>3743870531.5500002</v>
      </c>
      <c r="G216" s="97">
        <f t="shared" si="9"/>
        <v>8138724847.8400002</v>
      </c>
      <c r="H216" s="97">
        <f t="shared" si="9"/>
        <v>27164550615.429996</v>
      </c>
      <c r="I216" s="97">
        <f t="shared" si="9"/>
        <v>3509914543.8499999</v>
      </c>
      <c r="J216" s="97">
        <f t="shared" si="9"/>
        <v>3215334280.4099998</v>
      </c>
      <c r="K216" s="97">
        <f t="shared" si="9"/>
        <v>8467373793.2600002</v>
      </c>
      <c r="L216" s="97">
        <f t="shared" si="9"/>
        <v>2960912831.6300001</v>
      </c>
      <c r="M216" s="97">
        <f t="shared" si="9"/>
        <v>4641548932.9800005</v>
      </c>
      <c r="N216" s="97">
        <f t="shared" si="9"/>
        <v>16532683711.610001</v>
      </c>
      <c r="O216" s="97">
        <f t="shared" si="9"/>
        <v>6998336146.460001</v>
      </c>
      <c r="P216" s="97">
        <f t="shared" si="9"/>
        <v>2556263285.5799999</v>
      </c>
      <c r="Q216" s="97">
        <f t="shared" si="7"/>
        <v>98297778240.039993</v>
      </c>
      <c r="R216"/>
    </row>
    <row r="217" spans="2:18" x14ac:dyDescent="0.25">
      <c r="B217" s="80"/>
      <c r="C217" s="108"/>
      <c r="D217" s="108"/>
      <c r="E217" s="98"/>
      <c r="F217" s="98"/>
      <c r="G217" s="98"/>
      <c r="H217" s="98"/>
      <c r="I217" s="98"/>
      <c r="J217" s="98"/>
      <c r="K217" s="98"/>
      <c r="L217" s="98"/>
      <c r="M217" s="98"/>
      <c r="N217" s="98"/>
      <c r="O217" s="98"/>
      <c r="P217" s="98"/>
      <c r="Q217" s="98"/>
      <c r="R217"/>
    </row>
    <row r="218" spans="2:18" x14ac:dyDescent="0.25">
      <c r="B218" s="99" t="s">
        <v>183</v>
      </c>
      <c r="C218" s="105">
        <f t="shared" ref="C218:P218" si="10">C204+C216</f>
        <v>1532354614554</v>
      </c>
      <c r="D218" s="105">
        <f>D204+D216</f>
        <v>1575943843404.7603</v>
      </c>
      <c r="E218" s="97">
        <f t="shared" si="10"/>
        <v>132650409358.33998</v>
      </c>
      <c r="F218" s="97">
        <f t="shared" si="10"/>
        <v>105996299454.02998</v>
      </c>
      <c r="G218" s="97">
        <f t="shared" si="10"/>
        <v>115449790753.14</v>
      </c>
      <c r="H218" s="97">
        <f t="shared" si="10"/>
        <v>132136870178.02998</v>
      </c>
      <c r="I218" s="97">
        <f t="shared" si="10"/>
        <v>116002440990.47002</v>
      </c>
      <c r="J218" s="97">
        <f t="shared" si="10"/>
        <v>127926232514.26001</v>
      </c>
      <c r="K218" s="97">
        <f t="shared" si="10"/>
        <v>127908914930.81001</v>
      </c>
      <c r="L218" s="97">
        <f t="shared" si="10"/>
        <v>107919906471.36</v>
      </c>
      <c r="M218" s="97">
        <f t="shared" si="10"/>
        <v>110092634058.27002</v>
      </c>
      <c r="N218" s="97">
        <f t="shared" si="10"/>
        <v>127109171231.62999</v>
      </c>
      <c r="O218" s="97">
        <f t="shared" si="10"/>
        <v>153573632812.80997</v>
      </c>
      <c r="P218" s="97">
        <f t="shared" si="10"/>
        <v>188021670168.26996</v>
      </c>
      <c r="Q218" s="97">
        <f>Q204+Q216</f>
        <v>1544787972921.4199</v>
      </c>
      <c r="R218"/>
    </row>
    <row r="219" spans="2:18" x14ac:dyDescent="0.25">
      <c r="B219" s="29" t="s">
        <v>345</v>
      </c>
      <c r="C219" s="135"/>
      <c r="D219" s="135"/>
      <c r="E219"/>
      <c r="F219"/>
      <c r="G219"/>
      <c r="H219"/>
      <c r="I219"/>
      <c r="J219"/>
      <c r="K219"/>
      <c r="L219"/>
      <c r="M219"/>
      <c r="N219"/>
      <c r="O219"/>
      <c r="P219"/>
      <c r="Q219"/>
      <c r="R219"/>
    </row>
    <row r="220" spans="2:18" x14ac:dyDescent="0.25">
      <c r="B220" s="83" t="s">
        <v>472</v>
      </c>
      <c r="C220" s="92"/>
      <c r="D220" s="92"/>
      <c r="E220" s="91"/>
      <c r="F220" s="91"/>
      <c r="G220" s="91"/>
      <c r="H220" s="91"/>
      <c r="I220" s="91"/>
      <c r="J220" s="91"/>
      <c r="K220" s="91"/>
      <c r="L220" s="91"/>
      <c r="M220" s="91"/>
      <c r="N220" s="91"/>
      <c r="O220" s="91"/>
      <c r="P220" s="91"/>
      <c r="Q220" s="42"/>
      <c r="R220"/>
    </row>
    <row r="221" spans="2:18" x14ac:dyDescent="0.25">
      <c r="B221" s="83" t="s">
        <v>186</v>
      </c>
      <c r="C221" s="31"/>
      <c r="D221" s="31"/>
      <c r="E221" s="31"/>
      <c r="F221" s="31"/>
      <c r="G221" s="31"/>
      <c r="H221" s="31"/>
      <c r="I221" s="31"/>
      <c r="J221" s="31"/>
      <c r="K221" s="31"/>
      <c r="L221" s="31"/>
      <c r="M221" s="31"/>
      <c r="N221" s="31"/>
      <c r="O221" s="31"/>
      <c r="P221" s="31"/>
      <c r="Q221" s="2"/>
      <c r="R221"/>
    </row>
    <row r="222" spans="2:18" x14ac:dyDescent="0.25">
      <c r="B222" s="31"/>
      <c r="C222" s="38"/>
      <c r="D222" s="38"/>
      <c r="E222" s="34"/>
      <c r="F222" s="34"/>
      <c r="G222" s="34"/>
      <c r="H222" s="34"/>
      <c r="I222" s="34"/>
      <c r="J222" s="34"/>
      <c r="K222" s="34"/>
      <c r="L222" s="34"/>
      <c r="M222" s="34"/>
      <c r="N222"/>
      <c r="O222" s="40"/>
      <c r="P222" s="28"/>
      <c r="Q222" s="28"/>
      <c r="R222"/>
    </row>
    <row r="223" spans="2:18" x14ac:dyDescent="0.25">
      <c r="B223" s="31"/>
      <c r="C223" s="36"/>
      <c r="D223" s="36"/>
      <c r="E223" s="36"/>
      <c r="F223" s="36"/>
      <c r="G223" s="36"/>
      <c r="H223" s="36"/>
      <c r="I223" s="36"/>
      <c r="J223" s="36"/>
      <c r="K223" s="36"/>
      <c r="L223" s="36"/>
      <c r="M223" s="36"/>
      <c r="N223" s="42"/>
      <c r="O223" s="42"/>
      <c r="P223"/>
      <c r="Q223"/>
      <c r="R223"/>
    </row>
    <row r="224" spans="2:18" x14ac:dyDescent="0.25">
      <c r="B224" s="35"/>
      <c r="C224" s="40"/>
      <c r="D224" s="40"/>
      <c r="E224" s="40"/>
      <c r="F224" s="40"/>
      <c r="G224" s="40"/>
      <c r="H224" s="40"/>
      <c r="I224" s="40"/>
      <c r="J224" s="40"/>
      <c r="K224" s="40"/>
      <c r="L224" s="40"/>
      <c r="M224" s="40"/>
      <c r="N224" s="3"/>
      <c r="O224"/>
      <c r="P224"/>
      <c r="Q224"/>
      <c r="R224"/>
    </row>
    <row r="225" spans="3:17" customFormat="1" x14ac:dyDescent="0.25">
      <c r="C225" s="40"/>
      <c r="D225" s="40"/>
      <c r="E225" s="40"/>
      <c r="F225" s="40"/>
      <c r="G225" s="40"/>
      <c r="H225" s="40"/>
      <c r="I225" s="40"/>
      <c r="J225" s="40"/>
      <c r="K225" s="40"/>
      <c r="L225" s="40"/>
      <c r="M225" s="17"/>
      <c r="N225" s="42"/>
      <c r="O225" s="42"/>
    </row>
    <row r="226" spans="3:17" customFormat="1" x14ac:dyDescent="0.25">
      <c r="C226" s="17"/>
      <c r="D226" s="17"/>
      <c r="E226" s="17"/>
      <c r="F226" s="17"/>
      <c r="G226" s="17"/>
      <c r="H226" s="17"/>
      <c r="I226" s="17"/>
      <c r="J226" s="17"/>
      <c r="K226" s="17"/>
      <c r="L226" s="17"/>
      <c r="M226" s="17"/>
      <c r="N226" s="3"/>
      <c r="O226" s="28"/>
    </row>
    <row r="227" spans="3:17" customFormat="1" x14ac:dyDescent="0.25">
      <c r="E227" s="17"/>
      <c r="F227" s="17"/>
      <c r="G227" s="17"/>
      <c r="H227" s="17"/>
      <c r="I227" s="17"/>
      <c r="J227" s="17"/>
      <c r="K227" s="17"/>
      <c r="L227" s="17"/>
      <c r="M227" s="17"/>
      <c r="N227" s="17"/>
      <c r="O227" s="17"/>
      <c r="P227" s="17"/>
      <c r="Q227" s="17"/>
    </row>
    <row r="228" spans="3:17" customFormat="1" x14ac:dyDescent="0.25">
      <c r="E228" s="17"/>
      <c r="F228" s="17"/>
      <c r="G228" s="17"/>
      <c r="H228" s="17"/>
      <c r="I228" s="17"/>
      <c r="J228" s="17"/>
      <c r="K228" s="17"/>
      <c r="L228" s="17"/>
      <c r="M228" s="17"/>
      <c r="N228" s="17"/>
      <c r="O228" s="17"/>
      <c r="P228" s="17"/>
      <c r="Q228" s="17"/>
    </row>
    <row r="229" spans="3:17" customFormat="1" x14ac:dyDescent="0.25">
      <c r="E229" s="17"/>
      <c r="F229" s="17"/>
      <c r="G229" s="17"/>
      <c r="H229" s="17"/>
      <c r="I229" s="17"/>
      <c r="J229" s="17"/>
      <c r="K229" s="17"/>
      <c r="L229" s="17"/>
      <c r="M229" s="17"/>
      <c r="N229" s="17"/>
      <c r="O229" s="17"/>
      <c r="P229" s="17"/>
      <c r="Q229" s="17"/>
    </row>
    <row r="230" spans="3:17" customFormat="1" x14ac:dyDescent="0.25">
      <c r="E230" s="17"/>
      <c r="F230" s="17"/>
      <c r="G230" s="17"/>
      <c r="H230" s="17"/>
      <c r="I230" s="17"/>
      <c r="J230" s="17"/>
      <c r="K230" s="17"/>
      <c r="L230" s="17"/>
      <c r="M230" s="17"/>
      <c r="N230" s="17"/>
      <c r="O230" s="17"/>
      <c r="P230" s="17"/>
      <c r="Q230" s="17"/>
    </row>
    <row r="231" spans="3:17" customFormat="1" x14ac:dyDescent="0.25">
      <c r="E231" s="17"/>
      <c r="F231" s="17"/>
      <c r="G231" s="17"/>
      <c r="H231" s="17"/>
      <c r="I231" s="17"/>
      <c r="J231" s="17"/>
      <c r="K231" s="17"/>
      <c r="L231" s="17"/>
      <c r="M231" s="17"/>
      <c r="N231" s="17"/>
      <c r="O231" s="17"/>
      <c r="P231" s="17"/>
      <c r="Q231" s="17"/>
    </row>
    <row r="232" spans="3:17" customFormat="1" x14ac:dyDescent="0.25">
      <c r="E232" s="17"/>
      <c r="F232" s="17"/>
      <c r="G232" s="17"/>
      <c r="H232" s="17"/>
      <c r="I232" s="17"/>
      <c r="J232" s="17"/>
      <c r="K232" s="17"/>
      <c r="L232" s="17"/>
      <c r="M232" s="17"/>
      <c r="N232" s="17"/>
      <c r="O232" s="17"/>
      <c r="P232" s="17"/>
      <c r="Q232" s="17"/>
    </row>
    <row r="233" spans="3:17" customFormat="1" x14ac:dyDescent="0.25">
      <c r="E233" s="17"/>
      <c r="F233" s="17"/>
      <c r="G233" s="17"/>
      <c r="H233" s="17"/>
      <c r="I233" s="17"/>
      <c r="J233" s="17"/>
      <c r="K233" s="17"/>
      <c r="L233" s="17"/>
      <c r="M233" s="17"/>
      <c r="N233" s="17"/>
      <c r="O233" s="17"/>
      <c r="P233" s="17"/>
      <c r="Q233" s="17"/>
    </row>
    <row r="234" spans="3:17" customFormat="1" x14ac:dyDescent="0.25">
      <c r="E234" s="17"/>
      <c r="F234" s="17"/>
      <c r="G234" s="17"/>
      <c r="H234" s="17"/>
      <c r="I234" s="17"/>
      <c r="J234" s="17"/>
      <c r="K234" s="17"/>
      <c r="L234" s="17"/>
      <c r="M234" s="17"/>
      <c r="N234" s="17"/>
      <c r="O234" s="17"/>
      <c r="P234" s="17"/>
      <c r="Q234" s="17"/>
    </row>
    <row r="235" spans="3:17" customFormat="1" x14ac:dyDescent="0.25">
      <c r="E235" s="17"/>
      <c r="F235" s="17"/>
      <c r="G235" s="17"/>
      <c r="H235" s="17"/>
      <c r="I235" s="17"/>
      <c r="J235" s="17"/>
      <c r="K235" s="17"/>
      <c r="L235" s="17"/>
      <c r="M235" s="17"/>
      <c r="N235" s="17"/>
      <c r="O235" s="17"/>
      <c r="P235" s="17"/>
      <c r="Q235" s="17"/>
    </row>
    <row r="236" spans="3:17" customFormat="1" x14ac:dyDescent="0.25">
      <c r="E236" s="17"/>
      <c r="F236" s="17"/>
      <c r="G236" s="17"/>
      <c r="H236" s="17"/>
      <c r="I236" s="17"/>
      <c r="J236" s="17"/>
      <c r="K236" s="17"/>
      <c r="L236" s="17"/>
      <c r="M236" s="17"/>
      <c r="N236" s="17"/>
      <c r="O236" s="17"/>
      <c r="P236" s="17"/>
      <c r="Q236" s="17"/>
    </row>
    <row r="237" spans="3:17" customFormat="1" x14ac:dyDescent="0.25">
      <c r="E237" s="17"/>
      <c r="F237" s="17"/>
      <c r="G237" s="17"/>
      <c r="H237" s="17"/>
      <c r="I237" s="17"/>
      <c r="J237" s="17"/>
      <c r="K237" s="17"/>
      <c r="L237" s="17"/>
      <c r="M237" s="17"/>
      <c r="N237" s="17"/>
      <c r="O237" s="17"/>
      <c r="P237" s="17"/>
      <c r="Q237" s="17"/>
    </row>
    <row r="238" spans="3:17" customFormat="1" x14ac:dyDescent="0.25"/>
    <row r="239" spans="3:17" customFormat="1" x14ac:dyDescent="0.25"/>
    <row r="240" spans="3:17"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row r="262" spans="5:17" x14ac:dyDescent="0.25">
      <c r="E262"/>
      <c r="F262"/>
      <c r="G262"/>
      <c r="H262"/>
      <c r="I262"/>
      <c r="J262"/>
      <c r="K262"/>
      <c r="L262"/>
      <c r="M262"/>
      <c r="N262"/>
      <c r="O262"/>
      <c r="P262"/>
      <c r="Q262"/>
    </row>
    <row r="263" spans="5:17" x14ac:dyDescent="0.25">
      <c r="E263"/>
      <c r="F263"/>
      <c r="G263"/>
      <c r="H263"/>
      <c r="I263"/>
      <c r="J263"/>
      <c r="K263"/>
      <c r="L263"/>
      <c r="M263"/>
      <c r="N263"/>
      <c r="O263"/>
      <c r="P263"/>
      <c r="Q263"/>
    </row>
    <row r="264" spans="5:17" x14ac:dyDescent="0.25">
      <c r="E264"/>
      <c r="F264"/>
      <c r="G264"/>
      <c r="H264"/>
      <c r="I264"/>
      <c r="J264"/>
      <c r="K264"/>
      <c r="L264"/>
      <c r="M264"/>
      <c r="N264"/>
      <c r="O264"/>
      <c r="P264"/>
      <c r="Q264"/>
    </row>
    <row r="265" spans="5:17" x14ac:dyDescent="0.25">
      <c r="E265"/>
      <c r="F265"/>
      <c r="G265"/>
      <c r="H265"/>
      <c r="I265"/>
      <c r="J265"/>
      <c r="K265"/>
      <c r="L265"/>
      <c r="M265"/>
      <c r="N265"/>
      <c r="O265"/>
      <c r="P265"/>
      <c r="Q265"/>
    </row>
    <row r="266" spans="5:17" x14ac:dyDescent="0.25">
      <c r="E266"/>
      <c r="F266"/>
      <c r="G266"/>
      <c r="H266"/>
      <c r="I266"/>
      <c r="J266"/>
      <c r="K266"/>
      <c r="L266"/>
      <c r="M266"/>
      <c r="N266"/>
      <c r="O266"/>
      <c r="P266"/>
      <c r="Q266"/>
    </row>
    <row r="267" spans="5:17" x14ac:dyDescent="0.25">
      <c r="E267"/>
      <c r="F267"/>
      <c r="G267"/>
      <c r="H267"/>
      <c r="I267"/>
      <c r="J267"/>
      <c r="K267"/>
      <c r="L267"/>
      <c r="M267"/>
      <c r="N267"/>
      <c r="O267"/>
      <c r="P267"/>
      <c r="Q267"/>
    </row>
    <row r="268" spans="5:17" x14ac:dyDescent="0.25">
      <c r="E268"/>
      <c r="F268"/>
      <c r="G268"/>
      <c r="H268"/>
      <c r="I268"/>
      <c r="J268"/>
      <c r="K268"/>
      <c r="L268"/>
      <c r="M268"/>
      <c r="N268"/>
      <c r="O268"/>
      <c r="P268"/>
      <c r="Q268"/>
    </row>
    <row r="269" spans="5:17" x14ac:dyDescent="0.25">
      <c r="E269"/>
      <c r="F269"/>
      <c r="G269"/>
      <c r="H269"/>
      <c r="I269"/>
      <c r="J269"/>
      <c r="K269"/>
      <c r="L269"/>
      <c r="M269"/>
      <c r="N269"/>
      <c r="O269"/>
      <c r="P269"/>
      <c r="Q269"/>
    </row>
    <row r="270" spans="5:17" x14ac:dyDescent="0.25">
      <c r="E270"/>
      <c r="F270"/>
      <c r="G270"/>
      <c r="H270"/>
      <c r="I270"/>
      <c r="J270"/>
      <c r="K270"/>
      <c r="L270"/>
      <c r="M270"/>
      <c r="N270"/>
      <c r="O270"/>
      <c r="P270"/>
      <c r="Q270"/>
    </row>
    <row r="271" spans="5:17" x14ac:dyDescent="0.25">
      <c r="E271"/>
      <c r="F271"/>
      <c r="G271"/>
      <c r="H271"/>
      <c r="I271"/>
      <c r="J271"/>
      <c r="K271"/>
      <c r="L271"/>
      <c r="M271"/>
      <c r="N271"/>
      <c r="O271"/>
      <c r="P271"/>
      <c r="Q271"/>
    </row>
    <row r="272" spans="5:17" x14ac:dyDescent="0.25">
      <c r="E272"/>
      <c r="F272"/>
      <c r="G272"/>
      <c r="H272"/>
      <c r="I272"/>
      <c r="J272"/>
      <c r="K272"/>
      <c r="L272"/>
      <c r="M272"/>
      <c r="N272"/>
      <c r="O272"/>
      <c r="P272"/>
      <c r="Q272"/>
    </row>
    <row r="273" spans="5:17" x14ac:dyDescent="0.25">
      <c r="E273"/>
      <c r="F273"/>
      <c r="G273"/>
      <c r="H273"/>
      <c r="I273"/>
      <c r="J273"/>
      <c r="K273"/>
      <c r="L273"/>
      <c r="M273"/>
      <c r="N273"/>
      <c r="O273"/>
      <c r="P273"/>
      <c r="Q273"/>
    </row>
    <row r="274" spans="5:17" x14ac:dyDescent="0.25">
      <c r="E274"/>
      <c r="F274"/>
      <c r="G274"/>
      <c r="H274"/>
      <c r="I274"/>
      <c r="J274"/>
      <c r="K274"/>
      <c r="L274"/>
      <c r="M274"/>
      <c r="N274"/>
      <c r="O274"/>
      <c r="P274"/>
      <c r="Q274"/>
    </row>
    <row r="275" spans="5:17" x14ac:dyDescent="0.25">
      <c r="E275"/>
      <c r="F275"/>
      <c r="G275"/>
      <c r="H275"/>
      <c r="I275"/>
      <c r="J275"/>
      <c r="K275"/>
      <c r="L275"/>
      <c r="M275"/>
      <c r="N275"/>
      <c r="O275"/>
      <c r="P275"/>
      <c r="Q275"/>
    </row>
    <row r="276" spans="5:17" x14ac:dyDescent="0.25">
      <c r="E276"/>
      <c r="F276"/>
      <c r="G276"/>
      <c r="H276"/>
      <c r="I276"/>
      <c r="J276"/>
      <c r="K276"/>
      <c r="L276"/>
      <c r="M276"/>
      <c r="N276"/>
      <c r="O276"/>
      <c r="P276"/>
      <c r="Q276"/>
    </row>
    <row r="277" spans="5:17" x14ac:dyDescent="0.25">
      <c r="E277"/>
      <c r="F277"/>
      <c r="G277"/>
      <c r="H277"/>
      <c r="I277"/>
      <c r="J277"/>
      <c r="K277"/>
      <c r="L277"/>
      <c r="M277"/>
      <c r="N277"/>
      <c r="O277"/>
      <c r="P277"/>
      <c r="Q277"/>
    </row>
    <row r="278" spans="5:17" x14ac:dyDescent="0.25">
      <c r="E278"/>
      <c r="F278"/>
      <c r="G278"/>
      <c r="H278"/>
      <c r="I278"/>
      <c r="J278"/>
      <c r="K278"/>
      <c r="L278"/>
      <c r="M278"/>
      <c r="N278"/>
      <c r="O278"/>
      <c r="P278"/>
      <c r="Q278"/>
    </row>
    <row r="279" spans="5:17" x14ac:dyDescent="0.25">
      <c r="E279"/>
      <c r="F279"/>
      <c r="G279"/>
      <c r="H279"/>
      <c r="I279"/>
      <c r="J279"/>
      <c r="K279"/>
      <c r="L279"/>
      <c r="M279"/>
      <c r="N279"/>
      <c r="O279"/>
      <c r="P279"/>
      <c r="Q279"/>
    </row>
    <row r="280" spans="5:17" x14ac:dyDescent="0.25">
      <c r="E280"/>
      <c r="F280"/>
      <c r="G280"/>
      <c r="H280"/>
      <c r="I280"/>
      <c r="J280"/>
      <c r="K280"/>
      <c r="L280"/>
      <c r="M280"/>
      <c r="N280"/>
      <c r="O280"/>
      <c r="P280"/>
      <c r="Q280"/>
    </row>
    <row r="281" spans="5:17" x14ac:dyDescent="0.25">
      <c r="E281"/>
      <c r="F281"/>
      <c r="G281"/>
      <c r="H281"/>
      <c r="I281"/>
      <c r="J281"/>
      <c r="K281"/>
      <c r="L281"/>
      <c r="M281"/>
      <c r="N281"/>
      <c r="O281"/>
      <c r="P281"/>
      <c r="Q281"/>
    </row>
    <row r="282" spans="5:17" x14ac:dyDescent="0.25">
      <c r="E282"/>
      <c r="F282"/>
      <c r="G282"/>
      <c r="H282"/>
      <c r="I282"/>
      <c r="J282"/>
      <c r="K282"/>
      <c r="L282"/>
      <c r="M282"/>
      <c r="N282"/>
      <c r="O282"/>
      <c r="P282"/>
      <c r="Q282"/>
    </row>
    <row r="283" spans="5:17" x14ac:dyDescent="0.25">
      <c r="E283"/>
      <c r="F283"/>
      <c r="G283"/>
      <c r="H283"/>
      <c r="I283"/>
      <c r="J283"/>
      <c r="K283"/>
      <c r="L283"/>
      <c r="M283"/>
      <c r="N283"/>
      <c r="O283"/>
      <c r="P283"/>
      <c r="Q283"/>
    </row>
    <row r="284" spans="5:17" x14ac:dyDescent="0.25">
      <c r="E284"/>
      <c r="F284"/>
      <c r="G284"/>
      <c r="H284"/>
      <c r="I284"/>
      <c r="J284"/>
      <c r="K284"/>
      <c r="L284"/>
      <c r="M284"/>
      <c r="N284"/>
      <c r="O284"/>
      <c r="P284"/>
      <c r="Q284"/>
    </row>
    <row r="285" spans="5:17" x14ac:dyDescent="0.25">
      <c r="E285"/>
      <c r="F285"/>
      <c r="G285"/>
      <c r="H285"/>
      <c r="I285"/>
      <c r="J285"/>
      <c r="K285"/>
      <c r="L285"/>
      <c r="M285"/>
      <c r="N285"/>
      <c r="O285"/>
      <c r="P285"/>
      <c r="Q285"/>
    </row>
    <row r="286" spans="5:17" x14ac:dyDescent="0.25">
      <c r="E286"/>
      <c r="F286"/>
      <c r="G286"/>
      <c r="H286"/>
      <c r="I286"/>
      <c r="J286"/>
      <c r="K286"/>
      <c r="L286"/>
      <c r="M286"/>
      <c r="N286"/>
      <c r="O286"/>
      <c r="P286"/>
      <c r="Q286"/>
    </row>
  </sheetData>
  <mergeCells count="8">
    <mergeCell ref="B8:B9"/>
    <mergeCell ref="C8:C9"/>
    <mergeCell ref="E8:Q8"/>
    <mergeCell ref="B2:Q2"/>
    <mergeCell ref="B3:Q3"/>
    <mergeCell ref="B4:Q4"/>
    <mergeCell ref="B5:Q5"/>
    <mergeCell ref="B6:Q6"/>
  </mergeCells>
  <conditionalFormatting sqref="R1:R9 R188:R1048576">
    <cfRule type="containsText" dxfId="10" priority="2" operator="containsText" text="Missing">
      <formula>NOT(ISERROR(SEARCH("Missing",R1)))</formula>
    </cfRule>
  </conditionalFormatting>
  <conditionalFormatting sqref="R1:R1048576">
    <cfRule type="containsText" dxfId="9" priority="1" operator="containsText" text="Missing">
      <formula>NOT(ISERROR(SEARCH("Missing",R1)))</formula>
    </cfRule>
  </conditionalFormatting>
  <pageMargins left="0.7" right="0.7" top="0.75" bottom="0.75" header="0.3" footer="0.3"/>
  <pageSetup orientation="portrait" horizontalDpi="1200" verticalDpi="1200" r:id="rId1"/>
  <ignoredErrors>
    <ignoredError sqref="Q204:Q215 Q10 Q11:Q20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82A-50FE-4010-8535-61207251A591}">
  <dimension ref="A1:AK287"/>
  <sheetViews>
    <sheetView showGridLines="0" zoomScale="55" zoomScaleNormal="55" zoomScaleSheetLayoutView="100" workbookViewId="0">
      <selection activeCell="P220" sqref="P220"/>
    </sheetView>
  </sheetViews>
  <sheetFormatPr defaultColWidth="11.42578125" defaultRowHeight="15" x14ac:dyDescent="0.25"/>
  <cols>
    <col min="1" max="1" width="13.8554687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18.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473</v>
      </c>
      <c r="C7" s="5"/>
      <c r="D7" s="5"/>
      <c r="E7" s="6"/>
      <c r="F7" s="6"/>
      <c r="G7" s="6"/>
      <c r="H7" s="6"/>
      <c r="I7" s="6"/>
      <c r="J7" s="6"/>
      <c r="K7" s="6"/>
      <c r="L7" s="6"/>
      <c r="M7" s="6"/>
      <c r="N7" s="6"/>
      <c r="O7" s="6"/>
      <c r="P7" s="6"/>
      <c r="Q7" s="7" t="s">
        <v>5</v>
      </c>
      <c r="R7"/>
    </row>
    <row r="8" spans="1:34" ht="25.5" customHeight="1" x14ac:dyDescent="0.25">
      <c r="B8" s="145" t="s">
        <v>6</v>
      </c>
      <c r="C8" s="146" t="s">
        <v>474</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1099952434961</v>
      </c>
      <c r="D10" s="71">
        <v>1150634812672.28</v>
      </c>
      <c r="E10" s="71">
        <v>91612559544.009979</v>
      </c>
      <c r="F10" s="71">
        <v>82361791620.429993</v>
      </c>
      <c r="G10" s="71">
        <v>83367727771.129974</v>
      </c>
      <c r="H10" s="71">
        <v>85834884185.600021</v>
      </c>
      <c r="I10" s="71">
        <v>125029551573.35001</v>
      </c>
      <c r="J10" s="71">
        <v>94333543820.410019</v>
      </c>
      <c r="K10" s="71">
        <v>81222308509.740005</v>
      </c>
      <c r="L10" s="71">
        <v>94193084056</v>
      </c>
      <c r="M10" s="71">
        <v>86320965266.269989</v>
      </c>
      <c r="N10" s="71">
        <v>88214917534.829987</v>
      </c>
      <c r="O10" s="71">
        <v>119743151823.36002</v>
      </c>
      <c r="P10" s="71">
        <v>98082088217.369995</v>
      </c>
      <c r="Q10" s="71">
        <f>+SUM(E10:P10)</f>
        <v>1130316573922.5</v>
      </c>
      <c r="R10" s="71"/>
      <c r="S10" s="139"/>
      <c r="T10" s="41"/>
      <c r="U10" s="41"/>
      <c r="V10" s="41"/>
      <c r="W10" s="41"/>
      <c r="AB10" s="41"/>
      <c r="AC10" s="41"/>
      <c r="AD10" s="41"/>
      <c r="AE10" s="41"/>
      <c r="AF10" s="41"/>
      <c r="AG10" s="41"/>
      <c r="AH10" s="41"/>
    </row>
    <row r="11" spans="1:34" x14ac:dyDescent="0.25">
      <c r="B11" s="11" t="s">
        <v>24</v>
      </c>
      <c r="C11" s="87">
        <v>1099952434961</v>
      </c>
      <c r="D11" s="87">
        <v>1150634812672.28</v>
      </c>
      <c r="E11" s="68">
        <v>91612559544.009979</v>
      </c>
      <c r="F11" s="68">
        <v>82361791620.429993</v>
      </c>
      <c r="G11" s="68">
        <v>83367727771.129974</v>
      </c>
      <c r="H11" s="68">
        <v>85834884185.600021</v>
      </c>
      <c r="I11" s="68">
        <v>125029551573.35001</v>
      </c>
      <c r="J11" s="68">
        <v>94333543820.410019</v>
      </c>
      <c r="K11" s="68">
        <v>81222308509.740005</v>
      </c>
      <c r="L11" s="68">
        <v>94193084056</v>
      </c>
      <c r="M11" s="68">
        <v>86320965266.269989</v>
      </c>
      <c r="N11" s="68">
        <v>88214917534.829987</v>
      </c>
      <c r="O11" s="68">
        <v>119743151823.36002</v>
      </c>
      <c r="P11" s="68">
        <v>98082088217.369995</v>
      </c>
      <c r="Q11" s="68">
        <f t="shared" ref="Q11:Q74" si="0">+SUM(E11:P11)</f>
        <v>1130316573922.5</v>
      </c>
      <c r="R11" s="139"/>
      <c r="S11" s="139"/>
      <c r="T11" s="41"/>
      <c r="U11" s="41"/>
      <c r="V11" s="41"/>
      <c r="W11" s="41"/>
      <c r="AB11" s="41"/>
      <c r="AC11" s="41"/>
      <c r="AD11" s="41"/>
      <c r="AE11" s="41"/>
      <c r="AF11" s="41"/>
      <c r="AG11" s="41"/>
      <c r="AH11" s="41"/>
    </row>
    <row r="12" spans="1:34" x14ac:dyDescent="0.25">
      <c r="B12" s="9" t="s">
        <v>25</v>
      </c>
      <c r="C12" s="71">
        <v>117289191196</v>
      </c>
      <c r="D12" s="71">
        <v>122980753151.52</v>
      </c>
      <c r="E12" s="71">
        <v>38012437591.099991</v>
      </c>
      <c r="F12" s="71">
        <v>9063299031.5200043</v>
      </c>
      <c r="G12" s="71">
        <v>13585964404.119997</v>
      </c>
      <c r="H12" s="71">
        <v>5202262206.7999992</v>
      </c>
      <c r="I12" s="71">
        <v>7258018761.7699966</v>
      </c>
      <c r="J12" s="71">
        <v>5321755069.5100002</v>
      </c>
      <c r="K12" s="71">
        <v>5528459412.2999983</v>
      </c>
      <c r="L12" s="71">
        <v>4227946604.3000016</v>
      </c>
      <c r="M12" s="71">
        <v>4764667219.0400019</v>
      </c>
      <c r="N12" s="71">
        <v>5818745251.8800001</v>
      </c>
      <c r="O12" s="71">
        <v>6890131385.0900011</v>
      </c>
      <c r="P12" s="71">
        <v>8588572523.3800011</v>
      </c>
      <c r="Q12" s="71">
        <f t="shared" si="0"/>
        <v>114262259460.81001</v>
      </c>
      <c r="R12" s="139"/>
      <c r="S12" s="139"/>
      <c r="T12" s="41"/>
      <c r="U12" s="41"/>
      <c r="V12" s="41"/>
      <c r="W12" s="41"/>
      <c r="AB12" s="41"/>
      <c r="AC12" s="41"/>
      <c r="AD12" s="41"/>
      <c r="AE12" s="41"/>
      <c r="AF12" s="41"/>
      <c r="AG12" s="41"/>
      <c r="AH12" s="41"/>
    </row>
    <row r="13" spans="1:34" x14ac:dyDescent="0.25">
      <c r="A13" s="44"/>
      <c r="B13" s="11" t="s">
        <v>26</v>
      </c>
      <c r="C13" s="87">
        <v>55057780206</v>
      </c>
      <c r="D13" s="87">
        <v>55057780206</v>
      </c>
      <c r="E13" s="68">
        <v>34868566895.529999</v>
      </c>
      <c r="F13" s="68">
        <v>5438799181.4899998</v>
      </c>
      <c r="G13" s="68">
        <v>9118426428.6100006</v>
      </c>
      <c r="H13" s="68">
        <v>927572318.55999994</v>
      </c>
      <c r="I13" s="68">
        <v>2829926400</v>
      </c>
      <c r="J13" s="68">
        <v>826406292.82000005</v>
      </c>
      <c r="K13" s="68">
        <v>919633057</v>
      </c>
      <c r="L13" s="68">
        <v>71931910.219999999</v>
      </c>
      <c r="M13" s="68">
        <v>12219157.41</v>
      </c>
      <c r="N13" s="68">
        <v>198099.1</v>
      </c>
      <c r="O13" s="68">
        <v>0</v>
      </c>
      <c r="P13" s="68"/>
      <c r="Q13" s="68">
        <f t="shared" si="0"/>
        <v>55013679740.739998</v>
      </c>
      <c r="R13" s="139"/>
      <c r="S13" s="139"/>
      <c r="T13" s="41"/>
      <c r="U13" s="41"/>
      <c r="V13" s="41"/>
      <c r="W13" s="41"/>
      <c r="AB13" s="41"/>
      <c r="AC13" s="41"/>
      <c r="AD13" s="41"/>
      <c r="AE13" s="41"/>
      <c r="AF13" s="41"/>
      <c r="AG13" s="41"/>
      <c r="AH13" s="41"/>
    </row>
    <row r="14" spans="1:34" x14ac:dyDescent="0.25">
      <c r="A14" s="44"/>
      <c r="B14" s="11" t="s">
        <v>27</v>
      </c>
      <c r="C14" s="87">
        <v>26063805361</v>
      </c>
      <c r="D14" s="87">
        <v>26063805361</v>
      </c>
      <c r="E14" s="68">
        <v>2101080658</v>
      </c>
      <c r="F14" s="68">
        <v>2101080658</v>
      </c>
      <c r="G14" s="68">
        <v>2101080658</v>
      </c>
      <c r="H14" s="68">
        <v>2101080658</v>
      </c>
      <c r="I14" s="68">
        <v>2101080658</v>
      </c>
      <c r="J14" s="68">
        <v>2096464834</v>
      </c>
      <c r="K14" s="68">
        <v>2102806776</v>
      </c>
      <c r="L14" s="68">
        <v>2102622521</v>
      </c>
      <c r="M14" s="68">
        <v>2100631377</v>
      </c>
      <c r="N14" s="68">
        <v>2100631377</v>
      </c>
      <c r="O14" s="68">
        <v>2951464384</v>
      </c>
      <c r="P14" s="68">
        <v>2100631377</v>
      </c>
      <c r="Q14" s="68">
        <f t="shared" si="0"/>
        <v>26060655936</v>
      </c>
      <c r="R14" s="139"/>
      <c r="S14" s="139"/>
      <c r="T14" s="41"/>
      <c r="U14" s="41"/>
      <c r="V14" s="41"/>
      <c r="W14" s="41"/>
      <c r="AB14" s="41"/>
      <c r="AC14" s="41"/>
      <c r="AD14" s="41"/>
      <c r="AE14" s="41"/>
      <c r="AF14" s="41"/>
      <c r="AG14" s="41"/>
      <c r="AH14" s="41"/>
    </row>
    <row r="15" spans="1:34" x14ac:dyDescent="0.25">
      <c r="A15" s="44"/>
      <c r="B15" s="11" t="s">
        <v>29</v>
      </c>
      <c r="C15" s="87">
        <v>58898566</v>
      </c>
      <c r="D15" s="87">
        <v>58898566</v>
      </c>
      <c r="E15" s="68">
        <v>0</v>
      </c>
      <c r="F15" s="68"/>
      <c r="G15" s="68"/>
      <c r="H15" s="68"/>
      <c r="I15" s="68"/>
      <c r="J15" s="68">
        <v>0</v>
      </c>
      <c r="K15" s="68">
        <v>0</v>
      </c>
      <c r="L15" s="68">
        <v>0</v>
      </c>
      <c r="M15" s="68">
        <v>7075000</v>
      </c>
      <c r="N15" s="68">
        <v>7951470</v>
      </c>
      <c r="O15" s="68">
        <v>0</v>
      </c>
      <c r="P15" s="68">
        <v>37670701.899999999</v>
      </c>
      <c r="Q15" s="68">
        <f t="shared" si="0"/>
        <v>52697171.899999999</v>
      </c>
      <c r="R15" s="139"/>
      <c r="S15" s="139"/>
      <c r="T15" s="41"/>
      <c r="U15" s="41"/>
      <c r="V15" s="41"/>
      <c r="W15" s="41"/>
      <c r="AB15" s="41"/>
      <c r="AC15" s="41"/>
      <c r="AD15" s="41"/>
      <c r="AE15" s="41"/>
      <c r="AF15" s="41"/>
      <c r="AG15" s="41"/>
      <c r="AH15" s="41"/>
    </row>
    <row r="16" spans="1:34" x14ac:dyDescent="0.25">
      <c r="A16" s="44"/>
      <c r="B16" s="11" t="s">
        <v>30</v>
      </c>
      <c r="C16" s="87">
        <v>118312658</v>
      </c>
      <c r="D16" s="87">
        <v>118312658</v>
      </c>
      <c r="E16" s="68">
        <v>0</v>
      </c>
      <c r="F16" s="68">
        <v>3287708.75</v>
      </c>
      <c r="G16" s="68">
        <v>10147937</v>
      </c>
      <c r="H16" s="68">
        <v>11122206.67</v>
      </c>
      <c r="I16" s="68">
        <v>812294.53</v>
      </c>
      <c r="J16" s="68">
        <v>443700</v>
      </c>
      <c r="K16" s="68">
        <v>0</v>
      </c>
      <c r="L16" s="68">
        <v>9816026.25</v>
      </c>
      <c r="M16" s="68">
        <v>5618186</v>
      </c>
      <c r="N16" s="68">
        <v>8182986.5</v>
      </c>
      <c r="O16" s="68">
        <v>38673731.259999998</v>
      </c>
      <c r="P16" s="68">
        <v>29538238.93</v>
      </c>
      <c r="Q16" s="68">
        <f t="shared" si="0"/>
        <v>117643015.89000002</v>
      </c>
      <c r="R16" s="139"/>
      <c r="S16" s="139"/>
      <c r="T16" s="41"/>
      <c r="U16" s="41"/>
      <c r="V16" s="41"/>
      <c r="W16" s="41"/>
      <c r="AB16" s="41"/>
      <c r="AC16" s="41"/>
      <c r="AD16" s="41"/>
      <c r="AE16" s="41"/>
      <c r="AF16" s="41"/>
      <c r="AG16" s="41"/>
      <c r="AH16" s="41"/>
    </row>
    <row r="17" spans="1:34" x14ac:dyDescent="0.25">
      <c r="A17" s="44"/>
      <c r="B17" s="11" t="s">
        <v>31</v>
      </c>
      <c r="C17" s="87">
        <v>271544267</v>
      </c>
      <c r="D17" s="87">
        <v>271544267</v>
      </c>
      <c r="E17" s="68">
        <v>21100980.59</v>
      </c>
      <c r="F17" s="68">
        <v>23792647.25</v>
      </c>
      <c r="G17" s="68">
        <v>22446813.920000002</v>
      </c>
      <c r="H17" s="68">
        <v>24629313.920000002</v>
      </c>
      <c r="I17" s="68">
        <v>22446813.920000002</v>
      </c>
      <c r="J17" s="68">
        <v>22446813.920000002</v>
      </c>
      <c r="K17" s="68">
        <v>22446813.920000002</v>
      </c>
      <c r="L17" s="68">
        <v>22446813.920000002</v>
      </c>
      <c r="M17" s="68">
        <v>22446813.920000002</v>
      </c>
      <c r="N17" s="68">
        <v>22446813.920000002</v>
      </c>
      <c r="O17" s="68">
        <v>22446813.920000002</v>
      </c>
      <c r="P17" s="68">
        <v>22446813.879999999</v>
      </c>
      <c r="Q17" s="68">
        <f t="shared" si="0"/>
        <v>271544267.00000006</v>
      </c>
      <c r="R17" s="139"/>
      <c r="S17" s="139"/>
      <c r="T17" s="41"/>
      <c r="U17" s="41"/>
      <c r="V17" s="41"/>
      <c r="W17" s="41"/>
      <c r="AB17" s="41"/>
      <c r="AC17" s="41"/>
      <c r="AD17" s="41"/>
      <c r="AE17" s="41"/>
      <c r="AF17" s="41"/>
      <c r="AG17" s="41"/>
      <c r="AH17" s="41"/>
    </row>
    <row r="18" spans="1:34" x14ac:dyDescent="0.25">
      <c r="A18" s="44"/>
      <c r="B18" s="11" t="s">
        <v>32</v>
      </c>
      <c r="C18" s="87">
        <v>120000000</v>
      </c>
      <c r="D18" s="87">
        <v>120000000</v>
      </c>
      <c r="E18" s="68">
        <v>4258028.41</v>
      </c>
      <c r="F18" s="68">
        <v>4258028.41</v>
      </c>
      <c r="G18" s="68">
        <v>24177255.41</v>
      </c>
      <c r="H18" s="68">
        <v>4211872.41</v>
      </c>
      <c r="I18" s="68">
        <v>24604309.879999999</v>
      </c>
      <c r="J18" s="68">
        <v>4431224.88</v>
      </c>
      <c r="K18" s="68">
        <v>4395453.9800000004</v>
      </c>
      <c r="L18" s="68">
        <v>4321258.21</v>
      </c>
      <c r="M18" s="68">
        <v>4530114.1399999997</v>
      </c>
      <c r="N18" s="68">
        <v>4530114.1399999997</v>
      </c>
      <c r="O18" s="68">
        <v>28327405.82</v>
      </c>
      <c r="P18" s="68">
        <v>7658121.6399999997</v>
      </c>
      <c r="Q18" s="68">
        <f t="shared" si="0"/>
        <v>119703187.33</v>
      </c>
      <c r="R18" s="139"/>
      <c r="S18" s="139"/>
      <c r="T18" s="41"/>
      <c r="U18" s="41"/>
      <c r="V18" s="41"/>
      <c r="W18" s="41"/>
      <c r="AB18" s="41"/>
      <c r="AC18" s="41"/>
      <c r="AD18" s="41"/>
      <c r="AE18" s="41"/>
      <c r="AF18" s="41"/>
      <c r="AG18" s="41"/>
      <c r="AH18" s="41"/>
    </row>
    <row r="19" spans="1:34" x14ac:dyDescent="0.25">
      <c r="A19" s="44"/>
      <c r="B19" s="11" t="s">
        <v>33</v>
      </c>
      <c r="C19" s="87">
        <v>162681005</v>
      </c>
      <c r="D19" s="87">
        <v>162681005</v>
      </c>
      <c r="E19" s="68">
        <v>0</v>
      </c>
      <c r="F19" s="68">
        <v>13699261.75</v>
      </c>
      <c r="G19" s="68">
        <v>0</v>
      </c>
      <c r="H19" s="68">
        <v>8734713.8000000007</v>
      </c>
      <c r="I19" s="68">
        <v>52752978.420000002</v>
      </c>
      <c r="J19" s="68">
        <v>4545806.33</v>
      </c>
      <c r="K19" s="68">
        <v>5921167.6100000003</v>
      </c>
      <c r="L19" s="68">
        <v>5030104.17</v>
      </c>
      <c r="M19" s="68">
        <v>912575.7300000001</v>
      </c>
      <c r="N19" s="68">
        <v>7374026.4699999997</v>
      </c>
      <c r="O19" s="68">
        <v>31838118.009999998</v>
      </c>
      <c r="P19" s="68">
        <v>18314421.120000001</v>
      </c>
      <c r="Q19" s="68">
        <f t="shared" si="0"/>
        <v>149123173.41</v>
      </c>
      <c r="R19" s="139"/>
      <c r="S19" s="139"/>
      <c r="T19" s="41"/>
      <c r="U19" s="41"/>
      <c r="V19" s="41"/>
      <c r="W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110692384</v>
      </c>
      <c r="P20" s="68">
        <v>110692380</v>
      </c>
      <c r="Q20" s="68">
        <f t="shared" si="0"/>
        <v>1328308604</v>
      </c>
      <c r="R20" s="139"/>
      <c r="S20" s="139"/>
      <c r="T20" s="41"/>
      <c r="U20" s="41"/>
      <c r="V20" s="41"/>
      <c r="W20" s="41"/>
      <c r="AB20" s="41"/>
      <c r="AC20" s="41"/>
      <c r="AD20" s="41"/>
      <c r="AE20" s="41"/>
      <c r="AF20" s="41"/>
      <c r="AG20" s="41"/>
      <c r="AH20" s="41"/>
    </row>
    <row r="21" spans="1:34" x14ac:dyDescent="0.25">
      <c r="A21" s="44"/>
      <c r="B21" s="11" t="s">
        <v>35</v>
      </c>
      <c r="C21" s="87">
        <v>72251028</v>
      </c>
      <c r="D21" s="87">
        <v>72251028</v>
      </c>
      <c r="E21" s="68">
        <v>0</v>
      </c>
      <c r="F21" s="68"/>
      <c r="G21" s="68"/>
      <c r="H21" s="68"/>
      <c r="I21" s="68"/>
      <c r="J21" s="68"/>
      <c r="K21" s="68"/>
      <c r="L21" s="68">
        <v>0</v>
      </c>
      <c r="M21" s="68">
        <v>0</v>
      </c>
      <c r="N21" s="68">
        <v>0</v>
      </c>
      <c r="O21" s="68">
        <v>30654988.609999999</v>
      </c>
      <c r="P21" s="68">
        <v>33286457.379999999</v>
      </c>
      <c r="Q21" s="68">
        <f t="shared" si="0"/>
        <v>63941445.989999995</v>
      </c>
      <c r="R21" s="139"/>
      <c r="S21" s="139"/>
      <c r="T21" s="41"/>
      <c r="U21" s="41"/>
      <c r="V21" s="41"/>
      <c r="W21" s="41"/>
      <c r="AB21" s="41"/>
      <c r="AC21" s="41"/>
      <c r="AD21" s="41"/>
      <c r="AE21" s="41"/>
      <c r="AF21" s="41"/>
      <c r="AG21" s="41"/>
      <c r="AH21" s="41"/>
    </row>
    <row r="22" spans="1:34" x14ac:dyDescent="0.25">
      <c r="A22" s="44"/>
      <c r="B22" s="11" t="s">
        <v>36</v>
      </c>
      <c r="C22" s="87">
        <v>73361802</v>
      </c>
      <c r="D22" s="87">
        <v>73361802</v>
      </c>
      <c r="E22" s="68">
        <v>6113483.5</v>
      </c>
      <c r="F22" s="68">
        <v>6113483.5</v>
      </c>
      <c r="G22" s="68">
        <v>6113483.5</v>
      </c>
      <c r="H22" s="68">
        <v>6113483.5</v>
      </c>
      <c r="I22" s="68">
        <v>6113483.5</v>
      </c>
      <c r="J22" s="68">
        <v>6113483.5</v>
      </c>
      <c r="K22" s="68">
        <v>6113483.5</v>
      </c>
      <c r="L22" s="68">
        <v>6113483.5</v>
      </c>
      <c r="M22" s="68">
        <v>6113483.5</v>
      </c>
      <c r="N22" s="68">
        <v>6113483.5</v>
      </c>
      <c r="O22" s="68">
        <v>6113483.5</v>
      </c>
      <c r="P22" s="68">
        <v>6113483.5</v>
      </c>
      <c r="Q22" s="68">
        <f t="shared" si="0"/>
        <v>73361802</v>
      </c>
      <c r="R22" s="139"/>
      <c r="S22" s="139"/>
      <c r="T22" s="41"/>
      <c r="U22" s="41"/>
      <c r="V22" s="41"/>
      <c r="W22" s="41"/>
      <c r="AB22" s="41"/>
      <c r="AC22" s="41"/>
      <c r="AD22" s="41"/>
      <c r="AE22" s="41"/>
      <c r="AF22" s="41"/>
      <c r="AG22" s="41"/>
      <c r="AH22" s="41"/>
    </row>
    <row r="23" spans="1:34" x14ac:dyDescent="0.25">
      <c r="A23" s="44"/>
      <c r="B23" s="11" t="s">
        <v>37</v>
      </c>
      <c r="C23" s="87">
        <v>2475309</v>
      </c>
      <c r="D23" s="87">
        <v>2475309</v>
      </c>
      <c r="E23" s="68">
        <v>0</v>
      </c>
      <c r="F23" s="68">
        <v>1237654</v>
      </c>
      <c r="G23" s="68"/>
      <c r="H23" s="68"/>
      <c r="I23" s="68"/>
      <c r="J23" s="68">
        <v>0</v>
      </c>
      <c r="K23" s="68"/>
      <c r="L23" s="68"/>
      <c r="M23" s="68"/>
      <c r="N23" s="68"/>
      <c r="O23" s="68">
        <v>1237654</v>
      </c>
      <c r="P23" s="68">
        <v>0</v>
      </c>
      <c r="Q23" s="68">
        <f t="shared" si="0"/>
        <v>2475308</v>
      </c>
      <c r="R23" s="139"/>
      <c r="S23" s="139"/>
      <c r="T23" s="41"/>
      <c r="U23" s="41"/>
      <c r="V23" s="41"/>
      <c r="W23" s="41"/>
      <c r="AB23" s="41"/>
      <c r="AC23" s="41"/>
      <c r="AD23" s="41"/>
      <c r="AE23" s="41"/>
      <c r="AF23" s="41"/>
      <c r="AG23" s="41"/>
      <c r="AH23" s="41"/>
    </row>
    <row r="24" spans="1:34" x14ac:dyDescent="0.25">
      <c r="A24" s="44"/>
      <c r="B24" s="11" t="s">
        <v>38</v>
      </c>
      <c r="C24" s="87">
        <v>500000000</v>
      </c>
      <c r="D24" s="87">
        <v>500000000</v>
      </c>
      <c r="E24" s="68">
        <v>0</v>
      </c>
      <c r="F24" s="68"/>
      <c r="G24" s="68"/>
      <c r="H24" s="68">
        <v>125000000</v>
      </c>
      <c r="I24" s="68">
        <v>125000000</v>
      </c>
      <c r="J24" s="68"/>
      <c r="K24" s="68"/>
      <c r="L24" s="68">
        <v>125000000</v>
      </c>
      <c r="M24" s="68"/>
      <c r="N24" s="68"/>
      <c r="O24" s="68"/>
      <c r="P24" s="68">
        <v>125000000</v>
      </c>
      <c r="Q24" s="68">
        <f t="shared" si="0"/>
        <v>500000000</v>
      </c>
      <c r="R24" s="139"/>
      <c r="S24" s="139"/>
      <c r="T24" s="41"/>
      <c r="U24" s="41"/>
      <c r="V24" s="41"/>
      <c r="W24" s="41"/>
      <c r="AB24" s="41"/>
      <c r="AC24" s="41"/>
      <c r="AD24" s="41"/>
      <c r="AE24" s="41"/>
      <c r="AF24" s="41"/>
      <c r="AG24" s="41"/>
      <c r="AH24" s="41"/>
    </row>
    <row r="25" spans="1:34" x14ac:dyDescent="0.25">
      <c r="A25" s="44"/>
      <c r="B25" s="11" t="s">
        <v>39</v>
      </c>
      <c r="C25" s="87">
        <v>1500000000</v>
      </c>
      <c r="D25" s="87">
        <v>1500000000</v>
      </c>
      <c r="E25" s="68">
        <v>166117198.44999999</v>
      </c>
      <c r="F25" s="68">
        <v>104582282.93000001</v>
      </c>
      <c r="G25" s="68">
        <v>180810214.59999999</v>
      </c>
      <c r="H25" s="68">
        <v>128812905.13</v>
      </c>
      <c r="I25" s="68">
        <v>97223652.900000006</v>
      </c>
      <c r="J25" s="68">
        <v>108448860.73999999</v>
      </c>
      <c r="K25" s="68">
        <v>328161337.75999999</v>
      </c>
      <c r="L25" s="68">
        <v>52579484.270000003</v>
      </c>
      <c r="M25" s="68">
        <v>496440</v>
      </c>
      <c r="N25" s="68">
        <v>8978870.9900000002</v>
      </c>
      <c r="O25" s="68">
        <v>273758870.94999999</v>
      </c>
      <c r="P25" s="68">
        <v>48778652</v>
      </c>
      <c r="Q25" s="68">
        <f t="shared" si="0"/>
        <v>1498748770.72</v>
      </c>
      <c r="R25" s="139"/>
      <c r="S25" s="139"/>
      <c r="T25" s="41"/>
      <c r="U25" s="41"/>
      <c r="V25" s="41"/>
      <c r="W25" s="41"/>
      <c r="AB25" s="41"/>
      <c r="AC25" s="41"/>
      <c r="AD25" s="41"/>
      <c r="AE25" s="41"/>
      <c r="AF25" s="41"/>
      <c r="AG25" s="41"/>
      <c r="AH25" s="41"/>
    </row>
    <row r="26" spans="1:34" x14ac:dyDescent="0.25">
      <c r="A26" s="44"/>
      <c r="B26" s="11" t="s">
        <v>40</v>
      </c>
      <c r="C26" s="87">
        <v>1410503695</v>
      </c>
      <c r="D26" s="87">
        <v>1625503695</v>
      </c>
      <c r="E26" s="68">
        <v>50687228.270000003</v>
      </c>
      <c r="F26" s="68">
        <v>59002738.020000003</v>
      </c>
      <c r="G26" s="68">
        <v>62705004.719999999</v>
      </c>
      <c r="H26" s="68">
        <v>74515878.469999999</v>
      </c>
      <c r="I26" s="68">
        <v>58040510.390000001</v>
      </c>
      <c r="J26" s="68">
        <v>76882948.030000016</v>
      </c>
      <c r="K26" s="68">
        <v>80417607.840000004</v>
      </c>
      <c r="L26" s="68">
        <v>111533476.55999999</v>
      </c>
      <c r="M26" s="68">
        <v>105957154.23</v>
      </c>
      <c r="N26" s="68">
        <v>115053306.23999999</v>
      </c>
      <c r="O26" s="68">
        <v>241067503.81999999</v>
      </c>
      <c r="P26" s="68">
        <v>497741242.98000002</v>
      </c>
      <c r="Q26" s="68">
        <f t="shared" si="0"/>
        <v>1533604599.5699999</v>
      </c>
      <c r="R26" s="139"/>
      <c r="S26" s="139"/>
      <c r="T26" s="41"/>
      <c r="U26" s="41"/>
      <c r="V26" s="41"/>
      <c r="W26" s="41"/>
      <c r="AB26" s="41"/>
      <c r="AC26" s="41"/>
      <c r="AD26" s="41"/>
      <c r="AE26" s="41"/>
      <c r="AF26" s="41"/>
      <c r="AG26" s="41"/>
      <c r="AH26" s="41"/>
    </row>
    <row r="27" spans="1:34" x14ac:dyDescent="0.25">
      <c r="A27" s="44"/>
      <c r="B27" s="11" t="s">
        <v>41</v>
      </c>
      <c r="C27" s="87">
        <v>103431796</v>
      </c>
      <c r="D27" s="87">
        <v>103431796</v>
      </c>
      <c r="E27" s="68">
        <v>0</v>
      </c>
      <c r="F27" s="68">
        <v>441188.93</v>
      </c>
      <c r="G27" s="68">
        <v>2516578.14</v>
      </c>
      <c r="H27" s="68">
        <v>2241156.9700000002</v>
      </c>
      <c r="I27" s="68">
        <v>7047581.75</v>
      </c>
      <c r="J27" s="68">
        <v>11081479.130000001</v>
      </c>
      <c r="K27" s="68">
        <v>1002964.14</v>
      </c>
      <c r="L27" s="68">
        <v>2406758.64</v>
      </c>
      <c r="M27" s="68">
        <v>7815855.4500000002</v>
      </c>
      <c r="N27" s="68">
        <v>7971174.8099999996</v>
      </c>
      <c r="O27" s="68">
        <v>5208898.3299999991</v>
      </c>
      <c r="P27" s="68">
        <v>22027039.890000001</v>
      </c>
      <c r="Q27" s="68">
        <f t="shared" si="0"/>
        <v>69760676.180000007</v>
      </c>
      <c r="R27" s="139"/>
      <c r="S27" s="139"/>
      <c r="T27" s="41"/>
      <c r="U27" s="41"/>
      <c r="V27" s="41"/>
      <c r="W27" s="41"/>
      <c r="AB27" s="41"/>
      <c r="AC27" s="41"/>
      <c r="AD27" s="41"/>
      <c r="AE27" s="41"/>
      <c r="AF27" s="41"/>
      <c r="AG27" s="41"/>
      <c r="AH27" s="41"/>
    </row>
    <row r="28" spans="1:34" x14ac:dyDescent="0.25">
      <c r="A28" s="44"/>
      <c r="B28" s="11" t="s">
        <v>42</v>
      </c>
      <c r="C28" s="87">
        <v>708836820</v>
      </c>
      <c r="D28" s="87">
        <v>708836820</v>
      </c>
      <c r="E28" s="68">
        <v>48907587.369999997</v>
      </c>
      <c r="F28" s="68">
        <v>18024426.210000001</v>
      </c>
      <c r="G28" s="68">
        <v>56132696.230000004</v>
      </c>
      <c r="H28" s="68">
        <v>7259086.75</v>
      </c>
      <c r="I28" s="68">
        <v>14716708.07</v>
      </c>
      <c r="J28" s="68">
        <v>16893475.91</v>
      </c>
      <c r="K28" s="68">
        <v>27204707.309999999</v>
      </c>
      <c r="L28" s="68">
        <v>15670303.300000001</v>
      </c>
      <c r="M28" s="68">
        <v>12395059.109999999</v>
      </c>
      <c r="N28" s="68">
        <v>40876749.780000001</v>
      </c>
      <c r="O28" s="68">
        <v>26184207.09</v>
      </c>
      <c r="P28" s="68">
        <v>75069608.150000006</v>
      </c>
      <c r="Q28" s="68">
        <f t="shared" si="0"/>
        <v>359334615.27999997</v>
      </c>
      <c r="R28" s="139"/>
      <c r="S28" s="139"/>
      <c r="T28" s="41"/>
      <c r="U28" s="41"/>
      <c r="V28" s="41"/>
      <c r="W28" s="41"/>
      <c r="AB28" s="41"/>
      <c r="AC28" s="41"/>
      <c r="AD28" s="41"/>
      <c r="AE28" s="41"/>
      <c r="AF28" s="41"/>
      <c r="AG28" s="41"/>
      <c r="AH28" s="41"/>
    </row>
    <row r="29" spans="1:34" x14ac:dyDescent="0.25">
      <c r="A29" s="44"/>
      <c r="B29" s="11" t="s">
        <v>43</v>
      </c>
      <c r="C29" s="87">
        <v>1871586508</v>
      </c>
      <c r="D29" s="87">
        <v>1871586508</v>
      </c>
      <c r="E29" s="68">
        <v>688500</v>
      </c>
      <c r="F29" s="68">
        <v>6148750</v>
      </c>
      <c r="G29" s="68">
        <v>156180829.69999999</v>
      </c>
      <c r="H29" s="68">
        <v>112452474.47</v>
      </c>
      <c r="I29" s="68">
        <v>66669172.240000002</v>
      </c>
      <c r="J29" s="68">
        <v>63362596.18</v>
      </c>
      <c r="K29" s="68">
        <v>47490571.5</v>
      </c>
      <c r="L29" s="68">
        <v>15031134.83</v>
      </c>
      <c r="M29" s="68">
        <v>35879124</v>
      </c>
      <c r="N29" s="68">
        <v>78750420</v>
      </c>
      <c r="O29" s="68">
        <v>312364714.33999997</v>
      </c>
      <c r="P29" s="68">
        <v>149090428.31999999</v>
      </c>
      <c r="Q29" s="68">
        <f t="shared" si="0"/>
        <v>1044108715.5799999</v>
      </c>
      <c r="R29" s="139"/>
      <c r="S29" s="139"/>
      <c r="T29" s="41"/>
      <c r="U29" s="41"/>
      <c r="V29" s="41"/>
      <c r="W29" s="41"/>
      <c r="AB29" s="41"/>
      <c r="AC29" s="41"/>
      <c r="AD29" s="41"/>
      <c r="AE29" s="41"/>
      <c r="AF29" s="41"/>
      <c r="AG29" s="41"/>
      <c r="AH29" s="41"/>
    </row>
    <row r="30" spans="1:34" x14ac:dyDescent="0.25">
      <c r="A30" s="44"/>
      <c r="B30" s="11" t="s">
        <v>44</v>
      </c>
      <c r="C30" s="87">
        <v>2328719012</v>
      </c>
      <c r="D30" s="87">
        <v>2744572424.7399998</v>
      </c>
      <c r="E30" s="68">
        <v>89015587.569999993</v>
      </c>
      <c r="F30" s="68">
        <v>103466954.81999999</v>
      </c>
      <c r="G30" s="68">
        <v>124960658.63</v>
      </c>
      <c r="H30" s="68">
        <v>105215699.52</v>
      </c>
      <c r="I30" s="68">
        <v>257496567.39999998</v>
      </c>
      <c r="J30" s="68">
        <v>387326572.16000003</v>
      </c>
      <c r="K30" s="68">
        <v>209901202.14000002</v>
      </c>
      <c r="L30" s="68">
        <v>149120551</v>
      </c>
      <c r="M30" s="68">
        <v>121501769.63</v>
      </c>
      <c r="N30" s="68">
        <v>103431355.2</v>
      </c>
      <c r="O30" s="68">
        <v>144472554.52000001</v>
      </c>
      <c r="P30" s="68">
        <v>281669866.41000003</v>
      </c>
      <c r="Q30" s="68">
        <f t="shared" si="0"/>
        <v>2077579339</v>
      </c>
      <c r="R30" s="139"/>
      <c r="S30" s="139"/>
      <c r="T30" s="41"/>
      <c r="U30" s="41"/>
      <c r="V30" s="41"/>
      <c r="W30" s="41"/>
      <c r="AB30" s="41"/>
      <c r="AC30" s="41"/>
      <c r="AD30" s="41"/>
      <c r="AE30" s="41"/>
      <c r="AF30" s="41"/>
      <c r="AG30" s="41"/>
      <c r="AH30" s="41"/>
    </row>
    <row r="31" spans="1:34" x14ac:dyDescent="0.25">
      <c r="A31" s="44"/>
      <c r="B31" s="11" t="s">
        <v>45</v>
      </c>
      <c r="C31" s="87">
        <v>80385667</v>
      </c>
      <c r="D31" s="87">
        <v>163064688.62</v>
      </c>
      <c r="E31" s="68">
        <v>494750</v>
      </c>
      <c r="F31" s="68">
        <v>497750</v>
      </c>
      <c r="G31" s="68">
        <v>514250</v>
      </c>
      <c r="H31" s="68">
        <v>10767348.449999999</v>
      </c>
      <c r="I31" s="68">
        <v>501535.71</v>
      </c>
      <c r="J31" s="68">
        <v>961750</v>
      </c>
      <c r="K31" s="68">
        <v>425750</v>
      </c>
      <c r="L31" s="68">
        <v>662857.15</v>
      </c>
      <c r="M31" s="68">
        <v>706428.55</v>
      </c>
      <c r="N31" s="68">
        <v>4573194.29</v>
      </c>
      <c r="O31" s="68">
        <v>1816326.8</v>
      </c>
      <c r="P31" s="68">
        <v>131238316.64</v>
      </c>
      <c r="Q31" s="68">
        <f t="shared" si="0"/>
        <v>153160257.59</v>
      </c>
      <c r="R31" s="139"/>
      <c r="S31" s="139"/>
      <c r="T31" s="41"/>
      <c r="U31" s="41"/>
      <c r="V31" s="41"/>
      <c r="W31" s="41"/>
      <c r="AB31" s="41"/>
      <c r="AC31" s="41"/>
      <c r="AD31" s="41"/>
      <c r="AE31" s="41"/>
      <c r="AF31" s="41"/>
      <c r="AG31" s="41"/>
      <c r="AH31" s="41"/>
    </row>
    <row r="32" spans="1:34" x14ac:dyDescent="0.25">
      <c r="A32" s="44"/>
      <c r="B32" s="11" t="s">
        <v>46</v>
      </c>
      <c r="C32" s="87">
        <v>3217887281</v>
      </c>
      <c r="D32" s="87">
        <v>3126087281</v>
      </c>
      <c r="E32" s="68">
        <v>110591001.51000001</v>
      </c>
      <c r="F32" s="68">
        <v>125028709.45</v>
      </c>
      <c r="G32" s="68">
        <v>155700377.68999997</v>
      </c>
      <c r="H32" s="68">
        <v>123127868.91000001</v>
      </c>
      <c r="I32" s="68">
        <v>219059851.55000001</v>
      </c>
      <c r="J32" s="68">
        <v>141785891.46000001</v>
      </c>
      <c r="K32" s="68">
        <v>156316589.44</v>
      </c>
      <c r="L32" s="68">
        <v>177839386.88</v>
      </c>
      <c r="M32" s="68">
        <v>212093778.91999999</v>
      </c>
      <c r="N32" s="68">
        <v>188504620.53999999</v>
      </c>
      <c r="O32" s="68">
        <v>262299064.70999998</v>
      </c>
      <c r="P32" s="68">
        <v>513241478.29000002</v>
      </c>
      <c r="Q32" s="68">
        <f t="shared" si="0"/>
        <v>2385588619.3499999</v>
      </c>
      <c r="R32" s="139"/>
      <c r="S32" s="139"/>
      <c r="T32" s="41"/>
      <c r="U32" s="41"/>
      <c r="V32" s="41"/>
      <c r="W32" s="41"/>
      <c r="AB32" s="41"/>
      <c r="AC32" s="41"/>
      <c r="AD32" s="41"/>
      <c r="AE32" s="41"/>
      <c r="AF32" s="41"/>
      <c r="AG32" s="41"/>
      <c r="AH32" s="41"/>
    </row>
    <row r="33" spans="1:34" x14ac:dyDescent="0.25">
      <c r="A33" s="44"/>
      <c r="B33" s="11" t="s">
        <v>47</v>
      </c>
      <c r="C33" s="87">
        <v>2098836</v>
      </c>
      <c r="D33" s="87">
        <v>2098836</v>
      </c>
      <c r="E33" s="68">
        <v>0</v>
      </c>
      <c r="F33" s="68">
        <v>0</v>
      </c>
      <c r="G33" s="68">
        <v>0</v>
      </c>
      <c r="H33" s="68">
        <v>0</v>
      </c>
      <c r="I33" s="68">
        <v>379997.56</v>
      </c>
      <c r="J33" s="68">
        <v>387900</v>
      </c>
      <c r="K33" s="68">
        <v>267500</v>
      </c>
      <c r="L33" s="68"/>
      <c r="M33" s="68"/>
      <c r="N33" s="68"/>
      <c r="O33" s="68">
        <v>0</v>
      </c>
      <c r="P33" s="68">
        <v>330400</v>
      </c>
      <c r="Q33" s="68">
        <f t="shared" si="0"/>
        <v>1365797.56</v>
      </c>
      <c r="R33" s="139"/>
      <c r="S33" s="139"/>
      <c r="T33" s="41"/>
      <c r="U33" s="41"/>
      <c r="V33" s="41"/>
      <c r="W33" s="41"/>
      <c r="AB33" s="41"/>
      <c r="AC33" s="41"/>
      <c r="AD33" s="41"/>
      <c r="AE33" s="41"/>
      <c r="AF33" s="41"/>
      <c r="AG33" s="41"/>
      <c r="AH33" s="41"/>
    </row>
    <row r="34" spans="1:34" x14ac:dyDescent="0.25">
      <c r="A34" s="44"/>
      <c r="B34" s="11" t="s">
        <v>48</v>
      </c>
      <c r="C34" s="87">
        <v>689590459</v>
      </c>
      <c r="D34" s="87">
        <v>689590459</v>
      </c>
      <c r="E34" s="68">
        <v>6131389.25</v>
      </c>
      <c r="F34" s="68">
        <v>26605375.719999999</v>
      </c>
      <c r="G34" s="68">
        <v>55224505.649999999</v>
      </c>
      <c r="H34" s="68">
        <v>15690225.220000001</v>
      </c>
      <c r="I34" s="68">
        <v>12864233.569999998</v>
      </c>
      <c r="J34" s="68">
        <v>142602298.25999999</v>
      </c>
      <c r="K34" s="68">
        <v>28623089.460000001</v>
      </c>
      <c r="L34" s="68">
        <v>12084679.079999998</v>
      </c>
      <c r="M34" s="68">
        <v>14262415.52</v>
      </c>
      <c r="N34" s="68">
        <v>26808362.899999999</v>
      </c>
      <c r="O34" s="68">
        <v>58326163.530000001</v>
      </c>
      <c r="P34" s="68">
        <v>65534016.670000002</v>
      </c>
      <c r="Q34" s="68">
        <f t="shared" si="0"/>
        <v>464756754.82999998</v>
      </c>
      <c r="R34" s="139"/>
      <c r="S34" s="139"/>
      <c r="T34" s="41"/>
      <c r="U34" s="41"/>
      <c r="V34" s="41"/>
      <c r="W34" s="41"/>
      <c r="AB34" s="41"/>
      <c r="AC34" s="41"/>
      <c r="AD34" s="41"/>
      <c r="AE34" s="41"/>
      <c r="AF34" s="41"/>
      <c r="AG34" s="41"/>
      <c r="AH34" s="41"/>
    </row>
    <row r="35" spans="1:34" x14ac:dyDescent="0.25">
      <c r="A35" s="44"/>
      <c r="B35" s="11" t="s">
        <v>49</v>
      </c>
      <c r="C35" s="87">
        <v>58337779</v>
      </c>
      <c r="D35" s="87">
        <v>58337779</v>
      </c>
      <c r="E35" s="68">
        <v>4537006.7300000004</v>
      </c>
      <c r="F35" s="68">
        <v>394117.25999999978</v>
      </c>
      <c r="G35" s="68">
        <v>4470832.0599999996</v>
      </c>
      <c r="H35" s="68">
        <v>3496606.48</v>
      </c>
      <c r="I35" s="68">
        <v>1619240.28</v>
      </c>
      <c r="J35" s="68">
        <v>2854403.47</v>
      </c>
      <c r="K35" s="68">
        <v>1943961.55</v>
      </c>
      <c r="L35" s="68">
        <v>4021377.55</v>
      </c>
      <c r="M35" s="68">
        <v>2768234.21</v>
      </c>
      <c r="N35" s="68">
        <v>1288689.8999999999</v>
      </c>
      <c r="O35" s="68">
        <v>2766790.6799999997</v>
      </c>
      <c r="P35" s="68">
        <v>15003321.48</v>
      </c>
      <c r="Q35" s="68">
        <f t="shared" si="0"/>
        <v>45164581.650000006</v>
      </c>
      <c r="R35" s="139"/>
      <c r="S35" s="139"/>
      <c r="T35" s="41"/>
      <c r="U35" s="41"/>
      <c r="V35" s="41"/>
      <c r="W35" s="41"/>
      <c r="AB35" s="41"/>
      <c r="AC35" s="41"/>
      <c r="AD35" s="41"/>
      <c r="AE35" s="41"/>
      <c r="AF35" s="41"/>
      <c r="AG35" s="41"/>
      <c r="AH35" s="41"/>
    </row>
    <row r="36" spans="1:34" x14ac:dyDescent="0.25">
      <c r="A36" s="44"/>
      <c r="B36" s="11" t="s">
        <v>50</v>
      </c>
      <c r="C36" s="87">
        <v>21600315</v>
      </c>
      <c r="D36" s="87">
        <v>21600315</v>
      </c>
      <c r="E36" s="68">
        <v>0</v>
      </c>
      <c r="F36" s="68">
        <v>758289.36</v>
      </c>
      <c r="G36" s="68">
        <v>2347131.5300000003</v>
      </c>
      <c r="H36" s="68">
        <v>377904.78</v>
      </c>
      <c r="I36" s="68">
        <v>434307</v>
      </c>
      <c r="J36" s="68">
        <v>2795874.09</v>
      </c>
      <c r="K36" s="68">
        <v>391478.1</v>
      </c>
      <c r="L36" s="68">
        <v>680120.5</v>
      </c>
      <c r="M36" s="68">
        <v>4589448.43</v>
      </c>
      <c r="N36" s="68">
        <v>1945868.2000000002</v>
      </c>
      <c r="O36" s="68">
        <v>1269566.8800000001</v>
      </c>
      <c r="P36" s="68">
        <v>3560554.3800000004</v>
      </c>
      <c r="Q36" s="68">
        <f t="shared" si="0"/>
        <v>19150543.25</v>
      </c>
      <c r="R36" s="139"/>
      <c r="S36" s="139"/>
      <c r="T36" s="41"/>
      <c r="U36" s="41"/>
      <c r="V36" s="41"/>
      <c r="W36" s="41"/>
      <c r="AB36" s="41"/>
      <c r="AC36" s="41"/>
      <c r="AD36" s="41"/>
      <c r="AE36" s="41"/>
      <c r="AF36" s="41"/>
      <c r="AG36" s="41"/>
      <c r="AH36" s="41"/>
    </row>
    <row r="37" spans="1:34" x14ac:dyDescent="0.25">
      <c r="A37" s="44"/>
      <c r="B37" s="11" t="s">
        <v>475</v>
      </c>
      <c r="C37" s="87">
        <v>824695994</v>
      </c>
      <c r="D37" s="87">
        <v>824695994</v>
      </c>
      <c r="E37" s="68">
        <v>7682900.4900000002</v>
      </c>
      <c r="F37" s="68">
        <v>21343549.359999999</v>
      </c>
      <c r="G37" s="68">
        <v>33136744.079999998</v>
      </c>
      <c r="H37" s="68">
        <v>39913997.469999999</v>
      </c>
      <c r="I37" s="68">
        <v>29110654.800000001</v>
      </c>
      <c r="J37" s="68">
        <v>33322157.940000001</v>
      </c>
      <c r="K37" s="68">
        <v>23824235.41</v>
      </c>
      <c r="L37" s="68">
        <v>18815247.849999998</v>
      </c>
      <c r="M37" s="68">
        <v>34623557.259999998</v>
      </c>
      <c r="N37" s="68">
        <v>20003367.620000001</v>
      </c>
      <c r="O37" s="68">
        <v>22620699.549999997</v>
      </c>
      <c r="P37" s="68">
        <v>58432702.719999999</v>
      </c>
      <c r="Q37" s="68">
        <f t="shared" si="0"/>
        <v>342829814.54999995</v>
      </c>
      <c r="R37" s="139"/>
      <c r="S37" s="139"/>
      <c r="T37" s="41"/>
      <c r="U37" s="41"/>
      <c r="V37" s="41"/>
      <c r="W37" s="41"/>
      <c r="AB37" s="41"/>
      <c r="AC37" s="41"/>
      <c r="AD37" s="41"/>
      <c r="AE37" s="41"/>
      <c r="AF37" s="41"/>
      <c r="AG37" s="41"/>
      <c r="AH37" s="41"/>
    </row>
    <row r="38" spans="1:34" x14ac:dyDescent="0.25">
      <c r="A38" s="44"/>
      <c r="B38" s="11" t="s">
        <v>52</v>
      </c>
      <c r="C38" s="87">
        <v>185596113</v>
      </c>
      <c r="D38" s="87">
        <v>185596113</v>
      </c>
      <c r="E38" s="68">
        <v>0</v>
      </c>
      <c r="F38" s="68">
        <v>0</v>
      </c>
      <c r="G38" s="68"/>
      <c r="H38" s="68"/>
      <c r="I38" s="68">
        <v>0</v>
      </c>
      <c r="J38" s="68"/>
      <c r="K38" s="68"/>
      <c r="L38" s="68"/>
      <c r="M38" s="68"/>
      <c r="N38" s="68">
        <v>0</v>
      </c>
      <c r="O38" s="68">
        <v>0</v>
      </c>
      <c r="P38" s="68">
        <v>4243398</v>
      </c>
      <c r="Q38" s="68">
        <f t="shared" si="0"/>
        <v>4243398</v>
      </c>
      <c r="R38" s="139"/>
      <c r="S38" s="139"/>
      <c r="T38" s="41"/>
      <c r="U38" s="41"/>
      <c r="V38" s="41"/>
      <c r="W38" s="41"/>
      <c r="AB38" s="41"/>
      <c r="AC38" s="41"/>
      <c r="AD38" s="41"/>
      <c r="AE38" s="41"/>
      <c r="AF38" s="41"/>
      <c r="AG38" s="41"/>
      <c r="AH38" s="41"/>
    </row>
    <row r="39" spans="1:34" x14ac:dyDescent="0.25">
      <c r="A39" s="44"/>
      <c r="B39" s="11" t="s">
        <v>53</v>
      </c>
      <c r="C39" s="87">
        <v>267502804</v>
      </c>
      <c r="D39" s="87">
        <v>267502804</v>
      </c>
      <c r="E39" s="68">
        <v>0</v>
      </c>
      <c r="F39" s="68">
        <v>2285275</v>
      </c>
      <c r="G39" s="68">
        <v>1492020</v>
      </c>
      <c r="H39" s="68">
        <v>3144395</v>
      </c>
      <c r="I39" s="68">
        <v>0</v>
      </c>
      <c r="J39" s="68">
        <v>9833784.4000000004</v>
      </c>
      <c r="K39" s="68">
        <v>4570302.04</v>
      </c>
      <c r="L39" s="68">
        <v>1281758.2599999998</v>
      </c>
      <c r="M39" s="68">
        <v>3906193.06</v>
      </c>
      <c r="N39" s="68">
        <v>1071930</v>
      </c>
      <c r="O39" s="68">
        <v>68146451.450000003</v>
      </c>
      <c r="P39" s="68">
        <v>81611489.340000004</v>
      </c>
      <c r="Q39" s="68">
        <f t="shared" si="0"/>
        <v>177343598.55000001</v>
      </c>
      <c r="R39" s="139"/>
      <c r="S39" s="139"/>
      <c r="T39" s="41"/>
      <c r="U39" s="41"/>
      <c r="V39" s="41"/>
      <c r="W39" s="41"/>
      <c r="AB39" s="41"/>
      <c r="AC39" s="41"/>
      <c r="AD39" s="41"/>
      <c r="AE39" s="41"/>
      <c r="AF39" s="41"/>
      <c r="AG39" s="41"/>
      <c r="AH39" s="41"/>
    </row>
    <row r="40" spans="1:34" x14ac:dyDescent="0.25">
      <c r="A40" s="44"/>
      <c r="B40" s="11" t="s">
        <v>54</v>
      </c>
      <c r="C40" s="87">
        <v>509416141</v>
      </c>
      <c r="D40" s="87">
        <v>1483150848.8</v>
      </c>
      <c r="E40" s="68">
        <v>5916000</v>
      </c>
      <c r="F40" s="68">
        <v>29296837.5</v>
      </c>
      <c r="G40" s="68">
        <v>38116043.409999996</v>
      </c>
      <c r="H40" s="68">
        <v>5913000</v>
      </c>
      <c r="I40" s="68">
        <v>12489801.939999999</v>
      </c>
      <c r="J40" s="68">
        <v>155637283.05000001</v>
      </c>
      <c r="K40" s="68">
        <v>31409298.5</v>
      </c>
      <c r="L40" s="68">
        <v>171406558.12</v>
      </c>
      <c r="M40" s="68">
        <v>186980771.19</v>
      </c>
      <c r="N40" s="68">
        <v>111247964.94</v>
      </c>
      <c r="O40" s="68">
        <v>132277364.7</v>
      </c>
      <c r="P40" s="68">
        <v>476497751.57999998</v>
      </c>
      <c r="Q40" s="68">
        <f t="shared" si="0"/>
        <v>1357188674.9300001</v>
      </c>
      <c r="R40" s="139"/>
      <c r="S40" s="139"/>
      <c r="T40" s="41"/>
      <c r="U40" s="41"/>
      <c r="V40" s="41"/>
      <c r="W40" s="41"/>
      <c r="AB40" s="41"/>
      <c r="AC40" s="41"/>
      <c r="AD40" s="41"/>
      <c r="AE40" s="41"/>
      <c r="AF40" s="41"/>
      <c r="AG40" s="41"/>
      <c r="AH40" s="41"/>
    </row>
    <row r="41" spans="1:34" x14ac:dyDescent="0.25">
      <c r="A41" s="44"/>
      <c r="B41" s="11" t="s">
        <v>55</v>
      </c>
      <c r="C41" s="87">
        <v>4083245600</v>
      </c>
      <c r="D41" s="87">
        <v>3582273512</v>
      </c>
      <c r="E41" s="68">
        <v>14227239.27</v>
      </c>
      <c r="F41" s="68">
        <v>148661192.37</v>
      </c>
      <c r="G41" s="68">
        <v>181534130.98000002</v>
      </c>
      <c r="H41" s="68">
        <v>206169562.55000001</v>
      </c>
      <c r="I41" s="68">
        <v>191127040.84</v>
      </c>
      <c r="J41" s="68">
        <v>284522227.37999994</v>
      </c>
      <c r="K41" s="68">
        <v>159272412.82999998</v>
      </c>
      <c r="L41" s="68">
        <v>140193134.41999999</v>
      </c>
      <c r="M41" s="68">
        <v>239866237.41</v>
      </c>
      <c r="N41" s="68">
        <v>234970093.26999995</v>
      </c>
      <c r="O41" s="68">
        <v>284248720.39999998</v>
      </c>
      <c r="P41" s="68">
        <v>493176829.15999997</v>
      </c>
      <c r="Q41" s="68">
        <f t="shared" si="0"/>
        <v>2577968820.8800001</v>
      </c>
      <c r="R41" s="139"/>
      <c r="S41" s="139"/>
      <c r="T41" s="41"/>
      <c r="U41" s="41"/>
      <c r="V41" s="41"/>
      <c r="W41" s="41"/>
      <c r="AB41" s="41"/>
      <c r="AC41" s="41"/>
      <c r="AD41" s="41"/>
      <c r="AE41" s="41"/>
      <c r="AF41" s="41"/>
      <c r="AG41" s="41"/>
      <c r="AH41" s="41"/>
    </row>
    <row r="42" spans="1:34" x14ac:dyDescent="0.25">
      <c r="A42" s="44"/>
      <c r="B42" s="11" t="s">
        <v>476</v>
      </c>
      <c r="C42" s="87">
        <v>338681390</v>
      </c>
      <c r="D42" s="87">
        <v>338681390</v>
      </c>
      <c r="E42" s="68">
        <v>0</v>
      </c>
      <c r="F42" s="68">
        <v>30677989.760000002</v>
      </c>
      <c r="G42" s="68">
        <v>1127024.1600000001</v>
      </c>
      <c r="H42" s="68">
        <v>43261247</v>
      </c>
      <c r="I42" s="68">
        <v>1061160</v>
      </c>
      <c r="J42" s="68">
        <v>10919520</v>
      </c>
      <c r="K42" s="68">
        <v>30099186.680000003</v>
      </c>
      <c r="L42" s="68">
        <v>2480862.86</v>
      </c>
      <c r="M42" s="68">
        <v>10059731.140000001</v>
      </c>
      <c r="N42" s="68">
        <v>8528306</v>
      </c>
      <c r="O42" s="68">
        <v>31138547</v>
      </c>
      <c r="P42" s="68">
        <v>33514409.300000001</v>
      </c>
      <c r="Q42" s="68">
        <f t="shared" si="0"/>
        <v>202867983.90000004</v>
      </c>
      <c r="R42" s="139"/>
      <c r="S42" s="139"/>
      <c r="T42" s="41"/>
      <c r="U42" s="41"/>
      <c r="V42" s="41"/>
      <c r="W42" s="41"/>
      <c r="AB42" s="41"/>
      <c r="AC42" s="41"/>
      <c r="AD42" s="41"/>
      <c r="AE42" s="41"/>
      <c r="AF42" s="41"/>
      <c r="AG42" s="41"/>
      <c r="AH42" s="41"/>
    </row>
    <row r="43" spans="1:34" x14ac:dyDescent="0.25">
      <c r="A43" s="44"/>
      <c r="B43" s="11" t="s">
        <v>57</v>
      </c>
      <c r="C43" s="87">
        <v>2079657299</v>
      </c>
      <c r="D43" s="87">
        <v>2079657299</v>
      </c>
      <c r="E43" s="68">
        <v>0</v>
      </c>
      <c r="F43" s="68">
        <v>10336979.6</v>
      </c>
      <c r="G43" s="68">
        <v>81466140.189999998</v>
      </c>
      <c r="H43" s="68">
        <v>48891068.859999999</v>
      </c>
      <c r="I43" s="68">
        <v>72529849.530000001</v>
      </c>
      <c r="J43" s="68">
        <v>70230539.469999999</v>
      </c>
      <c r="K43" s="68">
        <v>149674748.09999999</v>
      </c>
      <c r="L43" s="68">
        <v>27596346.920000002</v>
      </c>
      <c r="M43" s="68">
        <v>135455690.13</v>
      </c>
      <c r="N43" s="68">
        <v>195282936.30000001</v>
      </c>
      <c r="O43" s="68">
        <v>71422548.900000006</v>
      </c>
      <c r="P43" s="68">
        <v>75771220.189999998</v>
      </c>
      <c r="Q43" s="68">
        <f t="shared" si="0"/>
        <v>938658068.18999982</v>
      </c>
      <c r="R43" s="139"/>
      <c r="S43" s="139"/>
      <c r="T43" s="41"/>
      <c r="U43" s="41"/>
      <c r="V43" s="41"/>
      <c r="W43" s="41"/>
      <c r="AB43" s="41"/>
      <c r="AC43" s="41"/>
      <c r="AD43" s="41"/>
      <c r="AE43" s="41"/>
      <c r="AF43" s="41"/>
      <c r="AG43" s="41"/>
      <c r="AH43" s="41"/>
    </row>
    <row r="44" spans="1:34" x14ac:dyDescent="0.25">
      <c r="A44" s="44"/>
      <c r="B44" s="11" t="s">
        <v>59</v>
      </c>
      <c r="C44" s="112">
        <v>6038334</v>
      </c>
      <c r="D44" s="87">
        <v>6038334</v>
      </c>
      <c r="E44" s="68">
        <v>0</v>
      </c>
      <c r="F44" s="68">
        <v>31710</v>
      </c>
      <c r="G44" s="68">
        <v>469492.13</v>
      </c>
      <c r="H44" s="68">
        <v>0</v>
      </c>
      <c r="I44" s="68">
        <v>0</v>
      </c>
      <c r="J44" s="68"/>
      <c r="K44" s="68"/>
      <c r="L44" s="68">
        <v>0</v>
      </c>
      <c r="M44" s="68"/>
      <c r="N44" s="68"/>
      <c r="O44" s="68"/>
      <c r="P44" s="68"/>
      <c r="Q44" s="68">
        <f t="shared" si="0"/>
        <v>501202.13</v>
      </c>
      <c r="R44" s="139"/>
      <c r="S44" s="139"/>
      <c r="T44" s="41"/>
      <c r="U44" s="41"/>
      <c r="V44" s="41"/>
      <c r="W44" s="41"/>
      <c r="AB44" s="41"/>
      <c r="AC44" s="41"/>
      <c r="AD44" s="41"/>
      <c r="AE44" s="41"/>
      <c r="AF44" s="41"/>
      <c r="AG44" s="41"/>
      <c r="AH44" s="41"/>
    </row>
    <row r="45" spans="1:34" x14ac:dyDescent="0.25">
      <c r="A45" s="44"/>
      <c r="B45" s="11" t="s">
        <v>60</v>
      </c>
      <c r="C45" s="87">
        <v>23626417</v>
      </c>
      <c r="D45" s="87">
        <v>51801991.780000001</v>
      </c>
      <c r="E45" s="68">
        <v>0</v>
      </c>
      <c r="F45" s="68"/>
      <c r="G45" s="68"/>
      <c r="H45" s="68">
        <v>0</v>
      </c>
      <c r="I45" s="68">
        <v>0</v>
      </c>
      <c r="J45" s="68"/>
      <c r="K45" s="68">
        <v>25203.75</v>
      </c>
      <c r="L45" s="68">
        <v>20340660.010000002</v>
      </c>
      <c r="M45" s="68"/>
      <c r="N45" s="68">
        <v>0</v>
      </c>
      <c r="O45" s="68">
        <v>0</v>
      </c>
      <c r="P45" s="68">
        <v>30695145.149999999</v>
      </c>
      <c r="Q45" s="68">
        <f t="shared" si="0"/>
        <v>51061008.909999996</v>
      </c>
      <c r="R45" s="139"/>
      <c r="S45" s="139"/>
      <c r="T45" s="41"/>
      <c r="U45" s="41"/>
      <c r="V45" s="41"/>
      <c r="W45" s="41"/>
      <c r="AB45" s="41"/>
      <c r="AC45" s="41"/>
      <c r="AD45" s="41"/>
      <c r="AE45" s="41"/>
      <c r="AF45" s="41"/>
      <c r="AG45" s="41"/>
      <c r="AH45" s="41"/>
    </row>
    <row r="46" spans="1:34" x14ac:dyDescent="0.25">
      <c r="A46" s="44"/>
      <c r="B46" s="11" t="s">
        <v>61</v>
      </c>
      <c r="C46" s="87">
        <v>170175447</v>
      </c>
      <c r="D46" s="87">
        <v>170175447</v>
      </c>
      <c r="E46" s="68">
        <v>329220</v>
      </c>
      <c r="F46" s="68">
        <v>15030909.199999999</v>
      </c>
      <c r="G46" s="68">
        <v>7625079.6900000004</v>
      </c>
      <c r="H46" s="68">
        <v>4014069.48</v>
      </c>
      <c r="I46" s="68">
        <v>4502233.95</v>
      </c>
      <c r="J46" s="68">
        <v>3537774.18</v>
      </c>
      <c r="K46" s="68">
        <v>9759357.4800000004</v>
      </c>
      <c r="L46" s="68">
        <v>10148674.34</v>
      </c>
      <c r="M46" s="68">
        <v>1645016.5</v>
      </c>
      <c r="N46" s="68">
        <v>4362792.22</v>
      </c>
      <c r="O46" s="68">
        <v>10028676.520000001</v>
      </c>
      <c r="P46" s="68">
        <v>51466870.550000004</v>
      </c>
      <c r="Q46" s="68">
        <f t="shared" si="0"/>
        <v>122450674.11000001</v>
      </c>
      <c r="R46" s="139"/>
      <c r="S46" s="139"/>
      <c r="T46" s="41"/>
      <c r="U46" s="41"/>
      <c r="V46" s="41"/>
      <c r="W46" s="41"/>
      <c r="AB46" s="41"/>
      <c r="AC46" s="41"/>
      <c r="AD46" s="41"/>
      <c r="AE46" s="41"/>
      <c r="AF46" s="41"/>
      <c r="AG46" s="41"/>
      <c r="AH46" s="41"/>
    </row>
    <row r="47" spans="1:34" x14ac:dyDescent="0.25">
      <c r="A47" s="44"/>
      <c r="B47" s="11" t="s">
        <v>63</v>
      </c>
      <c r="C47" s="87">
        <v>2216650712</v>
      </c>
      <c r="D47" s="87">
        <v>2216650712</v>
      </c>
      <c r="E47" s="68">
        <v>184241767.41</v>
      </c>
      <c r="F47" s="68">
        <v>104511455.7</v>
      </c>
      <c r="G47" s="68">
        <v>216971317.38999999</v>
      </c>
      <c r="H47" s="68">
        <v>187540395.47</v>
      </c>
      <c r="I47" s="68">
        <v>191130061.25</v>
      </c>
      <c r="J47" s="68">
        <v>182482291.94</v>
      </c>
      <c r="K47" s="68">
        <v>202490843.11000001</v>
      </c>
      <c r="L47" s="68">
        <v>180458968.72999999</v>
      </c>
      <c r="M47" s="68">
        <v>187076146.14999998</v>
      </c>
      <c r="N47" s="68">
        <v>170797349.55000001</v>
      </c>
      <c r="O47" s="68">
        <v>170024002.88999999</v>
      </c>
      <c r="P47" s="68">
        <v>237540666.13999999</v>
      </c>
      <c r="Q47" s="68">
        <f t="shared" si="0"/>
        <v>2215265265.73</v>
      </c>
      <c r="R47" s="139"/>
      <c r="S47" s="139"/>
      <c r="T47" s="41"/>
      <c r="U47" s="41"/>
      <c r="V47" s="41"/>
      <c r="W47" s="41"/>
      <c r="AB47" s="41"/>
      <c r="AC47" s="41"/>
      <c r="AD47" s="41"/>
      <c r="AE47" s="41"/>
      <c r="AF47" s="41"/>
      <c r="AG47" s="41"/>
      <c r="AH47" s="41"/>
    </row>
    <row r="48" spans="1:34" x14ac:dyDescent="0.25">
      <c r="A48" s="44"/>
      <c r="B48" s="11" t="s">
        <v>64</v>
      </c>
      <c r="C48" s="87">
        <v>18314429</v>
      </c>
      <c r="D48" s="87">
        <v>18314429</v>
      </c>
      <c r="E48" s="68">
        <v>0</v>
      </c>
      <c r="F48" s="68"/>
      <c r="G48" s="68"/>
      <c r="H48" s="68"/>
      <c r="I48" s="68">
        <v>0</v>
      </c>
      <c r="J48" s="68"/>
      <c r="K48" s="68">
        <v>0</v>
      </c>
      <c r="L48" s="68">
        <v>0</v>
      </c>
      <c r="M48" s="68"/>
      <c r="N48" s="68"/>
      <c r="O48" s="68"/>
      <c r="P48" s="68"/>
      <c r="Q48" s="68">
        <f t="shared" si="0"/>
        <v>0</v>
      </c>
      <c r="R48" s="139"/>
      <c r="S48" s="139"/>
      <c r="T48" s="41"/>
      <c r="U48" s="41"/>
      <c r="V48" s="41"/>
      <c r="W48" s="41"/>
      <c r="AB48" s="41"/>
      <c r="AC48" s="41"/>
      <c r="AD48" s="41"/>
      <c r="AE48" s="41"/>
      <c r="AF48" s="41"/>
      <c r="AG48" s="41"/>
      <c r="AH48" s="41"/>
    </row>
    <row r="49" spans="1:34" x14ac:dyDescent="0.25">
      <c r="A49" s="44"/>
      <c r="B49" s="11" t="s">
        <v>66</v>
      </c>
      <c r="C49" s="87">
        <v>2551066051</v>
      </c>
      <c r="D49" s="87">
        <v>2551066051</v>
      </c>
      <c r="E49" s="68">
        <v>0</v>
      </c>
      <c r="F49" s="68">
        <v>268486393.94</v>
      </c>
      <c r="G49" s="68">
        <v>179288569.05000001</v>
      </c>
      <c r="H49" s="68">
        <v>149483265.68000001</v>
      </c>
      <c r="I49" s="68">
        <v>242422046.58000001</v>
      </c>
      <c r="J49" s="68">
        <v>100979896.06999999</v>
      </c>
      <c r="K49" s="68">
        <v>221064291.96000001</v>
      </c>
      <c r="L49" s="68">
        <v>147287926.75</v>
      </c>
      <c r="M49" s="68">
        <v>208527384.75999999</v>
      </c>
      <c r="N49" s="68">
        <v>247464574.75</v>
      </c>
      <c r="O49" s="68">
        <v>726818.3</v>
      </c>
      <c r="P49" s="68">
        <v>211658660.20999998</v>
      </c>
      <c r="Q49" s="68">
        <f t="shared" si="0"/>
        <v>1977389828.0500002</v>
      </c>
      <c r="R49" s="139"/>
      <c r="S49" s="139"/>
      <c r="T49" s="41"/>
      <c r="U49" s="41"/>
      <c r="V49" s="41"/>
      <c r="W49" s="41"/>
      <c r="AB49" s="41"/>
      <c r="AC49" s="41"/>
      <c r="AD49" s="41"/>
      <c r="AE49" s="41"/>
      <c r="AF49" s="41"/>
      <c r="AG49" s="41"/>
      <c r="AH49" s="41"/>
    </row>
    <row r="50" spans="1:34" x14ac:dyDescent="0.25">
      <c r="A50" s="44"/>
      <c r="B50" s="11" t="s">
        <v>68</v>
      </c>
      <c r="C50" s="87">
        <v>1895510703</v>
      </c>
      <c r="D50" s="87">
        <v>1895510703</v>
      </c>
      <c r="E50" s="68">
        <v>83410922.530000001</v>
      </c>
      <c r="F50" s="68">
        <v>115812914.72999999</v>
      </c>
      <c r="G50" s="68">
        <v>113224245.37</v>
      </c>
      <c r="H50" s="68">
        <v>88885239.390000015</v>
      </c>
      <c r="I50" s="68">
        <v>129109641.61</v>
      </c>
      <c r="J50" s="68">
        <v>129774165.56</v>
      </c>
      <c r="K50" s="68">
        <v>109907427.61</v>
      </c>
      <c r="L50" s="68">
        <v>164148391.28</v>
      </c>
      <c r="M50" s="68">
        <v>118340239.34</v>
      </c>
      <c r="N50" s="68">
        <v>98000053.340000018</v>
      </c>
      <c r="O50" s="68">
        <v>234223658.46000001</v>
      </c>
      <c r="P50" s="68">
        <v>277049980.44999999</v>
      </c>
      <c r="Q50" s="68">
        <f t="shared" si="0"/>
        <v>1661886879.6700001</v>
      </c>
      <c r="R50" s="139"/>
      <c r="S50" s="139"/>
      <c r="T50" s="41"/>
      <c r="U50" s="41"/>
      <c r="V50" s="41"/>
      <c r="W50" s="41"/>
      <c r="AB50" s="41"/>
      <c r="AC50" s="41"/>
      <c r="AD50" s="41"/>
      <c r="AE50" s="41"/>
      <c r="AF50" s="41"/>
      <c r="AG50" s="41"/>
      <c r="AH50" s="41"/>
    </row>
    <row r="51" spans="1:34" x14ac:dyDescent="0.25">
      <c r="A51" s="44"/>
      <c r="B51" s="11" t="s">
        <v>70</v>
      </c>
      <c r="C51" s="87">
        <v>14729322</v>
      </c>
      <c r="D51" s="87">
        <v>14729322</v>
      </c>
      <c r="E51" s="68">
        <v>0</v>
      </c>
      <c r="F51" s="68">
        <v>0</v>
      </c>
      <c r="G51" s="68">
        <v>1091205</v>
      </c>
      <c r="H51" s="68">
        <v>865718.8</v>
      </c>
      <c r="I51" s="68">
        <v>0</v>
      </c>
      <c r="J51" s="68"/>
      <c r="K51" s="68">
        <v>0</v>
      </c>
      <c r="L51" s="68">
        <v>209096</v>
      </c>
      <c r="M51" s="68">
        <v>488166</v>
      </c>
      <c r="N51" s="68">
        <v>454791.94</v>
      </c>
      <c r="O51" s="68">
        <v>452827</v>
      </c>
      <c r="P51" s="68">
        <v>1607769.4</v>
      </c>
      <c r="Q51" s="68">
        <f t="shared" si="0"/>
        <v>5169574.1399999997</v>
      </c>
      <c r="R51" s="139"/>
      <c r="S51" s="139"/>
      <c r="T51" s="41"/>
      <c r="U51" s="41"/>
      <c r="V51" s="41"/>
      <c r="W51" s="41"/>
      <c r="AB51" s="41"/>
      <c r="AC51" s="41"/>
      <c r="AD51" s="41"/>
      <c r="AE51" s="41"/>
      <c r="AF51" s="41"/>
      <c r="AG51" s="41"/>
      <c r="AH51" s="41"/>
    </row>
    <row r="52" spans="1:34" x14ac:dyDescent="0.25">
      <c r="A52" s="44"/>
      <c r="B52" s="11" t="s">
        <v>71</v>
      </c>
      <c r="C52" s="87">
        <v>302400000</v>
      </c>
      <c r="D52" s="87">
        <v>346544043.53999996</v>
      </c>
      <c r="E52" s="68">
        <v>10905576.98</v>
      </c>
      <c r="F52" s="68">
        <v>23966510.710000001</v>
      </c>
      <c r="G52" s="68">
        <v>23352497.149999999</v>
      </c>
      <c r="H52" s="68">
        <v>36482659.370000005</v>
      </c>
      <c r="I52" s="68">
        <v>14729252.98</v>
      </c>
      <c r="J52" s="68">
        <v>19791024.68</v>
      </c>
      <c r="K52" s="68">
        <v>19194961.84</v>
      </c>
      <c r="L52" s="68">
        <v>28916573.629999999</v>
      </c>
      <c r="M52" s="68">
        <v>20440957.82</v>
      </c>
      <c r="N52" s="68">
        <v>20239190.359999999</v>
      </c>
      <c r="O52" s="68">
        <v>63444929.059999995</v>
      </c>
      <c r="P52" s="68">
        <v>41692686.829999998</v>
      </c>
      <c r="Q52" s="68">
        <f t="shared" si="0"/>
        <v>323156821.40999997</v>
      </c>
      <c r="R52" s="139"/>
      <c r="S52" s="139"/>
      <c r="T52" s="41"/>
      <c r="U52" s="41"/>
      <c r="V52" s="41"/>
      <c r="W52" s="41"/>
      <c r="AB52" s="41"/>
      <c r="AC52" s="41"/>
      <c r="AD52" s="41"/>
      <c r="AE52" s="41"/>
      <c r="AF52" s="41"/>
      <c r="AG52" s="41"/>
      <c r="AH52" s="41"/>
    </row>
    <row r="53" spans="1:34" x14ac:dyDescent="0.25">
      <c r="A53" s="44"/>
      <c r="B53" s="11" t="s">
        <v>72</v>
      </c>
      <c r="C53" s="87">
        <v>1804260290</v>
      </c>
      <c r="D53" s="87">
        <v>1804260290</v>
      </c>
      <c r="E53" s="68">
        <v>36160192.68</v>
      </c>
      <c r="F53" s="68">
        <v>33117192.100000001</v>
      </c>
      <c r="G53" s="68">
        <v>100226739.54000001</v>
      </c>
      <c r="H53" s="68">
        <v>107471456.22</v>
      </c>
      <c r="I53" s="68">
        <v>50105148.719999999</v>
      </c>
      <c r="J53" s="68">
        <v>62527846.719999999</v>
      </c>
      <c r="K53" s="68">
        <v>88576649.479999989</v>
      </c>
      <c r="L53" s="68">
        <v>36535223.839999996</v>
      </c>
      <c r="M53" s="68">
        <v>75603743.480000004</v>
      </c>
      <c r="N53" s="68">
        <v>63880528.600000001</v>
      </c>
      <c r="O53" s="68">
        <v>301936897.30000001</v>
      </c>
      <c r="P53" s="68">
        <v>551154569.75</v>
      </c>
      <c r="Q53" s="68">
        <f t="shared" si="0"/>
        <v>1507296188.4300001</v>
      </c>
      <c r="R53" s="139"/>
      <c r="S53" s="139"/>
      <c r="T53" s="41"/>
      <c r="U53" s="41"/>
      <c r="V53" s="41"/>
      <c r="W53" s="41"/>
      <c r="AB53" s="41"/>
      <c r="AC53" s="41"/>
      <c r="AD53" s="41"/>
      <c r="AE53" s="41"/>
      <c r="AF53" s="41"/>
      <c r="AG53" s="41"/>
      <c r="AH53" s="41"/>
    </row>
    <row r="54" spans="1:34" x14ac:dyDescent="0.25">
      <c r="A54" s="44"/>
      <c r="B54" s="11" t="s">
        <v>193</v>
      </c>
      <c r="C54" s="87">
        <v>643264725</v>
      </c>
      <c r="D54" s="87">
        <v>1343264725</v>
      </c>
      <c r="E54" s="68">
        <v>0</v>
      </c>
      <c r="F54" s="68">
        <v>14263295.789999999</v>
      </c>
      <c r="G54" s="68">
        <v>104015978.09</v>
      </c>
      <c r="H54" s="68">
        <v>92048459.879999995</v>
      </c>
      <c r="I54" s="68">
        <v>52034172.090000004</v>
      </c>
      <c r="J54" s="68">
        <v>47088787.350000001</v>
      </c>
      <c r="K54" s="68">
        <v>96174526.700000003</v>
      </c>
      <c r="L54" s="68">
        <v>85266106.299999997</v>
      </c>
      <c r="M54" s="68">
        <v>99025567.219999999</v>
      </c>
      <c r="N54" s="68">
        <v>390879171.38</v>
      </c>
      <c r="O54" s="68">
        <v>63595587.910000004</v>
      </c>
      <c r="P54" s="68">
        <v>218428877.25999999</v>
      </c>
      <c r="Q54" s="68">
        <f t="shared" si="0"/>
        <v>1262820529.9699998</v>
      </c>
      <c r="R54" s="139"/>
      <c r="S54" s="139"/>
      <c r="T54" s="41"/>
      <c r="U54" s="41"/>
      <c r="V54" s="41"/>
      <c r="W54" s="41"/>
      <c r="AB54" s="41"/>
      <c r="AC54" s="41"/>
      <c r="AD54" s="41"/>
      <c r="AE54" s="41"/>
      <c r="AF54" s="41"/>
      <c r="AG54" s="41"/>
      <c r="AH54" s="41"/>
    </row>
    <row r="55" spans="1:34" x14ac:dyDescent="0.25">
      <c r="A55" s="44"/>
      <c r="B55" s="11" t="s">
        <v>194</v>
      </c>
      <c r="C55" s="87">
        <v>40000000</v>
      </c>
      <c r="D55" s="87">
        <v>40000000</v>
      </c>
      <c r="E55" s="68">
        <v>0</v>
      </c>
      <c r="F55" s="68">
        <v>0</v>
      </c>
      <c r="G55" s="68">
        <v>12804658.32</v>
      </c>
      <c r="H55" s="68">
        <v>9044068.6899999995</v>
      </c>
      <c r="I55" s="68">
        <v>2471943.9500000002</v>
      </c>
      <c r="J55" s="68">
        <v>72500</v>
      </c>
      <c r="K55" s="68">
        <v>90000</v>
      </c>
      <c r="L55" s="68">
        <v>100000</v>
      </c>
      <c r="M55" s="68">
        <v>1306168.49</v>
      </c>
      <c r="N55" s="68">
        <v>4546360</v>
      </c>
      <c r="O55" s="68">
        <v>2291661.44</v>
      </c>
      <c r="P55" s="68">
        <v>539023.52</v>
      </c>
      <c r="Q55" s="68">
        <f t="shared" si="0"/>
        <v>33266384.409999996</v>
      </c>
      <c r="R55" s="139"/>
      <c r="S55" s="139"/>
      <c r="T55" s="41"/>
      <c r="U55" s="41"/>
      <c r="V55" s="41"/>
      <c r="W55" s="41"/>
      <c r="AB55" s="41"/>
      <c r="AC55" s="41"/>
      <c r="AD55" s="41"/>
      <c r="AE55" s="41"/>
      <c r="AF55" s="41"/>
      <c r="AG55" s="41"/>
      <c r="AH55" s="41"/>
    </row>
    <row r="56" spans="1:34" x14ac:dyDescent="0.25">
      <c r="A56" s="44"/>
      <c r="B56" s="11" t="s">
        <v>197</v>
      </c>
      <c r="C56" s="87">
        <v>4662629</v>
      </c>
      <c r="D56" s="87">
        <v>7979876</v>
      </c>
      <c r="E56" s="68">
        <v>0</v>
      </c>
      <c r="F56" s="68"/>
      <c r="G56" s="68"/>
      <c r="H56" s="68"/>
      <c r="I56" s="68"/>
      <c r="J56" s="68"/>
      <c r="K56" s="68"/>
      <c r="L56" s="68"/>
      <c r="M56" s="68"/>
      <c r="N56" s="68">
        <v>0</v>
      </c>
      <c r="O56" s="68">
        <v>1854978.95</v>
      </c>
      <c r="P56" s="68">
        <v>6124749.9699999997</v>
      </c>
      <c r="Q56" s="68">
        <f t="shared" si="0"/>
        <v>7979728.9199999999</v>
      </c>
      <c r="R56" s="139"/>
      <c r="S56" s="139"/>
      <c r="T56" s="41"/>
      <c r="U56" s="41"/>
      <c r="V56" s="41"/>
      <c r="W56" s="41"/>
      <c r="AB56" s="41"/>
      <c r="AC56" s="41"/>
      <c r="AD56" s="41"/>
      <c r="AE56" s="41"/>
      <c r="AF56" s="41"/>
      <c r="AG56" s="41"/>
      <c r="AH56" s="41"/>
    </row>
    <row r="57" spans="1:34" x14ac:dyDescent="0.25">
      <c r="A57" s="44"/>
      <c r="B57" s="11" t="s">
        <v>278</v>
      </c>
      <c r="C57" s="87">
        <v>60000000</v>
      </c>
      <c r="D57" s="87">
        <v>60000000</v>
      </c>
      <c r="E57" s="68">
        <v>0</v>
      </c>
      <c r="F57" s="68"/>
      <c r="G57" s="68"/>
      <c r="H57" s="68"/>
      <c r="I57" s="68"/>
      <c r="J57" s="68"/>
      <c r="K57" s="68"/>
      <c r="L57" s="68"/>
      <c r="M57" s="68"/>
      <c r="N57" s="68"/>
      <c r="O57" s="68"/>
      <c r="P57" s="68"/>
      <c r="Q57" s="68">
        <f t="shared" si="0"/>
        <v>0</v>
      </c>
      <c r="R57" s="139"/>
      <c r="S57" s="139"/>
      <c r="T57" s="41"/>
      <c r="U57" s="41"/>
      <c r="V57" s="41"/>
      <c r="W57" s="41"/>
      <c r="AB57" s="41"/>
      <c r="AC57" s="41"/>
      <c r="AD57" s="41"/>
      <c r="AE57" s="41"/>
      <c r="AF57" s="41"/>
      <c r="AG57" s="41"/>
      <c r="AH57" s="41"/>
    </row>
    <row r="58" spans="1:34" x14ac:dyDescent="0.25">
      <c r="A58" s="44"/>
      <c r="B58" s="11" t="s">
        <v>351</v>
      </c>
      <c r="C58" s="87">
        <v>888000000</v>
      </c>
      <c r="D58" s="87">
        <v>1708199418</v>
      </c>
      <c r="E58" s="68">
        <v>42966945.059999995</v>
      </c>
      <c r="F58" s="68">
        <v>12753007.689999999</v>
      </c>
      <c r="G58" s="68">
        <v>19302178.5</v>
      </c>
      <c r="H58" s="68">
        <v>74132749.479999989</v>
      </c>
      <c r="I58" s="68">
        <v>29226448.870000005</v>
      </c>
      <c r="J58" s="68">
        <v>67171040.5</v>
      </c>
      <c r="K58" s="68">
        <v>85262121.63000001</v>
      </c>
      <c r="L58" s="68">
        <v>40771402.920000002</v>
      </c>
      <c r="M58" s="68">
        <v>34094706.109999999</v>
      </c>
      <c r="N58" s="68">
        <v>47740530.939999998</v>
      </c>
      <c r="O58" s="68">
        <v>191440348.87</v>
      </c>
      <c r="P58" s="68">
        <v>776760502.43000007</v>
      </c>
      <c r="Q58" s="68">
        <f t="shared" si="0"/>
        <v>1421621983</v>
      </c>
      <c r="R58" s="139"/>
      <c r="S58" s="139"/>
      <c r="T58" s="41"/>
      <c r="U58" s="41"/>
      <c r="V58" s="41"/>
      <c r="W58" s="41"/>
      <c r="AB58" s="41"/>
      <c r="AC58" s="41"/>
      <c r="AD58" s="41"/>
      <c r="AE58" s="41"/>
      <c r="AF58" s="41"/>
      <c r="AG58" s="41"/>
      <c r="AH58" s="41"/>
    </row>
    <row r="59" spans="1:34" x14ac:dyDescent="0.25">
      <c r="A59" s="44"/>
      <c r="B59" s="11" t="s">
        <v>352</v>
      </c>
      <c r="C59" s="87">
        <v>60000000</v>
      </c>
      <c r="D59" s="87">
        <v>60000000</v>
      </c>
      <c r="E59" s="68">
        <v>0</v>
      </c>
      <c r="F59" s="68"/>
      <c r="G59" s="68"/>
      <c r="H59" s="68"/>
      <c r="I59" s="68"/>
      <c r="J59" s="68"/>
      <c r="K59" s="68"/>
      <c r="L59" s="68"/>
      <c r="M59" s="68"/>
      <c r="N59" s="68"/>
      <c r="O59" s="68"/>
      <c r="P59" s="68"/>
      <c r="Q59" s="68">
        <f t="shared" si="0"/>
        <v>0</v>
      </c>
      <c r="R59" s="139"/>
      <c r="S59" s="139"/>
      <c r="T59" s="41"/>
      <c r="U59" s="41"/>
      <c r="V59" s="41"/>
      <c r="W59" s="41"/>
      <c r="AB59" s="41"/>
      <c r="AC59" s="41"/>
      <c r="AD59" s="41"/>
      <c r="AE59" s="41"/>
      <c r="AF59" s="41"/>
      <c r="AG59" s="41"/>
      <c r="AH59" s="41"/>
    </row>
    <row r="60" spans="1:34" x14ac:dyDescent="0.25">
      <c r="A60" s="90"/>
      <c r="B60" s="11" t="s">
        <v>419</v>
      </c>
      <c r="C60" s="87">
        <v>15000000</v>
      </c>
      <c r="D60" s="87">
        <v>15000000</v>
      </c>
      <c r="E60" s="68">
        <v>0</v>
      </c>
      <c r="F60" s="68">
        <v>2259842.1</v>
      </c>
      <c r="G60" s="68">
        <v>311003.8</v>
      </c>
      <c r="H60" s="68">
        <v>2237318.81</v>
      </c>
      <c r="I60" s="68">
        <v>903666.34000000008</v>
      </c>
      <c r="J60" s="68">
        <v>893322.69</v>
      </c>
      <c r="K60" s="68">
        <v>2710831.83</v>
      </c>
      <c r="L60" s="68">
        <v>1514530.48</v>
      </c>
      <c r="M60" s="68">
        <v>2936687.32</v>
      </c>
      <c r="N60" s="68">
        <v>551124</v>
      </c>
      <c r="O60" s="68">
        <v>583764.75</v>
      </c>
      <c r="P60" s="68">
        <v>35797.660000000003</v>
      </c>
      <c r="Q60" s="68">
        <f t="shared" si="0"/>
        <v>14937889.780000001</v>
      </c>
      <c r="R60" s="139"/>
      <c r="S60" s="139"/>
      <c r="T60" s="41"/>
      <c r="U60" s="41"/>
      <c r="V60" s="41"/>
      <c r="W60" s="41"/>
      <c r="AB60" s="41"/>
      <c r="AC60" s="41"/>
      <c r="AD60" s="41"/>
      <c r="AE60" s="41"/>
      <c r="AF60" s="41"/>
      <c r="AG60" s="41"/>
      <c r="AH60" s="41"/>
    </row>
    <row r="61" spans="1:34" x14ac:dyDescent="0.25">
      <c r="A61" s="90"/>
      <c r="B61" s="11" t="s">
        <v>373</v>
      </c>
      <c r="C61" s="87">
        <v>474213840</v>
      </c>
      <c r="D61" s="87">
        <v>474213840</v>
      </c>
      <c r="E61" s="68">
        <v>381599.14</v>
      </c>
      <c r="F61" s="68">
        <v>5576842.29</v>
      </c>
      <c r="G61" s="68">
        <v>58610018.640000001</v>
      </c>
      <c r="H61" s="68">
        <v>39458128.460000001</v>
      </c>
      <c r="I61" s="68">
        <v>8173799.04</v>
      </c>
      <c r="J61" s="68">
        <v>483425.09</v>
      </c>
      <c r="K61" s="68">
        <v>3608758.0399999996</v>
      </c>
      <c r="L61" s="68">
        <v>5010438.68</v>
      </c>
      <c r="M61" s="68">
        <v>5608124.9500000002</v>
      </c>
      <c r="N61" s="68">
        <v>4098938.0700000003</v>
      </c>
      <c r="O61" s="68">
        <v>4598940.46</v>
      </c>
      <c r="P61" s="68">
        <v>23275939.550000001</v>
      </c>
      <c r="Q61" s="68">
        <f t="shared" si="0"/>
        <v>158884952.41000006</v>
      </c>
      <c r="R61" s="139"/>
      <c r="S61" s="139"/>
      <c r="T61" s="41"/>
      <c r="U61" s="41"/>
      <c r="V61" s="41"/>
      <c r="W61" s="41"/>
      <c r="AB61" s="41"/>
      <c r="AC61" s="41"/>
      <c r="AD61" s="41"/>
      <c r="AE61" s="41"/>
      <c r="AF61" s="41"/>
      <c r="AG61" s="41"/>
      <c r="AH61" s="41"/>
    </row>
    <row r="62" spans="1:34" x14ac:dyDescent="0.25">
      <c r="A62" s="90"/>
      <c r="B62" s="11" t="s">
        <v>374</v>
      </c>
      <c r="C62" s="87">
        <v>150000000</v>
      </c>
      <c r="D62" s="87">
        <v>150000000</v>
      </c>
      <c r="E62" s="68">
        <v>4605019.1900000004</v>
      </c>
      <c r="F62" s="68">
        <v>8507975.9100000001</v>
      </c>
      <c r="G62" s="68">
        <v>2648292.89</v>
      </c>
      <c r="H62" s="68">
        <v>9033142.6500000004</v>
      </c>
      <c r="I62" s="68">
        <v>18269937.649999999</v>
      </c>
      <c r="J62" s="68">
        <v>2917186.25</v>
      </c>
      <c r="K62" s="68">
        <v>2288785.4300000002</v>
      </c>
      <c r="L62" s="68">
        <v>22099796.489999998</v>
      </c>
      <c r="M62" s="68">
        <v>11219487.720000001</v>
      </c>
      <c r="N62" s="68">
        <v>3000409.12</v>
      </c>
      <c r="O62" s="68">
        <v>15956909.84</v>
      </c>
      <c r="P62" s="68">
        <v>20174125.149999999</v>
      </c>
      <c r="Q62" s="68">
        <f t="shared" si="0"/>
        <v>120721068.28999999</v>
      </c>
      <c r="R62" s="139"/>
      <c r="S62" s="139"/>
      <c r="T62" s="41"/>
      <c r="U62" s="41"/>
      <c r="V62" s="41"/>
      <c r="W62" s="41"/>
      <c r="AB62" s="41"/>
      <c r="AC62" s="41"/>
      <c r="AD62" s="41"/>
      <c r="AE62" s="41"/>
      <c r="AF62" s="41"/>
      <c r="AG62" s="41"/>
      <c r="AH62" s="41"/>
    </row>
    <row r="63" spans="1:34" x14ac:dyDescent="0.25">
      <c r="A63" s="90"/>
      <c r="B63" s="11" t="s">
        <v>375</v>
      </c>
      <c r="C63" s="87">
        <v>0</v>
      </c>
      <c r="D63" s="87">
        <v>2120000000</v>
      </c>
      <c r="E63" s="68"/>
      <c r="F63" s="68"/>
      <c r="G63" s="68"/>
      <c r="H63" s="68"/>
      <c r="I63" s="68"/>
      <c r="J63" s="68"/>
      <c r="K63" s="68"/>
      <c r="L63" s="68"/>
      <c r="M63" s="68">
        <v>362220260.63</v>
      </c>
      <c r="N63" s="68">
        <v>1167998218.5699999</v>
      </c>
      <c r="O63" s="68">
        <v>388176753.29000002</v>
      </c>
      <c r="P63" s="68">
        <v>171646439.40000001</v>
      </c>
      <c r="Q63" s="68">
        <f t="shared" si="0"/>
        <v>2090041671.8899999</v>
      </c>
      <c r="R63" s="139"/>
      <c r="S63" s="139"/>
      <c r="T63" s="41"/>
      <c r="U63" s="41"/>
      <c r="V63" s="41"/>
      <c r="W63" s="41"/>
      <c r="AB63" s="41"/>
      <c r="AC63" s="41"/>
      <c r="AD63" s="41"/>
      <c r="AE63" s="41"/>
      <c r="AF63" s="41"/>
      <c r="AG63" s="41"/>
      <c r="AH63" s="41"/>
    </row>
    <row r="64" spans="1:34" x14ac:dyDescent="0.25">
      <c r="A64" s="90"/>
      <c r="B64" s="11" t="s">
        <v>477</v>
      </c>
      <c r="C64" s="87">
        <v>0</v>
      </c>
      <c r="D64" s="87">
        <v>179163536.19999999</v>
      </c>
      <c r="E64" s="68"/>
      <c r="F64" s="68"/>
      <c r="G64" s="68"/>
      <c r="H64" s="68"/>
      <c r="I64" s="68">
        <v>0</v>
      </c>
      <c r="J64" s="68">
        <v>0</v>
      </c>
      <c r="K64" s="68">
        <v>70478109.700000003</v>
      </c>
      <c r="L64" s="68"/>
      <c r="M64" s="68"/>
      <c r="N64" s="68"/>
      <c r="O64" s="68"/>
      <c r="P64" s="68">
        <v>108685426.5</v>
      </c>
      <c r="Q64" s="68">
        <f t="shared" si="0"/>
        <v>179163536.19999999</v>
      </c>
      <c r="R64" s="139"/>
      <c r="S64" s="139"/>
      <c r="T64" s="41"/>
      <c r="U64" s="41"/>
      <c r="V64" s="41"/>
      <c r="W64" s="41"/>
      <c r="AB64" s="41"/>
      <c r="AC64" s="41"/>
      <c r="AD64" s="41"/>
      <c r="AE64" s="41"/>
      <c r="AF64" s="41"/>
      <c r="AG64" s="41"/>
      <c r="AH64" s="41"/>
    </row>
    <row r="65" spans="1:34" x14ac:dyDescent="0.25">
      <c r="A65" s="90"/>
      <c r="B65" s="11" t="s">
        <v>376</v>
      </c>
      <c r="C65" s="87">
        <v>3118735</v>
      </c>
      <c r="D65" s="87">
        <v>3118735</v>
      </c>
      <c r="E65" s="68">
        <v>0</v>
      </c>
      <c r="F65" s="68">
        <v>0</v>
      </c>
      <c r="G65" s="68">
        <v>0</v>
      </c>
      <c r="H65" s="68"/>
      <c r="I65" s="68"/>
      <c r="J65" s="68">
        <v>0</v>
      </c>
      <c r="K65" s="68">
        <v>0</v>
      </c>
      <c r="L65" s="68">
        <v>513229</v>
      </c>
      <c r="M65" s="68">
        <v>47200</v>
      </c>
      <c r="N65" s="68">
        <v>77880</v>
      </c>
      <c r="O65" s="68">
        <v>1436737.59</v>
      </c>
      <c r="P65" s="68">
        <v>967155.42</v>
      </c>
      <c r="Q65" s="68">
        <f t="shared" si="0"/>
        <v>3042202.0100000002</v>
      </c>
      <c r="R65" s="139"/>
      <c r="S65" s="139"/>
      <c r="T65" s="41"/>
      <c r="U65" s="41"/>
      <c r="V65" s="41"/>
      <c r="W65" s="41"/>
      <c r="AB65" s="41"/>
      <c r="AC65" s="41"/>
      <c r="AD65" s="41"/>
      <c r="AE65" s="41"/>
      <c r="AF65" s="41"/>
      <c r="AG65" s="41"/>
      <c r="AH65" s="41"/>
    </row>
    <row r="66" spans="1:34" x14ac:dyDescent="0.25">
      <c r="A66" s="90"/>
      <c r="B66" s="11" t="s">
        <v>377</v>
      </c>
      <c r="C66" s="87">
        <v>149600000</v>
      </c>
      <c r="D66" s="87">
        <v>155710409.00000003</v>
      </c>
      <c r="E66" s="68">
        <v>196199.2</v>
      </c>
      <c r="F66" s="68">
        <v>5306810.92</v>
      </c>
      <c r="G66" s="68">
        <v>569379</v>
      </c>
      <c r="H66" s="68">
        <v>454761.2</v>
      </c>
      <c r="I66" s="68">
        <v>11541033.91</v>
      </c>
      <c r="J66" s="68">
        <v>6659363.5899999999</v>
      </c>
      <c r="K66" s="68">
        <v>16300311.92</v>
      </c>
      <c r="L66" s="68">
        <v>13622080.859999999</v>
      </c>
      <c r="M66" s="68">
        <v>26505302.5</v>
      </c>
      <c r="N66" s="68">
        <v>12739103.58</v>
      </c>
      <c r="O66" s="68">
        <v>19104868.460000001</v>
      </c>
      <c r="P66" s="68">
        <v>39141228.740000002</v>
      </c>
      <c r="Q66" s="68">
        <f t="shared" si="0"/>
        <v>152140443.88</v>
      </c>
      <c r="R66" s="139"/>
      <c r="S66" s="139"/>
      <c r="T66" s="41"/>
      <c r="U66" s="41"/>
      <c r="V66" s="41"/>
      <c r="W66" s="41"/>
      <c r="AB66" s="41"/>
      <c r="AC66" s="41"/>
      <c r="AD66" s="41"/>
      <c r="AE66" s="41"/>
      <c r="AF66" s="41"/>
      <c r="AG66" s="41"/>
      <c r="AH66" s="41"/>
    </row>
    <row r="67" spans="1:34" x14ac:dyDescent="0.25">
      <c r="A67" s="90"/>
      <c r="B67" s="11" t="s">
        <v>378</v>
      </c>
      <c r="C67" s="87">
        <v>5000000</v>
      </c>
      <c r="D67" s="87">
        <v>5000000</v>
      </c>
      <c r="E67" s="68">
        <v>0</v>
      </c>
      <c r="F67" s="68">
        <v>0</v>
      </c>
      <c r="G67" s="68">
        <v>1250000</v>
      </c>
      <c r="H67" s="68"/>
      <c r="I67" s="68"/>
      <c r="J67" s="68">
        <v>1250000</v>
      </c>
      <c r="K67" s="68"/>
      <c r="L67" s="68">
        <v>0</v>
      </c>
      <c r="M67" s="68">
        <v>1250000</v>
      </c>
      <c r="N67" s="68"/>
      <c r="O67" s="68"/>
      <c r="P67" s="68">
        <v>1250000</v>
      </c>
      <c r="Q67" s="68">
        <f t="shared" si="0"/>
        <v>5000000</v>
      </c>
      <c r="R67" s="139"/>
      <c r="S67" s="139"/>
      <c r="T67" s="41"/>
      <c r="U67" s="41"/>
      <c r="V67" s="41"/>
      <c r="W67" s="41"/>
      <c r="AB67" s="41"/>
      <c r="AC67" s="41"/>
      <c r="AD67" s="41"/>
      <c r="AE67" s="41"/>
      <c r="AF67" s="41"/>
      <c r="AG67" s="41"/>
      <c r="AH67" s="41"/>
    </row>
    <row r="68" spans="1:34" x14ac:dyDescent="0.25">
      <c r="A68" s="90"/>
      <c r="B68" s="11" t="s">
        <v>379</v>
      </c>
      <c r="C68" s="87">
        <v>29654374</v>
      </c>
      <c r="D68" s="87">
        <v>32367310.48</v>
      </c>
      <c r="E68" s="68">
        <v>1426620</v>
      </c>
      <c r="F68" s="68">
        <v>232745.56</v>
      </c>
      <c r="G68" s="68">
        <v>766764</v>
      </c>
      <c r="H68" s="68">
        <v>1150061.6800000002</v>
      </c>
      <c r="I68" s="68">
        <v>3628353.16</v>
      </c>
      <c r="J68" s="68">
        <v>0</v>
      </c>
      <c r="K68" s="68">
        <v>3776000</v>
      </c>
      <c r="L68" s="68">
        <v>1782008.27</v>
      </c>
      <c r="M68" s="68">
        <v>4688793.6400000006</v>
      </c>
      <c r="N68" s="68">
        <v>4496532.78</v>
      </c>
      <c r="O68" s="68">
        <v>324588.5</v>
      </c>
      <c r="P68" s="68">
        <v>10023271.26</v>
      </c>
      <c r="Q68" s="68">
        <f t="shared" si="0"/>
        <v>32295738.850000001</v>
      </c>
      <c r="R68" s="139"/>
      <c r="S68" s="139"/>
      <c r="T68" s="41"/>
      <c r="U68" s="41"/>
      <c r="V68" s="41"/>
      <c r="W68" s="41"/>
      <c r="AB68" s="41"/>
      <c r="AC68" s="41"/>
      <c r="AD68" s="41"/>
      <c r="AE68" s="41"/>
      <c r="AF68" s="41"/>
      <c r="AG68" s="41"/>
      <c r="AH68" s="41"/>
    </row>
    <row r="69" spans="1:34" x14ac:dyDescent="0.25">
      <c r="A69" s="90"/>
      <c r="B69" s="11" t="s">
        <v>380</v>
      </c>
      <c r="C69" s="87">
        <v>92529619</v>
      </c>
      <c r="D69" s="87">
        <v>148517829.00000003</v>
      </c>
      <c r="E69" s="68">
        <v>228000</v>
      </c>
      <c r="F69" s="68">
        <v>2619106.11</v>
      </c>
      <c r="G69" s="68">
        <v>1510737.18</v>
      </c>
      <c r="H69" s="68">
        <v>10162716.77</v>
      </c>
      <c r="I69" s="68">
        <v>728449.25</v>
      </c>
      <c r="J69" s="68">
        <v>12776115.92</v>
      </c>
      <c r="K69" s="68">
        <v>8746596.540000001</v>
      </c>
      <c r="L69" s="68">
        <v>9010496.3300000001</v>
      </c>
      <c r="M69" s="68">
        <v>15724442.640000001</v>
      </c>
      <c r="N69" s="68">
        <v>24161943.570000004</v>
      </c>
      <c r="O69" s="68">
        <v>19853435.780000001</v>
      </c>
      <c r="P69" s="68">
        <v>29155727.16</v>
      </c>
      <c r="Q69" s="68">
        <f t="shared" si="0"/>
        <v>134677767.25</v>
      </c>
      <c r="R69" s="139"/>
      <c r="S69" s="139"/>
      <c r="T69" s="41"/>
      <c r="U69" s="41"/>
      <c r="V69" s="41"/>
      <c r="W69" s="41"/>
      <c r="AB69" s="41"/>
      <c r="AC69" s="41"/>
      <c r="AD69" s="41"/>
      <c r="AE69" s="41"/>
      <c r="AF69" s="41"/>
      <c r="AG69" s="41"/>
      <c r="AH69" s="41"/>
    </row>
    <row r="70" spans="1:34" x14ac:dyDescent="0.25">
      <c r="A70" s="90"/>
      <c r="B70" s="11" t="s">
        <v>381</v>
      </c>
      <c r="C70" s="87">
        <v>41571618</v>
      </c>
      <c r="D70" s="87">
        <v>93341845.609999999</v>
      </c>
      <c r="E70" s="68">
        <v>4737287.18</v>
      </c>
      <c r="F70" s="68">
        <v>221720.98</v>
      </c>
      <c r="G70" s="68">
        <v>0</v>
      </c>
      <c r="H70" s="68">
        <v>0</v>
      </c>
      <c r="I70" s="68">
        <v>7043299</v>
      </c>
      <c r="J70" s="68">
        <v>254088.06</v>
      </c>
      <c r="K70" s="68">
        <v>8967892.1400000006</v>
      </c>
      <c r="L70" s="68">
        <v>4720134.7300000004</v>
      </c>
      <c r="M70" s="68">
        <v>0</v>
      </c>
      <c r="N70" s="68">
        <v>977785.76</v>
      </c>
      <c r="O70" s="68">
        <v>11467387.93</v>
      </c>
      <c r="P70" s="68">
        <v>53944226.43</v>
      </c>
      <c r="Q70" s="68">
        <f t="shared" si="0"/>
        <v>92333822.210000008</v>
      </c>
      <c r="R70" s="139"/>
      <c r="S70" s="139"/>
      <c r="T70" s="41"/>
      <c r="U70" s="41"/>
      <c r="V70" s="41"/>
      <c r="W70" s="41"/>
      <c r="AB70" s="41"/>
      <c r="AC70" s="41"/>
      <c r="AD70" s="41"/>
      <c r="AE70" s="41"/>
      <c r="AF70" s="41"/>
      <c r="AG70" s="41"/>
      <c r="AH70" s="41"/>
    </row>
    <row r="71" spans="1:34" x14ac:dyDescent="0.25">
      <c r="A71" s="90"/>
      <c r="B71" s="11" t="s">
        <v>382</v>
      </c>
      <c r="C71" s="87">
        <v>163290984</v>
      </c>
      <c r="D71" s="87">
        <v>163290984</v>
      </c>
      <c r="E71" s="68">
        <v>0</v>
      </c>
      <c r="F71" s="68">
        <v>0</v>
      </c>
      <c r="G71" s="68">
        <v>1092053</v>
      </c>
      <c r="H71" s="68">
        <v>1572290.4000000001</v>
      </c>
      <c r="I71" s="68">
        <v>8460775.1499999985</v>
      </c>
      <c r="J71" s="68">
        <v>7840960.3399999999</v>
      </c>
      <c r="K71" s="68">
        <v>11146077.640000001</v>
      </c>
      <c r="L71" s="68">
        <v>5298936.9700000007</v>
      </c>
      <c r="M71" s="68">
        <v>6909604.54</v>
      </c>
      <c r="N71" s="68">
        <v>18021334.52</v>
      </c>
      <c r="O71" s="68">
        <v>11386179.33</v>
      </c>
      <c r="P71" s="68">
        <v>24708988.580000002</v>
      </c>
      <c r="Q71" s="68">
        <f t="shared" si="0"/>
        <v>96437200.469999999</v>
      </c>
      <c r="R71" s="139"/>
      <c r="S71" s="139"/>
      <c r="T71" s="41"/>
      <c r="U71" s="41"/>
      <c r="V71" s="41"/>
      <c r="W71" s="41"/>
      <c r="AB71" s="41"/>
      <c r="AC71" s="41"/>
      <c r="AD71" s="41"/>
      <c r="AE71" s="41"/>
      <c r="AF71" s="41"/>
      <c r="AG71" s="41"/>
      <c r="AH71" s="41"/>
    </row>
    <row r="72" spans="1:34" x14ac:dyDescent="0.25">
      <c r="A72" s="90"/>
      <c r="B72" s="11" t="s">
        <v>423</v>
      </c>
      <c r="C72" s="87">
        <v>797510594</v>
      </c>
      <c r="D72" s="87">
        <v>857510594</v>
      </c>
      <c r="E72" s="68">
        <v>336354.99</v>
      </c>
      <c r="F72" s="68">
        <v>8243679.6900000004</v>
      </c>
      <c r="G72" s="68">
        <v>115042271.00999999</v>
      </c>
      <c r="H72" s="68">
        <v>77630551.039999992</v>
      </c>
      <c r="I72" s="68">
        <v>111322529.26000001</v>
      </c>
      <c r="J72" s="68">
        <v>30575036.800000001</v>
      </c>
      <c r="K72" s="68">
        <v>81463988.689999998</v>
      </c>
      <c r="L72" s="68">
        <v>35349494.160000004</v>
      </c>
      <c r="M72" s="68">
        <v>66729148.620000005</v>
      </c>
      <c r="N72" s="68">
        <v>35751762.509999998</v>
      </c>
      <c r="O72" s="68">
        <v>119477652.3</v>
      </c>
      <c r="P72" s="68">
        <v>19841718.719999999</v>
      </c>
      <c r="Q72" s="68">
        <f t="shared" si="0"/>
        <v>701764187.79000008</v>
      </c>
      <c r="R72" s="139"/>
      <c r="S72" s="139"/>
      <c r="T72" s="41"/>
      <c r="U72" s="41"/>
      <c r="V72" s="41"/>
      <c r="W72" s="41"/>
      <c r="AB72" s="41"/>
      <c r="AC72" s="41"/>
      <c r="AD72" s="41"/>
      <c r="AE72" s="41"/>
      <c r="AF72" s="41"/>
      <c r="AG72" s="41"/>
      <c r="AH72" s="41"/>
    </row>
    <row r="73" spans="1:34" x14ac:dyDescent="0.25">
      <c r="A73" s="90"/>
      <c r="B73" s="11" t="s">
        <v>383</v>
      </c>
      <c r="C73" s="87">
        <v>60887380</v>
      </c>
      <c r="D73" s="87">
        <v>60887380</v>
      </c>
      <c r="E73" s="68">
        <v>0</v>
      </c>
      <c r="F73" s="68">
        <v>744226</v>
      </c>
      <c r="G73" s="68">
        <v>0</v>
      </c>
      <c r="H73" s="68">
        <v>0</v>
      </c>
      <c r="I73" s="68">
        <v>0</v>
      </c>
      <c r="J73" s="68"/>
      <c r="K73" s="68"/>
      <c r="L73" s="68">
        <v>0</v>
      </c>
      <c r="M73" s="68">
        <v>0</v>
      </c>
      <c r="N73" s="68"/>
      <c r="O73" s="68"/>
      <c r="P73" s="68">
        <v>0</v>
      </c>
      <c r="Q73" s="68">
        <f t="shared" si="0"/>
        <v>744226</v>
      </c>
      <c r="R73" s="139"/>
      <c r="S73" s="139"/>
      <c r="T73" s="41"/>
      <c r="U73" s="41"/>
      <c r="V73" s="41"/>
      <c r="W73" s="41"/>
      <c r="AB73" s="41"/>
      <c r="AC73" s="41"/>
      <c r="AD73" s="41"/>
      <c r="AE73" s="41"/>
      <c r="AF73" s="41"/>
      <c r="AG73" s="41"/>
      <c r="AH73" s="41"/>
    </row>
    <row r="74" spans="1:34" x14ac:dyDescent="0.25">
      <c r="A74" s="90"/>
      <c r="B74" s="11" t="s">
        <v>424</v>
      </c>
      <c r="C74" s="87">
        <v>150000000</v>
      </c>
      <c r="D74" s="87">
        <v>150000000</v>
      </c>
      <c r="E74" s="68">
        <v>1561351.69</v>
      </c>
      <c r="F74" s="68">
        <v>31389414.59</v>
      </c>
      <c r="G74" s="68">
        <v>17854156.23</v>
      </c>
      <c r="H74" s="68">
        <v>25595634.880000003</v>
      </c>
      <c r="I74" s="68">
        <v>10909342.109999999</v>
      </c>
      <c r="J74" s="68">
        <v>3133607.8299999991</v>
      </c>
      <c r="K74" s="68">
        <v>1869431.8</v>
      </c>
      <c r="L74" s="68">
        <v>5660490.3399999999</v>
      </c>
      <c r="M74" s="68">
        <v>3328340.87</v>
      </c>
      <c r="N74" s="68">
        <v>8231471.4100000001</v>
      </c>
      <c r="O74" s="68">
        <v>3675262.3</v>
      </c>
      <c r="P74" s="68">
        <v>2919680.89</v>
      </c>
      <c r="Q74" s="68">
        <f t="shared" si="0"/>
        <v>116128184.94000001</v>
      </c>
      <c r="R74" s="139"/>
      <c r="S74" s="139"/>
      <c r="T74" s="41"/>
      <c r="U74" s="41"/>
      <c r="V74" s="41"/>
      <c r="W74" s="41"/>
      <c r="AB74" s="41"/>
      <c r="AC74" s="41"/>
      <c r="AD74" s="41"/>
      <c r="AE74" s="41"/>
      <c r="AF74" s="41"/>
      <c r="AG74" s="41"/>
      <c r="AH74" s="41"/>
    </row>
    <row r="75" spans="1:34" x14ac:dyDescent="0.25">
      <c r="A75" s="90"/>
      <c r="B75" s="11" t="s">
        <v>425</v>
      </c>
      <c r="C75" s="87">
        <v>2690306</v>
      </c>
      <c r="D75" s="87">
        <v>3352062.24</v>
      </c>
      <c r="E75" s="68">
        <v>266282.38</v>
      </c>
      <c r="F75" s="68">
        <v>0</v>
      </c>
      <c r="G75" s="68">
        <v>87239.87</v>
      </c>
      <c r="H75" s="68">
        <v>0</v>
      </c>
      <c r="I75" s="68">
        <v>189500.4</v>
      </c>
      <c r="J75" s="68">
        <v>167324</v>
      </c>
      <c r="K75" s="68">
        <v>183651.91999999998</v>
      </c>
      <c r="L75" s="68">
        <v>308432.38</v>
      </c>
      <c r="M75" s="68">
        <v>244484</v>
      </c>
      <c r="N75" s="68">
        <v>214579.86</v>
      </c>
      <c r="O75" s="68">
        <v>161657.03</v>
      </c>
      <c r="P75" s="68">
        <v>1114603.04</v>
      </c>
      <c r="Q75" s="68">
        <f t="shared" ref="Q75:Q138" si="1">+SUM(E75:P75)</f>
        <v>2937754.88</v>
      </c>
      <c r="R75" s="139"/>
      <c r="S75" s="139"/>
      <c r="T75" s="41"/>
      <c r="U75" s="41"/>
      <c r="V75" s="41"/>
      <c r="W75" s="41"/>
      <c r="AB75" s="41"/>
      <c r="AC75" s="41"/>
      <c r="AD75" s="41"/>
      <c r="AE75" s="41"/>
      <c r="AF75" s="41"/>
      <c r="AG75" s="41"/>
      <c r="AH75" s="41"/>
    </row>
    <row r="76" spans="1:34" x14ac:dyDescent="0.25">
      <c r="A76" s="90"/>
      <c r="B76" s="11" t="s">
        <v>426</v>
      </c>
      <c r="C76" s="87">
        <v>13380160</v>
      </c>
      <c r="D76" s="87">
        <v>25334674</v>
      </c>
      <c r="E76" s="68">
        <v>0</v>
      </c>
      <c r="F76" s="68">
        <v>0</v>
      </c>
      <c r="G76" s="68">
        <v>708750.44</v>
      </c>
      <c r="H76" s="68">
        <v>0</v>
      </c>
      <c r="I76" s="68">
        <v>609794.74</v>
      </c>
      <c r="J76" s="68">
        <v>2673266.87</v>
      </c>
      <c r="K76" s="68">
        <v>1102539.73</v>
      </c>
      <c r="L76" s="68">
        <v>0</v>
      </c>
      <c r="M76" s="68">
        <v>0</v>
      </c>
      <c r="N76" s="68">
        <v>2657217.8899999997</v>
      </c>
      <c r="O76" s="68">
        <v>10151136.439999999</v>
      </c>
      <c r="P76" s="68">
        <v>5188440.6100000003</v>
      </c>
      <c r="Q76" s="68">
        <f t="shared" si="1"/>
        <v>23091146.719999999</v>
      </c>
      <c r="R76" s="139"/>
      <c r="S76" s="139"/>
      <c r="T76" s="41"/>
      <c r="U76" s="41"/>
      <c r="V76" s="41"/>
      <c r="W76" s="41"/>
      <c r="AB76" s="41"/>
      <c r="AC76" s="41"/>
      <c r="AD76" s="41"/>
      <c r="AE76" s="41"/>
      <c r="AF76" s="41"/>
      <c r="AG76" s="41"/>
      <c r="AH76" s="41"/>
    </row>
    <row r="77" spans="1:34" x14ac:dyDescent="0.25">
      <c r="A77" s="90"/>
      <c r="B77" s="11" t="s">
        <v>427</v>
      </c>
      <c r="C77" s="87">
        <v>760000</v>
      </c>
      <c r="D77" s="87">
        <v>4505088</v>
      </c>
      <c r="E77" s="68">
        <v>151536</v>
      </c>
      <c r="F77" s="68">
        <v>151536</v>
      </c>
      <c r="G77" s="68">
        <v>151536</v>
      </c>
      <c r="H77" s="68">
        <v>151536</v>
      </c>
      <c r="I77" s="68">
        <v>151536</v>
      </c>
      <c r="J77" s="68">
        <v>151536</v>
      </c>
      <c r="K77" s="68">
        <v>151536</v>
      </c>
      <c r="L77" s="68">
        <v>151536</v>
      </c>
      <c r="M77" s="68">
        <v>1196701.28</v>
      </c>
      <c r="N77" s="68">
        <v>387890</v>
      </c>
      <c r="O77" s="68">
        <v>538048</v>
      </c>
      <c r="P77" s="68">
        <v>1127298.74</v>
      </c>
      <c r="Q77" s="68">
        <f t="shared" si="1"/>
        <v>4462226.0200000005</v>
      </c>
      <c r="R77" s="139"/>
      <c r="S77" s="139"/>
      <c r="T77" s="41"/>
      <c r="U77" s="41"/>
      <c r="V77" s="41"/>
      <c r="W77" s="41"/>
      <c r="AB77" s="41"/>
      <c r="AC77" s="41"/>
      <c r="AD77" s="41"/>
      <c r="AE77" s="41"/>
      <c r="AF77" s="41"/>
      <c r="AG77" s="41"/>
      <c r="AH77" s="41"/>
    </row>
    <row r="78" spans="1:34" x14ac:dyDescent="0.25">
      <c r="A78" s="90"/>
      <c r="B78" s="11" t="s">
        <v>428</v>
      </c>
      <c r="C78" s="87">
        <v>4200000</v>
      </c>
      <c r="D78" s="87">
        <v>4200000</v>
      </c>
      <c r="E78" s="68">
        <v>0</v>
      </c>
      <c r="F78" s="68"/>
      <c r="G78" s="68"/>
      <c r="H78" s="68"/>
      <c r="I78" s="68">
        <v>201349.3</v>
      </c>
      <c r="J78" s="68">
        <v>457047.12</v>
      </c>
      <c r="K78" s="68"/>
      <c r="L78" s="68">
        <v>2245485.85</v>
      </c>
      <c r="M78" s="68">
        <v>0</v>
      </c>
      <c r="N78" s="68">
        <v>0</v>
      </c>
      <c r="O78" s="68">
        <v>0</v>
      </c>
      <c r="P78" s="68">
        <v>1254698.76</v>
      </c>
      <c r="Q78" s="68">
        <f t="shared" si="1"/>
        <v>4158581.0300000003</v>
      </c>
      <c r="R78" s="139"/>
      <c r="S78" s="139"/>
      <c r="T78" s="41"/>
      <c r="U78" s="41"/>
      <c r="V78" s="41"/>
      <c r="W78" s="41"/>
      <c r="AB78" s="41"/>
      <c r="AC78" s="41"/>
      <c r="AD78" s="41"/>
      <c r="AE78" s="41"/>
      <c r="AF78" s="41"/>
      <c r="AG78" s="41"/>
      <c r="AH78" s="41"/>
    </row>
    <row r="79" spans="1:34" x14ac:dyDescent="0.25">
      <c r="A79" s="90"/>
      <c r="B79" s="11" t="s">
        <v>429</v>
      </c>
      <c r="C79" s="87">
        <v>17419646</v>
      </c>
      <c r="D79" s="87">
        <v>18495987</v>
      </c>
      <c r="E79" s="68">
        <v>0</v>
      </c>
      <c r="F79" s="68">
        <v>0</v>
      </c>
      <c r="G79" s="68">
        <v>2862751.92</v>
      </c>
      <c r="H79" s="68">
        <v>759998.53</v>
      </c>
      <c r="I79" s="68">
        <v>1492029.76</v>
      </c>
      <c r="J79" s="68">
        <v>2000045.65</v>
      </c>
      <c r="K79" s="68">
        <v>2976563.95</v>
      </c>
      <c r="L79" s="68">
        <v>2593722.65</v>
      </c>
      <c r="M79" s="68">
        <v>1031724.72</v>
      </c>
      <c r="N79" s="68">
        <v>0</v>
      </c>
      <c r="O79" s="68">
        <v>1850773.05</v>
      </c>
      <c r="P79" s="68">
        <v>2654358.5599999996</v>
      </c>
      <c r="Q79" s="68">
        <f t="shared" si="1"/>
        <v>18221968.789999999</v>
      </c>
      <c r="R79" s="139"/>
      <c r="S79" s="139"/>
      <c r="T79" s="41"/>
      <c r="U79" s="41"/>
      <c r="V79" s="41"/>
      <c r="W79" s="41"/>
      <c r="AB79" s="41"/>
      <c r="AC79" s="41"/>
      <c r="AD79" s="41"/>
      <c r="AE79" s="41"/>
      <c r="AF79" s="41"/>
      <c r="AG79" s="41"/>
      <c r="AH79" s="41"/>
    </row>
    <row r="80" spans="1:34" x14ac:dyDescent="0.25">
      <c r="A80" s="90"/>
      <c r="B80" s="11" t="s">
        <v>430</v>
      </c>
      <c r="C80" s="87">
        <v>10000000</v>
      </c>
      <c r="D80" s="87">
        <v>10000000</v>
      </c>
      <c r="E80" s="68">
        <v>0</v>
      </c>
      <c r="F80" s="68"/>
      <c r="G80" s="68">
        <v>0</v>
      </c>
      <c r="H80" s="68"/>
      <c r="I80" s="68">
        <v>268379.2</v>
      </c>
      <c r="J80" s="68">
        <v>486785.4</v>
      </c>
      <c r="K80" s="68">
        <v>698583.32</v>
      </c>
      <c r="L80" s="68">
        <v>452150.84</v>
      </c>
      <c r="M80" s="68">
        <v>265854</v>
      </c>
      <c r="N80" s="68">
        <v>892099.28</v>
      </c>
      <c r="O80" s="68">
        <v>1239562.75</v>
      </c>
      <c r="P80" s="68">
        <v>483800</v>
      </c>
      <c r="Q80" s="68">
        <f t="shared" si="1"/>
        <v>4787214.79</v>
      </c>
      <c r="R80" s="139"/>
      <c r="S80" s="139"/>
      <c r="T80" s="41"/>
      <c r="U80" s="41"/>
      <c r="V80" s="41"/>
      <c r="W80" s="41"/>
      <c r="AB80" s="41"/>
      <c r="AC80" s="41"/>
      <c r="AD80" s="41"/>
      <c r="AE80" s="41"/>
      <c r="AF80" s="41"/>
      <c r="AG80" s="41"/>
      <c r="AH80" s="41"/>
    </row>
    <row r="81" spans="1:34" x14ac:dyDescent="0.25">
      <c r="A81" s="90"/>
      <c r="B81" s="11" t="s">
        <v>431</v>
      </c>
      <c r="C81" s="87">
        <v>1000000</v>
      </c>
      <c r="D81" s="87">
        <v>32281948.600000001</v>
      </c>
      <c r="E81" s="68">
        <v>0</v>
      </c>
      <c r="F81" s="68">
        <v>1709724.4200000002</v>
      </c>
      <c r="G81" s="68">
        <v>1523979.72</v>
      </c>
      <c r="H81" s="68">
        <v>897803</v>
      </c>
      <c r="I81" s="68">
        <v>1673526.38</v>
      </c>
      <c r="J81" s="68">
        <v>4925729.08</v>
      </c>
      <c r="K81" s="68">
        <v>4084308.67</v>
      </c>
      <c r="L81" s="68">
        <v>4067309.75</v>
      </c>
      <c r="M81" s="68">
        <v>858860.26</v>
      </c>
      <c r="N81" s="68">
        <v>919184.49999999977</v>
      </c>
      <c r="O81" s="68">
        <v>2187379.96</v>
      </c>
      <c r="P81" s="68">
        <v>8631849.7699999996</v>
      </c>
      <c r="Q81" s="68">
        <f t="shared" si="1"/>
        <v>31479655.510000002</v>
      </c>
      <c r="R81" s="139"/>
      <c r="S81" s="139"/>
      <c r="T81" s="41"/>
      <c r="U81" s="41"/>
      <c r="V81" s="41"/>
      <c r="W81" s="41"/>
      <c r="AB81" s="41"/>
      <c r="AC81" s="41"/>
      <c r="AD81" s="41"/>
      <c r="AE81" s="41"/>
      <c r="AF81" s="41"/>
      <c r="AG81" s="41"/>
      <c r="AH81" s="41"/>
    </row>
    <row r="82" spans="1:34" x14ac:dyDescent="0.25">
      <c r="A82" s="90"/>
      <c r="B82" s="11" t="s">
        <v>432</v>
      </c>
      <c r="C82" s="87">
        <v>282825204</v>
      </c>
      <c r="D82" s="87">
        <v>282825204</v>
      </c>
      <c r="E82" s="68">
        <v>2852414.2</v>
      </c>
      <c r="F82" s="68">
        <v>4973712.79</v>
      </c>
      <c r="G82" s="68">
        <v>28521319.379999999</v>
      </c>
      <c r="H82" s="68">
        <v>9347420.4000000004</v>
      </c>
      <c r="I82" s="68">
        <v>5591084.3600000003</v>
      </c>
      <c r="J82" s="68">
        <v>12234822.810000001</v>
      </c>
      <c r="K82" s="68">
        <v>8000434.3799999999</v>
      </c>
      <c r="L82" s="68">
        <v>9114775.2899999991</v>
      </c>
      <c r="M82" s="68">
        <v>59856547.009999998</v>
      </c>
      <c r="N82" s="68">
        <v>24209807.219999999</v>
      </c>
      <c r="O82" s="68">
        <v>42976666.489999995</v>
      </c>
      <c r="P82" s="68">
        <v>59552835.269999996</v>
      </c>
      <c r="Q82" s="68">
        <f t="shared" si="1"/>
        <v>267231839.59999996</v>
      </c>
      <c r="R82" s="139"/>
      <c r="S82" s="139"/>
      <c r="T82" s="41"/>
      <c r="U82" s="41"/>
      <c r="V82" s="41"/>
      <c r="W82" s="41"/>
      <c r="AB82" s="41"/>
      <c r="AC82" s="41"/>
      <c r="AD82" s="41"/>
      <c r="AE82" s="41"/>
      <c r="AF82" s="41"/>
      <c r="AG82" s="41"/>
      <c r="AH82" s="41"/>
    </row>
    <row r="83" spans="1:34" x14ac:dyDescent="0.25">
      <c r="A83" s="90"/>
      <c r="B83" s="11" t="s">
        <v>433</v>
      </c>
      <c r="C83" s="87">
        <v>3000000</v>
      </c>
      <c r="D83" s="87">
        <v>3000000</v>
      </c>
      <c r="E83" s="68">
        <v>0</v>
      </c>
      <c r="F83" s="68"/>
      <c r="G83" s="68"/>
      <c r="H83" s="68"/>
      <c r="I83" s="68">
        <v>0</v>
      </c>
      <c r="J83" s="68"/>
      <c r="K83" s="68"/>
      <c r="L83" s="68">
        <v>0</v>
      </c>
      <c r="M83" s="68"/>
      <c r="N83" s="68"/>
      <c r="O83" s="68"/>
      <c r="P83" s="68"/>
      <c r="Q83" s="68">
        <f t="shared" si="1"/>
        <v>0</v>
      </c>
      <c r="R83" s="139"/>
      <c r="S83" s="139"/>
      <c r="T83" s="41"/>
      <c r="U83" s="41"/>
      <c r="V83" s="41"/>
      <c r="W83" s="41"/>
      <c r="AB83" s="41"/>
      <c r="AC83" s="41"/>
      <c r="AD83" s="41"/>
      <c r="AE83" s="41"/>
      <c r="AF83" s="41"/>
      <c r="AG83" s="41"/>
      <c r="AH83" s="41"/>
    </row>
    <row r="84" spans="1:34" x14ac:dyDescent="0.25">
      <c r="A84" s="90"/>
      <c r="B84" s="11" t="s">
        <v>434</v>
      </c>
      <c r="C84" s="87">
        <v>1161623</v>
      </c>
      <c r="D84" s="87">
        <v>1161623</v>
      </c>
      <c r="E84" s="68">
        <v>0</v>
      </c>
      <c r="F84" s="68"/>
      <c r="G84" s="68"/>
      <c r="H84" s="68">
        <v>212901.5</v>
      </c>
      <c r="I84" s="68">
        <v>152892.6</v>
      </c>
      <c r="J84" s="68">
        <v>87792</v>
      </c>
      <c r="K84" s="68">
        <v>388917.2</v>
      </c>
      <c r="L84" s="68">
        <v>0</v>
      </c>
      <c r="M84" s="68">
        <v>290209.44</v>
      </c>
      <c r="N84" s="68">
        <v>0</v>
      </c>
      <c r="O84" s="68">
        <v>28203.200000000001</v>
      </c>
      <c r="P84" s="68">
        <v>0</v>
      </c>
      <c r="Q84" s="68">
        <f t="shared" si="1"/>
        <v>1160915.94</v>
      </c>
      <c r="R84" s="139"/>
      <c r="S84" s="139"/>
      <c r="T84" s="41"/>
      <c r="U84" s="41"/>
      <c r="V84" s="41"/>
      <c r="W84" s="41"/>
      <c r="AB84" s="41"/>
      <c r="AC84" s="41"/>
      <c r="AD84" s="41"/>
      <c r="AE84" s="41"/>
      <c r="AF84" s="41"/>
      <c r="AG84" s="41"/>
      <c r="AH84" s="41"/>
    </row>
    <row r="85" spans="1:34" x14ac:dyDescent="0.25">
      <c r="A85" s="90"/>
      <c r="B85" s="11" t="s">
        <v>435</v>
      </c>
      <c r="C85" s="87">
        <v>10485739</v>
      </c>
      <c r="D85" s="87">
        <v>19744906</v>
      </c>
      <c r="E85" s="68">
        <v>0</v>
      </c>
      <c r="F85" s="68">
        <v>1954488.92</v>
      </c>
      <c r="G85" s="68">
        <v>2775459.36</v>
      </c>
      <c r="H85" s="68">
        <v>765305.29</v>
      </c>
      <c r="I85" s="68">
        <v>521564.77</v>
      </c>
      <c r="J85" s="68">
        <v>316437.5</v>
      </c>
      <c r="K85" s="68">
        <v>353991.87</v>
      </c>
      <c r="L85" s="68">
        <v>558800.46</v>
      </c>
      <c r="M85" s="68">
        <v>2904082.26</v>
      </c>
      <c r="N85" s="68">
        <v>1572534.1</v>
      </c>
      <c r="O85" s="68">
        <v>1848178.65</v>
      </c>
      <c r="P85" s="68">
        <v>5079485.0500000007</v>
      </c>
      <c r="Q85" s="68">
        <f t="shared" si="1"/>
        <v>18650328.23</v>
      </c>
      <c r="R85" s="139"/>
      <c r="S85" s="139"/>
      <c r="T85" s="41"/>
      <c r="U85" s="41"/>
      <c r="V85" s="41"/>
      <c r="W85" s="41"/>
      <c r="AB85" s="41"/>
      <c r="AC85" s="41"/>
      <c r="AD85" s="41"/>
      <c r="AE85" s="41"/>
      <c r="AF85" s="41"/>
      <c r="AG85" s="41"/>
      <c r="AH85" s="41"/>
    </row>
    <row r="86" spans="1:34" x14ac:dyDescent="0.25">
      <c r="A86" s="90"/>
      <c r="B86" s="11" t="s">
        <v>478</v>
      </c>
      <c r="C86" s="87">
        <v>0</v>
      </c>
      <c r="D86" s="87">
        <v>435905791.41000003</v>
      </c>
      <c r="E86" s="68">
        <v>20871483.530000001</v>
      </c>
      <c r="F86" s="68">
        <v>10920401.939999999</v>
      </c>
      <c r="G86" s="68">
        <v>39786589.240000002</v>
      </c>
      <c r="H86" s="68">
        <v>22209284.670000002</v>
      </c>
      <c r="I86" s="68">
        <v>34653781.609999999</v>
      </c>
      <c r="J86" s="68">
        <v>24322401.990000002</v>
      </c>
      <c r="K86" s="68">
        <v>12180050.779999999</v>
      </c>
      <c r="L86" s="68">
        <v>26256519.609999999</v>
      </c>
      <c r="M86" s="68">
        <v>43927480.770000003</v>
      </c>
      <c r="N86" s="68">
        <v>36779134.890000001</v>
      </c>
      <c r="O86" s="68">
        <v>25071795.100000001</v>
      </c>
      <c r="P86" s="68">
        <v>63323412.369999997</v>
      </c>
      <c r="Q86" s="68">
        <f t="shared" si="1"/>
        <v>360302336.50000006</v>
      </c>
      <c r="R86" s="139"/>
      <c r="S86" s="139"/>
      <c r="T86" s="41"/>
      <c r="U86" s="41"/>
      <c r="V86" s="41"/>
      <c r="W86" s="41"/>
      <c r="AB86" s="41"/>
      <c r="AC86" s="41"/>
      <c r="AD86" s="41"/>
      <c r="AE86" s="41"/>
      <c r="AF86" s="41"/>
      <c r="AG86" s="41"/>
      <c r="AH86" s="41"/>
    </row>
    <row r="87" spans="1:34" x14ac:dyDescent="0.25">
      <c r="A87" s="90"/>
      <c r="B87" s="11" t="s">
        <v>479</v>
      </c>
      <c r="C87" s="87">
        <v>0</v>
      </c>
      <c r="D87" s="87">
        <v>31600692.5</v>
      </c>
      <c r="E87" s="68"/>
      <c r="F87" s="68"/>
      <c r="G87" s="68">
        <v>0</v>
      </c>
      <c r="H87" s="68">
        <v>247892.17</v>
      </c>
      <c r="I87" s="68">
        <v>0</v>
      </c>
      <c r="J87" s="68">
        <v>2329346.4000000004</v>
      </c>
      <c r="K87" s="68">
        <v>1430588.38</v>
      </c>
      <c r="L87" s="68">
        <v>2054671.9000000001</v>
      </c>
      <c r="M87" s="68">
        <v>778806.06</v>
      </c>
      <c r="N87" s="68">
        <v>5232991.5599999996</v>
      </c>
      <c r="O87" s="68">
        <v>7177160.4199999999</v>
      </c>
      <c r="P87" s="68">
        <v>11787793.24</v>
      </c>
      <c r="Q87" s="68">
        <f t="shared" si="1"/>
        <v>31039250.130000003</v>
      </c>
      <c r="R87" s="139"/>
      <c r="S87" s="139"/>
      <c r="T87" s="41"/>
      <c r="U87" s="41"/>
      <c r="V87" s="41"/>
      <c r="W87" s="41"/>
      <c r="AB87" s="41"/>
      <c r="AC87" s="41"/>
      <c r="AD87" s="41"/>
      <c r="AE87" s="41"/>
      <c r="AF87" s="41"/>
      <c r="AG87" s="41"/>
      <c r="AH87" s="41"/>
    </row>
    <row r="88" spans="1:34" x14ac:dyDescent="0.25">
      <c r="A88" s="90"/>
      <c r="B88" s="9" t="s">
        <v>280</v>
      </c>
      <c r="C88" s="89">
        <v>0</v>
      </c>
      <c r="D88" s="89">
        <v>12380525</v>
      </c>
      <c r="E88" s="71"/>
      <c r="F88" s="71">
        <v>0</v>
      </c>
      <c r="G88" s="71"/>
      <c r="H88" s="71">
        <v>0</v>
      </c>
      <c r="I88" s="71">
        <v>147946.79999999999</v>
      </c>
      <c r="J88" s="71">
        <v>300664</v>
      </c>
      <c r="K88" s="71">
        <v>1000848.12</v>
      </c>
      <c r="L88" s="71">
        <v>747910.3</v>
      </c>
      <c r="M88" s="71">
        <v>82157.5</v>
      </c>
      <c r="N88" s="71">
        <v>593155.32000000007</v>
      </c>
      <c r="O88" s="71">
        <v>215687.98</v>
      </c>
      <c r="P88" s="71">
        <v>2122812.94</v>
      </c>
      <c r="Q88" s="71">
        <f t="shared" si="1"/>
        <v>5211182.96</v>
      </c>
      <c r="R88" s="139"/>
      <c r="S88" s="139"/>
      <c r="T88" s="41"/>
      <c r="U88" s="41"/>
      <c r="V88" s="41"/>
      <c r="W88" s="41"/>
      <c r="AB88" s="41"/>
      <c r="AC88" s="41"/>
      <c r="AD88" s="41"/>
      <c r="AE88" s="41"/>
      <c r="AF88" s="41"/>
      <c r="AG88" s="41"/>
      <c r="AH88" s="41"/>
    </row>
    <row r="89" spans="1:34" x14ac:dyDescent="0.25">
      <c r="B89" s="90" t="s">
        <v>437</v>
      </c>
      <c r="C89" s="87">
        <v>0</v>
      </c>
      <c r="D89" s="87">
        <v>12380525</v>
      </c>
      <c r="E89" s="68"/>
      <c r="F89" s="68">
        <v>0</v>
      </c>
      <c r="G89" s="68"/>
      <c r="H89" s="68">
        <v>0</v>
      </c>
      <c r="I89" s="68">
        <v>147946.79999999999</v>
      </c>
      <c r="J89" s="68">
        <v>300664</v>
      </c>
      <c r="K89" s="68">
        <v>1000848.12</v>
      </c>
      <c r="L89" s="68">
        <v>747910.3</v>
      </c>
      <c r="M89" s="68">
        <v>82157.5</v>
      </c>
      <c r="N89" s="68">
        <v>593155.32000000007</v>
      </c>
      <c r="O89" s="68">
        <v>215687.98</v>
      </c>
      <c r="P89" s="68">
        <v>2122812.94</v>
      </c>
      <c r="Q89" s="68">
        <f t="shared" si="1"/>
        <v>5211182.96</v>
      </c>
      <c r="R89" s="139"/>
      <c r="S89" s="139"/>
      <c r="T89" s="41"/>
      <c r="U89" s="41"/>
      <c r="V89" s="41"/>
      <c r="W89" s="41"/>
      <c r="AB89" s="41"/>
      <c r="AC89" s="41"/>
      <c r="AD89" s="41"/>
      <c r="AE89" s="41"/>
      <c r="AF89" s="41"/>
      <c r="AG89" s="41"/>
    </row>
    <row r="90" spans="1:34" x14ac:dyDescent="0.25">
      <c r="B90" s="9" t="s">
        <v>74</v>
      </c>
      <c r="C90" s="71">
        <v>118556260000</v>
      </c>
      <c r="D90" s="71">
        <v>25649274953.48</v>
      </c>
      <c r="E90" s="71">
        <v>351502278.15000004</v>
      </c>
      <c r="F90" s="71">
        <v>830111857.14999998</v>
      </c>
      <c r="G90" s="71">
        <v>1161417264.5900002</v>
      </c>
      <c r="H90" s="71">
        <v>390105661.68000001</v>
      </c>
      <c r="I90" s="71">
        <v>473041877.88</v>
      </c>
      <c r="J90" s="71">
        <v>21625773805.929996</v>
      </c>
      <c r="K90" s="71">
        <v>28914849219.760002</v>
      </c>
      <c r="L90" s="71">
        <v>-10267079262.76</v>
      </c>
      <c r="M90" s="71">
        <v>3562615109.3100004</v>
      </c>
      <c r="N90" s="71">
        <v>7825024282.5400009</v>
      </c>
      <c r="O90" s="71">
        <v>2787835229.7999997</v>
      </c>
      <c r="P90" s="71">
        <v>-37070015698.669998</v>
      </c>
      <c r="Q90" s="71">
        <f t="shared" si="1"/>
        <v>20585181625.360001</v>
      </c>
      <c r="R90" s="139"/>
      <c r="S90" s="139"/>
      <c r="T90" s="41"/>
      <c r="U90" s="41"/>
      <c r="V90" s="41"/>
      <c r="W90" s="41"/>
      <c r="AB90" s="41"/>
      <c r="AC90" s="41"/>
      <c r="AD90" s="41"/>
      <c r="AE90" s="41"/>
      <c r="AF90" s="41"/>
      <c r="AG90" s="41"/>
    </row>
    <row r="91" spans="1:34" x14ac:dyDescent="0.25">
      <c r="B91" s="11" t="s">
        <v>75</v>
      </c>
      <c r="C91" s="87">
        <v>118556260000</v>
      </c>
      <c r="D91" s="87">
        <v>20000000000</v>
      </c>
      <c r="E91" s="68">
        <v>351502278.15000004</v>
      </c>
      <c r="F91" s="68">
        <v>830111857.14999998</v>
      </c>
      <c r="G91" s="68">
        <v>1161417264.5900002</v>
      </c>
      <c r="H91" s="68">
        <v>390105661.68000001</v>
      </c>
      <c r="I91" s="68">
        <v>473041877.88</v>
      </c>
      <c r="J91" s="68">
        <v>21625773805.929996</v>
      </c>
      <c r="K91" s="68">
        <v>28914849219.760002</v>
      </c>
      <c r="L91" s="68">
        <v>-10267079262.76</v>
      </c>
      <c r="M91" s="68">
        <v>3562615109.3100004</v>
      </c>
      <c r="N91" s="68">
        <v>7825024282.5400009</v>
      </c>
      <c r="O91" s="68">
        <v>1797691711.7599995</v>
      </c>
      <c r="P91" s="68">
        <v>-38829977641.889999</v>
      </c>
      <c r="Q91" s="68">
        <f t="shared" si="1"/>
        <v>17835076164.099998</v>
      </c>
      <c r="R91" s="139"/>
      <c r="S91" s="139"/>
      <c r="T91" s="41"/>
      <c r="U91" s="41"/>
      <c r="V91" s="41"/>
      <c r="W91" s="41"/>
      <c r="AB91" s="41"/>
      <c r="AC91" s="41"/>
      <c r="AD91" s="41"/>
      <c r="AE91" s="41"/>
      <c r="AF91" s="41"/>
      <c r="AG91" s="41"/>
    </row>
    <row r="92" spans="1:34" x14ac:dyDescent="0.25">
      <c r="B92" s="11" t="s">
        <v>76</v>
      </c>
      <c r="C92" s="87">
        <v>0</v>
      </c>
      <c r="D92" s="87">
        <v>5649274953.4799995</v>
      </c>
      <c r="E92" s="68"/>
      <c r="F92" s="68"/>
      <c r="G92" s="68"/>
      <c r="H92" s="68"/>
      <c r="I92" s="68"/>
      <c r="J92" s="68"/>
      <c r="K92" s="68"/>
      <c r="L92" s="68"/>
      <c r="M92" s="68">
        <v>0</v>
      </c>
      <c r="N92" s="68">
        <v>0</v>
      </c>
      <c r="O92" s="68">
        <v>990143518.04000008</v>
      </c>
      <c r="P92" s="68">
        <v>1759961943.22</v>
      </c>
      <c r="Q92" s="68">
        <f t="shared" si="1"/>
        <v>2750105461.2600002</v>
      </c>
      <c r="R92" s="139"/>
      <c r="S92" s="139"/>
      <c r="T92" s="41"/>
      <c r="U92" s="41"/>
      <c r="V92" s="41"/>
      <c r="W92" s="41"/>
      <c r="AB92" s="41"/>
      <c r="AC92" s="41"/>
      <c r="AD92" s="41"/>
      <c r="AE92" s="41"/>
      <c r="AF92" s="41"/>
      <c r="AG92" s="41"/>
    </row>
    <row r="93" spans="1:34" x14ac:dyDescent="0.25">
      <c r="B93" s="9" t="s">
        <v>77</v>
      </c>
      <c r="C93" s="71">
        <v>146965207255</v>
      </c>
      <c r="D93" s="71">
        <v>262142670064.60999</v>
      </c>
      <c r="E93" s="71">
        <v>4068804451.2499995</v>
      </c>
      <c r="F93" s="71">
        <v>4047650852.4699998</v>
      </c>
      <c r="G93" s="71">
        <v>14722964171.83</v>
      </c>
      <c r="H93" s="71">
        <v>10952150486.280001</v>
      </c>
      <c r="I93" s="71">
        <v>4278623401.8299994</v>
      </c>
      <c r="J93" s="71">
        <v>6909633093.1299982</v>
      </c>
      <c r="K93" s="71">
        <v>14788251876.759996</v>
      </c>
      <c r="L93" s="71">
        <v>36792622889.430008</v>
      </c>
      <c r="M93" s="71">
        <v>14852079132.799999</v>
      </c>
      <c r="N93" s="71">
        <v>12609424592.960003</v>
      </c>
      <c r="O93" s="71">
        <v>28504746264.57</v>
      </c>
      <c r="P93" s="71">
        <v>102700404723.74001</v>
      </c>
      <c r="Q93" s="71">
        <f t="shared" si="1"/>
        <v>255227355937.05005</v>
      </c>
      <c r="R93" s="139"/>
      <c r="S93" s="139"/>
      <c r="T93" s="41"/>
      <c r="U93" s="41"/>
      <c r="V93" s="41"/>
      <c r="W93" s="41"/>
      <c r="AB93" s="41"/>
      <c r="AC93" s="41"/>
      <c r="AD93" s="41"/>
      <c r="AE93" s="41"/>
      <c r="AF93" s="41"/>
      <c r="AG93" s="41"/>
    </row>
    <row r="94" spans="1:34" x14ac:dyDescent="0.25">
      <c r="B94" s="16" t="s">
        <v>384</v>
      </c>
      <c r="C94" s="87">
        <v>2442830266</v>
      </c>
      <c r="D94" s="87">
        <v>0</v>
      </c>
      <c r="E94" s="72">
        <v>0</v>
      </c>
      <c r="F94" s="72"/>
      <c r="G94" s="72"/>
      <c r="H94" s="72"/>
      <c r="I94" s="72"/>
      <c r="J94" s="72"/>
      <c r="K94" s="72"/>
      <c r="L94" s="72">
        <v>0</v>
      </c>
      <c r="M94" s="72"/>
      <c r="N94" s="72"/>
      <c r="O94" s="72"/>
      <c r="P94" s="72"/>
      <c r="Q94" s="72">
        <f t="shared" si="1"/>
        <v>0</v>
      </c>
      <c r="R94" s="139"/>
      <c r="S94" s="139"/>
      <c r="T94" s="41"/>
      <c r="U94" s="41"/>
      <c r="V94" s="41"/>
      <c r="W94" s="41"/>
      <c r="AB94" s="41"/>
      <c r="AC94" s="41"/>
      <c r="AD94" s="41"/>
      <c r="AE94" s="41"/>
      <c r="AF94" s="41"/>
      <c r="AG94" s="41"/>
      <c r="AH94" s="41"/>
    </row>
    <row r="95" spans="1:34" x14ac:dyDescent="0.25">
      <c r="B95" s="16" t="s">
        <v>81</v>
      </c>
      <c r="C95" s="87">
        <v>18831050001</v>
      </c>
      <c r="D95" s="87">
        <v>987847367.70000005</v>
      </c>
      <c r="E95" s="68">
        <v>0</v>
      </c>
      <c r="F95" s="68"/>
      <c r="G95" s="68"/>
      <c r="H95" s="68">
        <v>0</v>
      </c>
      <c r="I95" s="68"/>
      <c r="J95" s="68">
        <v>0</v>
      </c>
      <c r="K95" s="68">
        <v>0</v>
      </c>
      <c r="L95" s="68">
        <v>0</v>
      </c>
      <c r="M95" s="68">
        <v>0</v>
      </c>
      <c r="N95" s="68">
        <v>0</v>
      </c>
      <c r="O95" s="68">
        <v>0</v>
      </c>
      <c r="P95" s="68">
        <v>0</v>
      </c>
      <c r="Q95" s="68">
        <f t="shared" si="1"/>
        <v>0</v>
      </c>
      <c r="R95" s="139"/>
      <c r="S95" s="139"/>
      <c r="T95" s="41"/>
      <c r="U95" s="41"/>
      <c r="V95" s="41"/>
      <c r="W95" s="41"/>
      <c r="AB95" s="41"/>
      <c r="AC95" s="41"/>
      <c r="AD95" s="41"/>
      <c r="AE95" s="41"/>
      <c r="AF95" s="41"/>
      <c r="AG95" s="41"/>
      <c r="AH95" s="41"/>
    </row>
    <row r="96" spans="1:34" x14ac:dyDescent="0.25">
      <c r="B96" s="16" t="s">
        <v>245</v>
      </c>
      <c r="C96" s="87">
        <v>17416097688</v>
      </c>
      <c r="D96" s="87">
        <v>18208399348.049999</v>
      </c>
      <c r="E96" s="68">
        <v>1294211726.8900001</v>
      </c>
      <c r="F96" s="68">
        <v>1101916767.26</v>
      </c>
      <c r="G96" s="68">
        <v>1732078181.23</v>
      </c>
      <c r="H96" s="68">
        <v>3912829499.9899998</v>
      </c>
      <c r="I96" s="68">
        <v>880188333.33000004</v>
      </c>
      <c r="J96" s="68">
        <v>880188333.33000004</v>
      </c>
      <c r="K96" s="68">
        <v>998512364.33000004</v>
      </c>
      <c r="L96" s="68">
        <v>1034977635.67</v>
      </c>
      <c r="M96" s="68">
        <v>2031042644.3000002</v>
      </c>
      <c r="N96" s="68">
        <v>900892546.59000003</v>
      </c>
      <c r="O96" s="68">
        <v>171635711.41000003</v>
      </c>
      <c r="P96" s="68">
        <v>3269925509.7499995</v>
      </c>
      <c r="Q96" s="68">
        <f t="shared" si="1"/>
        <v>18208399254.080002</v>
      </c>
      <c r="R96" s="139"/>
      <c r="S96" s="139"/>
      <c r="T96" s="41"/>
      <c r="U96" s="41"/>
      <c r="V96" s="41"/>
      <c r="W96" s="41"/>
      <c r="AB96" s="41"/>
      <c r="AC96" s="41"/>
      <c r="AD96" s="41"/>
      <c r="AE96" s="41"/>
      <c r="AF96" s="41"/>
      <c r="AG96" s="41"/>
      <c r="AH96" s="41"/>
    </row>
    <row r="97" spans="2:34" x14ac:dyDescent="0.25">
      <c r="B97" s="16" t="s">
        <v>86</v>
      </c>
      <c r="C97" s="87">
        <v>86444979567</v>
      </c>
      <c r="D97" s="87">
        <v>211093511461.46002</v>
      </c>
      <c r="E97" s="68">
        <v>2633595598.3399997</v>
      </c>
      <c r="F97" s="68">
        <v>2595532980</v>
      </c>
      <c r="G97" s="68">
        <v>7172165850.0799999</v>
      </c>
      <c r="H97" s="68">
        <v>4706431925.5299997</v>
      </c>
      <c r="I97" s="68">
        <v>2543376464.9099998</v>
      </c>
      <c r="J97" s="68">
        <v>5298059753</v>
      </c>
      <c r="K97" s="68">
        <v>7897755513.6300001</v>
      </c>
      <c r="L97" s="68">
        <v>32821805307.680004</v>
      </c>
      <c r="M97" s="68">
        <v>10691468133.200001</v>
      </c>
      <c r="N97" s="68">
        <v>10521197152.5</v>
      </c>
      <c r="O97" s="68">
        <v>27231790509.620003</v>
      </c>
      <c r="P97" s="68">
        <v>94261987691.929993</v>
      </c>
      <c r="Q97" s="68">
        <f t="shared" si="1"/>
        <v>208375166880.42001</v>
      </c>
      <c r="R97" s="139"/>
      <c r="S97" s="139"/>
      <c r="T97" s="41"/>
      <c r="U97" s="41"/>
      <c r="V97" s="41"/>
      <c r="W97" s="41"/>
      <c r="AB97" s="41"/>
      <c r="AC97" s="41"/>
      <c r="AD97" s="41"/>
      <c r="AE97" s="41"/>
      <c r="AF97" s="41"/>
      <c r="AG97" s="41"/>
      <c r="AH97" s="41"/>
    </row>
    <row r="98" spans="2:34" x14ac:dyDescent="0.25">
      <c r="B98" s="16" t="s">
        <v>87</v>
      </c>
      <c r="C98" s="87">
        <v>179993811</v>
      </c>
      <c r="D98" s="87">
        <v>0</v>
      </c>
      <c r="E98" s="68">
        <v>0</v>
      </c>
      <c r="F98" s="68">
        <v>0</v>
      </c>
      <c r="G98" s="68"/>
      <c r="H98" s="68"/>
      <c r="I98" s="68">
        <v>0</v>
      </c>
      <c r="J98" s="68"/>
      <c r="K98" s="68"/>
      <c r="L98" s="68"/>
      <c r="M98" s="68"/>
      <c r="N98" s="68"/>
      <c r="O98" s="68">
        <v>0</v>
      </c>
      <c r="P98" s="68"/>
      <c r="Q98" s="68">
        <f t="shared" si="1"/>
        <v>0</v>
      </c>
      <c r="R98" s="139"/>
      <c r="S98" s="139"/>
      <c r="T98" s="41"/>
      <c r="U98" s="41"/>
      <c r="V98" s="41"/>
      <c r="W98" s="41"/>
      <c r="AB98" s="41"/>
      <c r="AC98" s="41"/>
      <c r="AD98" s="41"/>
      <c r="AE98" s="41"/>
      <c r="AF98" s="41"/>
      <c r="AG98" s="41"/>
      <c r="AH98" s="41"/>
    </row>
    <row r="99" spans="2:34" x14ac:dyDescent="0.25">
      <c r="B99" s="16" t="s">
        <v>103</v>
      </c>
      <c r="C99" s="87">
        <v>0</v>
      </c>
      <c r="D99" s="87">
        <v>3900</v>
      </c>
      <c r="E99" s="68"/>
      <c r="F99" s="68"/>
      <c r="G99" s="68"/>
      <c r="H99" s="68"/>
      <c r="I99" s="68"/>
      <c r="J99" s="68"/>
      <c r="K99" s="68"/>
      <c r="L99" s="68"/>
      <c r="M99" s="68"/>
      <c r="N99" s="68"/>
      <c r="O99" s="68"/>
      <c r="P99" s="68">
        <v>3900</v>
      </c>
      <c r="Q99" s="68">
        <f t="shared" si="1"/>
        <v>3900</v>
      </c>
      <c r="R99" s="139"/>
      <c r="S99" s="139"/>
      <c r="T99" s="41"/>
      <c r="U99" s="41"/>
      <c r="V99" s="41"/>
      <c r="W99" s="41"/>
      <c r="AB99" s="41"/>
      <c r="AC99" s="41"/>
      <c r="AD99" s="41"/>
      <c r="AE99" s="41"/>
      <c r="AF99" s="41"/>
      <c r="AG99" s="41"/>
      <c r="AH99" s="41"/>
    </row>
    <row r="100" spans="2:34" x14ac:dyDescent="0.25">
      <c r="B100" s="16" t="s">
        <v>282</v>
      </c>
      <c r="C100" s="87">
        <v>631100000</v>
      </c>
      <c r="D100" s="87">
        <v>75027791</v>
      </c>
      <c r="E100" s="68">
        <v>0</v>
      </c>
      <c r="F100" s="68"/>
      <c r="G100" s="68"/>
      <c r="H100" s="68"/>
      <c r="I100" s="68"/>
      <c r="J100" s="68"/>
      <c r="K100" s="68"/>
      <c r="L100" s="68"/>
      <c r="M100" s="68"/>
      <c r="N100" s="68"/>
      <c r="O100" s="68"/>
      <c r="P100" s="68">
        <v>0</v>
      </c>
      <c r="Q100" s="68">
        <f t="shared" si="1"/>
        <v>0</v>
      </c>
      <c r="R100" s="139"/>
      <c r="S100" s="139"/>
      <c r="T100" s="41"/>
      <c r="U100" s="41"/>
      <c r="V100" s="41"/>
      <c r="W100" s="41"/>
      <c r="AB100" s="41"/>
      <c r="AC100" s="41"/>
      <c r="AD100" s="41"/>
      <c r="AE100" s="41"/>
      <c r="AF100" s="41"/>
      <c r="AG100" s="41"/>
      <c r="AH100" s="41"/>
    </row>
    <row r="101" spans="2:34" x14ac:dyDescent="0.25">
      <c r="B101" s="16" t="s">
        <v>283</v>
      </c>
      <c r="C101" s="87">
        <v>38998899</v>
      </c>
      <c r="D101" s="87">
        <v>54617040.269999996</v>
      </c>
      <c r="E101" s="68">
        <v>0</v>
      </c>
      <c r="F101" s="68">
        <v>15557234.18</v>
      </c>
      <c r="G101" s="68">
        <v>250000</v>
      </c>
      <c r="H101" s="68">
        <v>20904542.789999999</v>
      </c>
      <c r="I101" s="68"/>
      <c r="J101" s="68">
        <v>2208508.5700000003</v>
      </c>
      <c r="K101" s="68"/>
      <c r="L101" s="68">
        <v>6390439.0999999996</v>
      </c>
      <c r="M101" s="68"/>
      <c r="N101" s="68"/>
      <c r="O101" s="68"/>
      <c r="P101" s="68">
        <v>0</v>
      </c>
      <c r="Q101" s="68">
        <f t="shared" si="1"/>
        <v>45310724.640000001</v>
      </c>
      <c r="R101" s="139"/>
      <c r="S101" s="139"/>
      <c r="T101" s="41"/>
      <c r="U101" s="41"/>
      <c r="V101" s="41"/>
      <c r="W101" s="41"/>
      <c r="AB101" s="41"/>
      <c r="AC101" s="41"/>
      <c r="AD101" s="41"/>
      <c r="AE101" s="41"/>
      <c r="AF101" s="41"/>
      <c r="AG101" s="41"/>
      <c r="AH101" s="41"/>
    </row>
    <row r="102" spans="2:34" x14ac:dyDescent="0.25">
      <c r="B102" s="16" t="s">
        <v>353</v>
      </c>
      <c r="C102" s="87">
        <v>0</v>
      </c>
      <c r="D102" s="87">
        <v>11834000</v>
      </c>
      <c r="E102" s="68"/>
      <c r="F102" s="68"/>
      <c r="G102" s="68"/>
      <c r="H102" s="68">
        <v>2008408.53</v>
      </c>
      <c r="I102" s="68"/>
      <c r="J102" s="68"/>
      <c r="K102" s="68">
        <v>1205209.81</v>
      </c>
      <c r="L102" s="68">
        <v>1278000</v>
      </c>
      <c r="M102" s="68"/>
      <c r="N102" s="68"/>
      <c r="O102" s="68"/>
      <c r="P102" s="68">
        <v>6873000</v>
      </c>
      <c r="Q102" s="68">
        <f t="shared" si="1"/>
        <v>11364618.34</v>
      </c>
      <c r="R102" s="139"/>
      <c r="S102" s="139"/>
      <c r="T102" s="41"/>
      <c r="U102" s="41"/>
      <c r="V102" s="41"/>
      <c r="W102" s="41"/>
      <c r="AB102" s="41"/>
      <c r="AC102" s="41"/>
      <c r="AD102" s="41"/>
      <c r="AE102" s="41"/>
      <c r="AF102" s="41"/>
      <c r="AG102" s="41"/>
      <c r="AH102" s="41"/>
    </row>
    <row r="103" spans="2:34" x14ac:dyDescent="0.25">
      <c r="B103" s="16" t="s">
        <v>332</v>
      </c>
      <c r="C103" s="87">
        <v>220503501</v>
      </c>
      <c r="D103" s="87">
        <v>220503501</v>
      </c>
      <c r="E103" s="68">
        <v>0</v>
      </c>
      <c r="F103" s="68"/>
      <c r="G103" s="68"/>
      <c r="H103" s="68"/>
      <c r="I103" s="68"/>
      <c r="J103" s="68">
        <v>61702734.170000002</v>
      </c>
      <c r="K103" s="68">
        <v>0</v>
      </c>
      <c r="L103" s="68">
        <v>0</v>
      </c>
      <c r="M103" s="68">
        <v>0</v>
      </c>
      <c r="N103" s="68">
        <v>2916425.97</v>
      </c>
      <c r="O103" s="68"/>
      <c r="P103" s="68">
        <v>80269969.269999996</v>
      </c>
      <c r="Q103" s="68">
        <f t="shared" si="1"/>
        <v>144889129.41</v>
      </c>
      <c r="R103" s="139"/>
      <c r="S103" s="139"/>
      <c r="T103" s="41"/>
      <c r="U103" s="41"/>
      <c r="V103" s="41"/>
      <c r="W103" s="41"/>
      <c r="AB103" s="41"/>
      <c r="AC103" s="41"/>
      <c r="AD103" s="41"/>
      <c r="AE103" s="41"/>
      <c r="AF103" s="41"/>
      <c r="AG103" s="41"/>
      <c r="AH103" s="41"/>
    </row>
    <row r="104" spans="2:34" x14ac:dyDescent="0.25">
      <c r="B104" s="16" t="s">
        <v>286</v>
      </c>
      <c r="C104" s="87">
        <v>1135979999</v>
      </c>
      <c r="D104" s="87">
        <v>1135979999</v>
      </c>
      <c r="E104" s="68">
        <v>16324737.610000001</v>
      </c>
      <c r="F104" s="68">
        <v>4761828.1900000004</v>
      </c>
      <c r="G104" s="68">
        <v>6666660.8200000003</v>
      </c>
      <c r="H104" s="68">
        <v>1477223.86</v>
      </c>
      <c r="I104" s="68">
        <v>3779058.1</v>
      </c>
      <c r="J104" s="68">
        <v>117053401.70999999</v>
      </c>
      <c r="K104" s="68">
        <v>119441749.89</v>
      </c>
      <c r="L104" s="68">
        <v>4209250.96</v>
      </c>
      <c r="M104" s="68">
        <v>159916453.20999998</v>
      </c>
      <c r="N104" s="68">
        <v>1467893.72</v>
      </c>
      <c r="O104" s="68">
        <v>2280464.63</v>
      </c>
      <c r="P104" s="68">
        <v>353890449.26999998</v>
      </c>
      <c r="Q104" s="68">
        <f t="shared" si="1"/>
        <v>791269171.97000003</v>
      </c>
      <c r="R104" s="139"/>
      <c r="S104" s="139"/>
      <c r="T104" s="41"/>
      <c r="U104" s="41"/>
      <c r="V104" s="41"/>
      <c r="W104" s="41"/>
      <c r="AB104" s="41"/>
      <c r="AC104" s="41"/>
      <c r="AD104" s="41"/>
      <c r="AE104" s="41"/>
      <c r="AF104" s="41"/>
      <c r="AG104" s="41"/>
      <c r="AH104" s="41"/>
    </row>
    <row r="105" spans="2:34" x14ac:dyDescent="0.25">
      <c r="B105" s="16" t="s">
        <v>287</v>
      </c>
      <c r="C105" s="87">
        <v>1814989645</v>
      </c>
      <c r="D105" s="87">
        <v>30634608.959999997</v>
      </c>
      <c r="E105" s="68">
        <v>0</v>
      </c>
      <c r="F105" s="68">
        <v>4364673.51</v>
      </c>
      <c r="G105" s="68"/>
      <c r="H105" s="68"/>
      <c r="I105" s="68"/>
      <c r="J105" s="68"/>
      <c r="K105" s="68"/>
      <c r="L105" s="68">
        <v>26269935.449999999</v>
      </c>
      <c r="M105" s="68">
        <v>0</v>
      </c>
      <c r="N105" s="68">
        <v>0</v>
      </c>
      <c r="O105" s="68">
        <v>0</v>
      </c>
      <c r="P105" s="68">
        <v>0</v>
      </c>
      <c r="Q105" s="68">
        <f t="shared" si="1"/>
        <v>30634608.960000001</v>
      </c>
      <c r="R105" s="139"/>
      <c r="S105" s="139"/>
      <c r="T105" s="41"/>
      <c r="U105" s="41"/>
      <c r="V105" s="41"/>
      <c r="W105" s="41"/>
      <c r="AB105" s="41"/>
      <c r="AC105" s="41"/>
      <c r="AD105" s="41"/>
      <c r="AE105" s="41"/>
      <c r="AF105" s="41"/>
      <c r="AG105" s="41"/>
      <c r="AH105" s="41"/>
    </row>
    <row r="106" spans="2:34" x14ac:dyDescent="0.25">
      <c r="B106" s="16" t="s">
        <v>385</v>
      </c>
      <c r="C106" s="87">
        <v>410215000</v>
      </c>
      <c r="D106" s="87">
        <v>253481492</v>
      </c>
      <c r="E106" s="68">
        <v>0</v>
      </c>
      <c r="F106" s="68"/>
      <c r="G106" s="68"/>
      <c r="H106" s="68"/>
      <c r="I106" s="68"/>
      <c r="J106" s="68">
        <v>657825.21</v>
      </c>
      <c r="K106" s="68"/>
      <c r="L106" s="68">
        <v>89309435.159999996</v>
      </c>
      <c r="M106" s="68">
        <v>0</v>
      </c>
      <c r="N106" s="68">
        <v>46448080.280000001</v>
      </c>
      <c r="O106" s="68"/>
      <c r="P106" s="68">
        <v>102657486.08</v>
      </c>
      <c r="Q106" s="68">
        <f t="shared" si="1"/>
        <v>239072826.72999996</v>
      </c>
      <c r="R106" s="139"/>
      <c r="S106" s="139"/>
      <c r="T106" s="41"/>
      <c r="U106" s="41"/>
      <c r="V106" s="41"/>
      <c r="W106" s="41"/>
      <c r="AB106" s="41"/>
      <c r="AC106" s="41"/>
      <c r="AD106" s="41"/>
      <c r="AE106" s="41"/>
      <c r="AF106" s="41"/>
      <c r="AG106" s="41"/>
      <c r="AH106" s="41"/>
    </row>
    <row r="107" spans="2:34" x14ac:dyDescent="0.25">
      <c r="B107" s="16" t="s">
        <v>334</v>
      </c>
      <c r="C107" s="87">
        <v>0</v>
      </c>
      <c r="D107" s="87">
        <v>352440000</v>
      </c>
      <c r="E107" s="68"/>
      <c r="F107" s="68"/>
      <c r="G107" s="68"/>
      <c r="H107" s="68"/>
      <c r="I107" s="68"/>
      <c r="J107" s="68"/>
      <c r="K107" s="68"/>
      <c r="L107" s="68"/>
      <c r="M107" s="68"/>
      <c r="N107" s="68"/>
      <c r="O107" s="68">
        <v>0</v>
      </c>
      <c r="P107" s="68">
        <v>321665520</v>
      </c>
      <c r="Q107" s="68">
        <f t="shared" si="1"/>
        <v>321665520</v>
      </c>
      <c r="R107" s="139"/>
      <c r="S107" s="139"/>
      <c r="T107" s="41"/>
      <c r="U107" s="41"/>
      <c r="V107" s="41"/>
      <c r="W107" s="41"/>
      <c r="AB107" s="41"/>
      <c r="AC107" s="41"/>
      <c r="AD107" s="41"/>
      <c r="AE107" s="41"/>
      <c r="AF107" s="41"/>
      <c r="AG107" s="41"/>
      <c r="AH107" s="41"/>
    </row>
    <row r="108" spans="2:34" x14ac:dyDescent="0.25">
      <c r="B108" s="16" t="s">
        <v>335</v>
      </c>
      <c r="C108" s="87">
        <v>0</v>
      </c>
      <c r="D108" s="87">
        <v>1290028731</v>
      </c>
      <c r="E108" s="68"/>
      <c r="F108" s="68">
        <v>3669405.7</v>
      </c>
      <c r="G108" s="68">
        <v>2116391.75</v>
      </c>
      <c r="H108" s="68">
        <v>69438425.659999996</v>
      </c>
      <c r="I108" s="68">
        <v>2991351.48</v>
      </c>
      <c r="J108" s="68">
        <v>1505099.87</v>
      </c>
      <c r="K108" s="68">
        <v>272534794.88</v>
      </c>
      <c r="L108" s="68">
        <v>311016294.88999999</v>
      </c>
      <c r="M108" s="68">
        <v>20223143.120000001</v>
      </c>
      <c r="N108" s="68">
        <v>25893603.189999998</v>
      </c>
      <c r="O108" s="68">
        <v>2507667.12</v>
      </c>
      <c r="P108" s="68">
        <v>228886711.36999997</v>
      </c>
      <c r="Q108" s="68">
        <f t="shared" si="1"/>
        <v>940782889.02999997</v>
      </c>
      <c r="R108" s="139"/>
      <c r="S108" s="139"/>
      <c r="T108" s="41"/>
      <c r="U108" s="41"/>
      <c r="V108" s="41"/>
      <c r="W108" s="41"/>
      <c r="AB108" s="41"/>
      <c r="AC108" s="41"/>
      <c r="AD108" s="41"/>
      <c r="AE108" s="41"/>
      <c r="AF108" s="41"/>
      <c r="AG108" s="41"/>
      <c r="AH108" s="41"/>
    </row>
    <row r="109" spans="2:34" x14ac:dyDescent="0.25">
      <c r="B109" s="16" t="s">
        <v>356</v>
      </c>
      <c r="C109" s="87">
        <v>3014474394</v>
      </c>
      <c r="D109" s="87">
        <v>1743002286.72</v>
      </c>
      <c r="E109" s="68">
        <v>10011540.560000001</v>
      </c>
      <c r="F109" s="68">
        <v>42419269.200000003</v>
      </c>
      <c r="G109" s="68">
        <v>3715196.13</v>
      </c>
      <c r="H109" s="68">
        <v>55088579.960000001</v>
      </c>
      <c r="I109" s="68">
        <v>31935049.539999999</v>
      </c>
      <c r="J109" s="68">
        <v>41455193.939999998</v>
      </c>
      <c r="K109" s="68">
        <v>146301299.42000002</v>
      </c>
      <c r="L109" s="68">
        <v>64154170.399999999</v>
      </c>
      <c r="M109" s="68">
        <v>283817788.60000002</v>
      </c>
      <c r="N109" s="68">
        <v>84022539.870000005</v>
      </c>
      <c r="O109" s="68">
        <v>50415546.990000002</v>
      </c>
      <c r="P109" s="68">
        <v>613335615.00999999</v>
      </c>
      <c r="Q109" s="68">
        <f t="shared" si="1"/>
        <v>1426671789.6199999</v>
      </c>
      <c r="R109" s="139"/>
      <c r="S109" s="139"/>
      <c r="T109" s="41"/>
      <c r="U109" s="41"/>
      <c r="V109" s="41"/>
      <c r="W109" s="41"/>
      <c r="AB109" s="41"/>
      <c r="AC109" s="41"/>
      <c r="AD109" s="41"/>
      <c r="AE109" s="41"/>
      <c r="AF109" s="41"/>
      <c r="AG109" s="41"/>
      <c r="AH109" s="41"/>
    </row>
    <row r="110" spans="2:34" x14ac:dyDescent="0.25">
      <c r="B110" s="16" t="s">
        <v>386</v>
      </c>
      <c r="C110" s="87">
        <v>100000000</v>
      </c>
      <c r="D110" s="87">
        <v>951039396.21000004</v>
      </c>
      <c r="E110" s="68">
        <v>0</v>
      </c>
      <c r="F110" s="68">
        <v>104067747.05</v>
      </c>
      <c r="G110" s="68"/>
      <c r="H110" s="68">
        <v>84849864.169999987</v>
      </c>
      <c r="I110" s="68">
        <v>18753036.140000001</v>
      </c>
      <c r="J110" s="68">
        <v>0</v>
      </c>
      <c r="K110" s="68">
        <v>105536244.48</v>
      </c>
      <c r="L110" s="68">
        <v>109194299.94</v>
      </c>
      <c r="M110" s="68">
        <v>363764863.74000001</v>
      </c>
      <c r="N110" s="68">
        <v>137402873.83000001</v>
      </c>
      <c r="O110" s="68">
        <v>24926991.949999999</v>
      </c>
      <c r="P110" s="68">
        <v>2543405.63</v>
      </c>
      <c r="Q110" s="68">
        <f t="shared" si="1"/>
        <v>951039326.93000007</v>
      </c>
      <c r="R110" s="139"/>
      <c r="S110" s="139"/>
      <c r="T110" s="41"/>
      <c r="U110" s="41"/>
      <c r="V110" s="41"/>
      <c r="W110" s="41"/>
      <c r="AB110" s="41"/>
      <c r="AC110" s="41"/>
      <c r="AD110" s="41"/>
      <c r="AE110" s="41"/>
      <c r="AF110" s="41"/>
      <c r="AG110" s="41"/>
      <c r="AH110" s="41"/>
    </row>
    <row r="111" spans="2:34" x14ac:dyDescent="0.25">
      <c r="B111" s="16" t="s">
        <v>357</v>
      </c>
      <c r="C111" s="87">
        <v>403386219</v>
      </c>
      <c r="D111" s="87">
        <v>508769623</v>
      </c>
      <c r="E111" s="68">
        <v>0</v>
      </c>
      <c r="F111" s="68">
        <v>7347035.0999999996</v>
      </c>
      <c r="G111" s="68">
        <v>7649696.5399999991</v>
      </c>
      <c r="H111" s="68">
        <v>637658.13</v>
      </c>
      <c r="I111" s="68">
        <v>35317099.770000003</v>
      </c>
      <c r="J111" s="68">
        <v>8654718.5099999998</v>
      </c>
      <c r="K111" s="68">
        <v>7548090.8000000007</v>
      </c>
      <c r="L111" s="68">
        <v>30711288.620000001</v>
      </c>
      <c r="M111" s="68">
        <v>51288068.230000004</v>
      </c>
      <c r="N111" s="68">
        <v>34569607.189999998</v>
      </c>
      <c r="O111" s="68">
        <v>16899183.190000001</v>
      </c>
      <c r="P111" s="68">
        <v>299204192.87</v>
      </c>
      <c r="Q111" s="68">
        <f t="shared" si="1"/>
        <v>499826638.95000005</v>
      </c>
      <c r="R111" s="139"/>
      <c r="S111" s="139"/>
      <c r="T111" s="41"/>
      <c r="U111" s="41"/>
      <c r="V111" s="41"/>
      <c r="W111" s="41"/>
      <c r="AB111" s="41"/>
      <c r="AC111" s="41"/>
      <c r="AD111" s="41"/>
      <c r="AE111" s="41"/>
      <c r="AF111" s="41"/>
      <c r="AG111" s="41"/>
      <c r="AH111" s="41"/>
    </row>
    <row r="112" spans="2:34" x14ac:dyDescent="0.25">
      <c r="B112" s="16" t="s">
        <v>358</v>
      </c>
      <c r="C112" s="87">
        <v>782564000</v>
      </c>
      <c r="D112" s="87">
        <v>782564000</v>
      </c>
      <c r="E112" s="68">
        <v>0</v>
      </c>
      <c r="F112" s="68"/>
      <c r="G112" s="68"/>
      <c r="H112" s="68"/>
      <c r="I112" s="68"/>
      <c r="J112" s="68"/>
      <c r="K112" s="68"/>
      <c r="L112" s="68"/>
      <c r="M112" s="68">
        <v>395672901.02999997</v>
      </c>
      <c r="N112" s="68"/>
      <c r="O112" s="68">
        <v>2205800</v>
      </c>
      <c r="P112" s="68">
        <v>383468674.06</v>
      </c>
      <c r="Q112" s="68">
        <f t="shared" si="1"/>
        <v>781347375.08999991</v>
      </c>
      <c r="R112" s="139"/>
      <c r="S112" s="139"/>
      <c r="T112" s="41"/>
      <c r="U112" s="41"/>
      <c r="V112" s="41"/>
      <c r="W112" s="41"/>
      <c r="AB112" s="41"/>
      <c r="AC112" s="41"/>
      <c r="AD112" s="41"/>
      <c r="AE112" s="41"/>
      <c r="AF112" s="41"/>
      <c r="AG112" s="41"/>
      <c r="AH112" s="41"/>
    </row>
    <row r="113" spans="2:34" x14ac:dyDescent="0.25">
      <c r="B113" s="16" t="s">
        <v>387</v>
      </c>
      <c r="C113" s="87">
        <v>1072870000</v>
      </c>
      <c r="D113" s="87">
        <v>1072870000</v>
      </c>
      <c r="E113" s="68">
        <v>66400</v>
      </c>
      <c r="F113" s="68"/>
      <c r="G113" s="68">
        <v>118307256.31999999</v>
      </c>
      <c r="H113" s="68">
        <v>2615634.5699999998</v>
      </c>
      <c r="I113" s="68">
        <v>1138165.1599999999</v>
      </c>
      <c r="J113" s="68">
        <v>264983804.81999999</v>
      </c>
      <c r="K113" s="68">
        <v>34364738.799999997</v>
      </c>
      <c r="L113" s="68">
        <v>100866650.69</v>
      </c>
      <c r="M113" s="68">
        <v>136413380.61000001</v>
      </c>
      <c r="N113" s="68">
        <v>32042591.899999999</v>
      </c>
      <c r="O113" s="68">
        <v>28615349.870000001</v>
      </c>
      <c r="P113" s="68">
        <v>128113376.91</v>
      </c>
      <c r="Q113" s="68">
        <f t="shared" si="1"/>
        <v>847527349.64999998</v>
      </c>
      <c r="R113" s="139"/>
      <c r="S113" s="139"/>
      <c r="T113" s="41"/>
      <c r="U113" s="41"/>
      <c r="V113" s="41"/>
      <c r="W113" s="41"/>
      <c r="AB113" s="41"/>
      <c r="AC113" s="41"/>
      <c r="AD113" s="41"/>
      <c r="AE113" s="41"/>
      <c r="AF113" s="41"/>
      <c r="AG113" s="41"/>
      <c r="AH113" s="41"/>
    </row>
    <row r="114" spans="2:34" x14ac:dyDescent="0.25">
      <c r="B114" s="16" t="s">
        <v>359</v>
      </c>
      <c r="C114" s="87">
        <v>378660000</v>
      </c>
      <c r="D114" s="87">
        <v>465660000</v>
      </c>
      <c r="E114" s="68">
        <v>2214789.9</v>
      </c>
      <c r="F114" s="68">
        <v>2705328.93</v>
      </c>
      <c r="G114" s="68">
        <v>17371494.879999999</v>
      </c>
      <c r="H114" s="68">
        <v>3742353.9200000004</v>
      </c>
      <c r="I114" s="68">
        <v>26063206.98</v>
      </c>
      <c r="J114" s="68">
        <v>8415123.6600000001</v>
      </c>
      <c r="K114" s="68">
        <v>23623294.300000001</v>
      </c>
      <c r="L114" s="68">
        <v>2416965.63</v>
      </c>
      <c r="M114" s="68">
        <v>153047271.63</v>
      </c>
      <c r="N114" s="68">
        <v>7361223.6799999997</v>
      </c>
      <c r="O114" s="68">
        <v>2597342.64</v>
      </c>
      <c r="P114" s="68">
        <v>105153781.26000001</v>
      </c>
      <c r="Q114" s="68">
        <f t="shared" si="1"/>
        <v>354712177.40999997</v>
      </c>
      <c r="R114" s="139"/>
      <c r="S114" s="139"/>
      <c r="T114" s="41"/>
      <c r="U114" s="41"/>
      <c r="V114" s="41"/>
      <c r="W114" s="41"/>
      <c r="AB114" s="41"/>
      <c r="AC114" s="41"/>
      <c r="AD114" s="41"/>
      <c r="AE114" s="41"/>
      <c r="AF114" s="41"/>
      <c r="AG114" s="41"/>
      <c r="AH114" s="41"/>
    </row>
    <row r="115" spans="2:34" x14ac:dyDescent="0.25">
      <c r="B115" s="16" t="s">
        <v>388</v>
      </c>
      <c r="C115" s="87">
        <v>185000000</v>
      </c>
      <c r="D115" s="87">
        <v>464367935</v>
      </c>
      <c r="E115" s="68">
        <v>0</v>
      </c>
      <c r="F115" s="68"/>
      <c r="G115" s="68">
        <v>0</v>
      </c>
      <c r="H115" s="68"/>
      <c r="I115" s="68"/>
      <c r="J115" s="68">
        <v>0</v>
      </c>
      <c r="K115" s="68">
        <v>149960640.48999998</v>
      </c>
      <c r="L115" s="68">
        <v>2614021.7599999998</v>
      </c>
      <c r="M115" s="68">
        <v>3698610.86</v>
      </c>
      <c r="N115" s="68">
        <v>5793389.9199999999</v>
      </c>
      <c r="O115" s="68">
        <v>0</v>
      </c>
      <c r="P115" s="68">
        <v>284911295.18000001</v>
      </c>
      <c r="Q115" s="68">
        <f t="shared" si="1"/>
        <v>446977958.20999998</v>
      </c>
      <c r="R115" s="139"/>
      <c r="S115" s="139"/>
      <c r="T115" s="41"/>
      <c r="U115" s="41"/>
      <c r="V115" s="41"/>
      <c r="W115" s="41"/>
      <c r="AB115" s="41"/>
      <c r="AC115" s="41"/>
      <c r="AD115" s="41"/>
      <c r="AE115" s="41"/>
      <c r="AF115" s="41"/>
      <c r="AG115" s="41"/>
      <c r="AH115" s="41"/>
    </row>
    <row r="116" spans="2:34" x14ac:dyDescent="0.25">
      <c r="B116" s="16" t="s">
        <v>389</v>
      </c>
      <c r="C116" s="87">
        <v>0</v>
      </c>
      <c r="D116" s="87">
        <v>813720226.80999994</v>
      </c>
      <c r="E116" s="68">
        <v>0</v>
      </c>
      <c r="F116" s="68"/>
      <c r="G116" s="68"/>
      <c r="H116" s="68"/>
      <c r="I116" s="68">
        <v>881672.57</v>
      </c>
      <c r="J116" s="68">
        <v>0</v>
      </c>
      <c r="K116" s="68">
        <v>13199011.48</v>
      </c>
      <c r="L116" s="68">
        <v>247521106.77000001</v>
      </c>
      <c r="M116" s="68">
        <v>0</v>
      </c>
      <c r="N116" s="68">
        <v>0</v>
      </c>
      <c r="O116" s="68">
        <v>552117689.58000004</v>
      </c>
      <c r="P116" s="68">
        <v>0</v>
      </c>
      <c r="Q116" s="68">
        <f t="shared" si="1"/>
        <v>813719480.4000001</v>
      </c>
      <c r="R116" s="139"/>
      <c r="S116" s="139"/>
      <c r="T116" s="41"/>
      <c r="U116" s="41"/>
      <c r="V116" s="41"/>
      <c r="W116" s="41"/>
      <c r="AB116" s="41"/>
      <c r="AC116" s="41"/>
      <c r="AD116" s="41"/>
      <c r="AE116" s="41"/>
      <c r="AF116" s="41"/>
      <c r="AG116" s="41"/>
      <c r="AH116" s="41"/>
    </row>
    <row r="117" spans="2:34" x14ac:dyDescent="0.25">
      <c r="B117" s="16" t="s">
        <v>390</v>
      </c>
      <c r="C117" s="87">
        <v>157775000</v>
      </c>
      <c r="D117" s="87">
        <v>173875000</v>
      </c>
      <c r="E117" s="68">
        <v>982432.08</v>
      </c>
      <c r="F117" s="68"/>
      <c r="G117" s="68">
        <v>3683125.36</v>
      </c>
      <c r="H117" s="68">
        <v>31437550.880000003</v>
      </c>
      <c r="I117" s="68">
        <v>7023717.6100000003</v>
      </c>
      <c r="J117" s="68">
        <v>5321873.66</v>
      </c>
      <c r="K117" s="68">
        <v>16974746.289999999</v>
      </c>
      <c r="L117" s="68">
        <v>10074879.039999999</v>
      </c>
      <c r="M117" s="68">
        <v>8387048.9800000004</v>
      </c>
      <c r="N117" s="68">
        <v>19922540.43</v>
      </c>
      <c r="O117" s="68">
        <v>19419205.129999999</v>
      </c>
      <c r="P117" s="68">
        <v>46331185.880000003</v>
      </c>
      <c r="Q117" s="68">
        <f t="shared" si="1"/>
        <v>169558305.34</v>
      </c>
      <c r="R117" s="139"/>
      <c r="S117" s="139"/>
      <c r="T117" s="41"/>
      <c r="U117" s="41"/>
      <c r="V117" s="41"/>
      <c r="W117" s="41"/>
      <c r="AB117" s="41"/>
      <c r="AC117" s="41"/>
      <c r="AD117" s="41"/>
      <c r="AE117" s="41"/>
      <c r="AF117" s="41"/>
      <c r="AG117" s="41"/>
      <c r="AH117" s="41"/>
    </row>
    <row r="118" spans="2:34" x14ac:dyDescent="0.25">
      <c r="B118" s="16" t="s">
        <v>392</v>
      </c>
      <c r="C118" s="87">
        <v>3155500000</v>
      </c>
      <c r="D118" s="87">
        <v>2860461074.3400002</v>
      </c>
      <c r="E118" s="68">
        <v>96395494.349999994</v>
      </c>
      <c r="F118" s="68">
        <v>131740185.89</v>
      </c>
      <c r="G118" s="68">
        <v>3655270.69</v>
      </c>
      <c r="H118" s="68">
        <v>155218397.65000001</v>
      </c>
      <c r="I118" s="68">
        <v>123165246.18000001</v>
      </c>
      <c r="J118" s="68">
        <v>175505542.87</v>
      </c>
      <c r="K118" s="68">
        <v>511967647.95999998</v>
      </c>
      <c r="L118" s="68">
        <v>198151140.91</v>
      </c>
      <c r="M118" s="68">
        <v>191345594.06</v>
      </c>
      <c r="N118" s="68">
        <v>392390566.74000001</v>
      </c>
      <c r="O118" s="68">
        <v>338015592.51999998</v>
      </c>
      <c r="P118" s="68">
        <v>447309954.35000002</v>
      </c>
      <c r="Q118" s="68">
        <f t="shared" si="1"/>
        <v>2764860634.1700001</v>
      </c>
      <c r="R118" s="139"/>
      <c r="S118" s="139"/>
      <c r="T118" s="41"/>
      <c r="U118" s="41"/>
      <c r="V118" s="41"/>
      <c r="W118" s="41"/>
      <c r="AB118" s="41"/>
      <c r="AC118" s="41"/>
      <c r="AD118" s="41"/>
      <c r="AE118" s="41"/>
      <c r="AF118" s="41"/>
      <c r="AG118" s="41"/>
      <c r="AH118" s="41"/>
    </row>
    <row r="119" spans="2:34" x14ac:dyDescent="0.25">
      <c r="B119" s="16" t="s">
        <v>393</v>
      </c>
      <c r="C119" s="87">
        <v>536435000</v>
      </c>
      <c r="D119" s="87">
        <v>520816858.73000002</v>
      </c>
      <c r="E119" s="68">
        <v>5445472.4500000002</v>
      </c>
      <c r="F119" s="68">
        <v>12433329.769999998</v>
      </c>
      <c r="G119" s="68">
        <v>47657599.990000002</v>
      </c>
      <c r="H119" s="68">
        <v>55501363.780000001</v>
      </c>
      <c r="I119" s="68">
        <v>18337237.490000002</v>
      </c>
      <c r="J119" s="68">
        <v>13852961.949999999</v>
      </c>
      <c r="K119" s="68">
        <v>24844366.800000001</v>
      </c>
      <c r="L119" s="68">
        <v>14977713.550000001</v>
      </c>
      <c r="M119" s="68">
        <v>18336407.640000001</v>
      </c>
      <c r="N119" s="68">
        <v>20259466.470000003</v>
      </c>
      <c r="O119" s="68">
        <v>22105694.440000001</v>
      </c>
      <c r="P119" s="68">
        <v>94744382.199999988</v>
      </c>
      <c r="Q119" s="68">
        <f t="shared" si="1"/>
        <v>348495996.52999997</v>
      </c>
      <c r="R119" s="139"/>
      <c r="S119" s="139"/>
      <c r="T119" s="41"/>
      <c r="U119" s="41"/>
      <c r="V119" s="41"/>
      <c r="W119" s="41"/>
      <c r="AB119" s="41"/>
      <c r="AC119" s="41"/>
      <c r="AD119" s="41"/>
      <c r="AE119" s="41"/>
      <c r="AF119" s="41"/>
      <c r="AG119" s="41"/>
      <c r="AH119" s="41"/>
    </row>
    <row r="120" spans="2:34" x14ac:dyDescent="0.25">
      <c r="B120" s="16" t="s">
        <v>394</v>
      </c>
      <c r="C120" s="87">
        <v>157774994</v>
      </c>
      <c r="D120" s="87">
        <v>270491821</v>
      </c>
      <c r="E120" s="68">
        <v>0</v>
      </c>
      <c r="F120" s="68"/>
      <c r="G120" s="68"/>
      <c r="H120" s="68"/>
      <c r="I120" s="68"/>
      <c r="J120" s="68">
        <v>1305529.49</v>
      </c>
      <c r="K120" s="68"/>
      <c r="L120" s="68"/>
      <c r="M120" s="68">
        <v>48830899.649999999</v>
      </c>
      <c r="N120" s="68">
        <v>0</v>
      </c>
      <c r="O120" s="68"/>
      <c r="P120" s="68">
        <v>133276520.08</v>
      </c>
      <c r="Q120" s="68">
        <f t="shared" si="1"/>
        <v>183412949.22</v>
      </c>
      <c r="R120" s="139"/>
      <c r="S120" s="139"/>
      <c r="T120" s="41"/>
      <c r="U120" s="41"/>
      <c r="V120" s="41"/>
      <c r="W120" s="41"/>
      <c r="AB120" s="41"/>
      <c r="AC120" s="41"/>
      <c r="AD120" s="41"/>
      <c r="AE120" s="41"/>
      <c r="AF120" s="41"/>
      <c r="AG120" s="41"/>
      <c r="AH120" s="41"/>
    </row>
    <row r="121" spans="2:34" x14ac:dyDescent="0.25">
      <c r="B121" s="16" t="s">
        <v>395</v>
      </c>
      <c r="C121" s="112">
        <v>203011890</v>
      </c>
      <c r="D121" s="87">
        <v>203011890</v>
      </c>
      <c r="E121" s="68">
        <v>0</v>
      </c>
      <c r="F121" s="68">
        <v>929506.56</v>
      </c>
      <c r="G121" s="68"/>
      <c r="H121" s="68">
        <v>800639.7</v>
      </c>
      <c r="I121" s="68">
        <v>607120</v>
      </c>
      <c r="J121" s="68">
        <v>499945.5</v>
      </c>
      <c r="K121" s="68">
        <v>505732.5</v>
      </c>
      <c r="L121" s="68">
        <v>13044718.77</v>
      </c>
      <c r="M121" s="68">
        <v>2916996.74</v>
      </c>
      <c r="N121" s="68">
        <v>382313</v>
      </c>
      <c r="O121" s="68">
        <v>5276535.05</v>
      </c>
      <c r="P121" s="68">
        <v>6765080.3799999999</v>
      </c>
      <c r="Q121" s="68">
        <f t="shared" si="1"/>
        <v>31728588.199999999</v>
      </c>
      <c r="R121" s="139"/>
      <c r="S121" s="139"/>
      <c r="T121" s="41"/>
      <c r="U121" s="41"/>
      <c r="V121" s="41"/>
      <c r="W121" s="41"/>
      <c r="AB121" s="41"/>
      <c r="AC121" s="41"/>
      <c r="AD121" s="41"/>
      <c r="AE121" s="41"/>
      <c r="AF121" s="41"/>
      <c r="AG121" s="41"/>
      <c r="AH121" s="41"/>
    </row>
    <row r="122" spans="2:34" x14ac:dyDescent="0.25">
      <c r="B122" s="16" t="s">
        <v>439</v>
      </c>
      <c r="C122" s="112">
        <v>0</v>
      </c>
      <c r="D122" s="87">
        <v>54501140</v>
      </c>
      <c r="E122" s="68"/>
      <c r="F122" s="68"/>
      <c r="G122" s="68"/>
      <c r="H122" s="68"/>
      <c r="I122" s="68"/>
      <c r="J122" s="68">
        <v>1203539.07</v>
      </c>
      <c r="K122" s="68">
        <v>824524.07</v>
      </c>
      <c r="L122" s="68">
        <v>3961042.92</v>
      </c>
      <c r="M122" s="68">
        <v>501390.14</v>
      </c>
      <c r="N122" s="68">
        <v>105886.35</v>
      </c>
      <c r="O122" s="68">
        <v>424191.17</v>
      </c>
      <c r="P122" s="68">
        <v>23587127.449999999</v>
      </c>
      <c r="Q122" s="68">
        <f t="shared" si="1"/>
        <v>30607701.169999998</v>
      </c>
      <c r="R122" s="139"/>
      <c r="S122" s="139"/>
      <c r="T122" s="41"/>
      <c r="U122" s="41"/>
      <c r="V122" s="41"/>
      <c r="W122" s="41"/>
      <c r="AB122" s="41"/>
      <c r="AC122" s="41"/>
      <c r="AD122" s="41"/>
      <c r="AE122" s="41"/>
      <c r="AF122" s="41"/>
      <c r="AG122" s="41"/>
      <c r="AH122" s="41"/>
    </row>
    <row r="123" spans="2:34" x14ac:dyDescent="0.25">
      <c r="B123" s="16" t="s">
        <v>440</v>
      </c>
      <c r="C123" s="87">
        <v>1388420000</v>
      </c>
      <c r="D123" s="87">
        <v>691194704</v>
      </c>
      <c r="E123" s="68">
        <v>2516905.7999999998</v>
      </c>
      <c r="F123" s="68">
        <v>2453306.81</v>
      </c>
      <c r="G123" s="68">
        <v>1752188.26</v>
      </c>
      <c r="H123" s="68">
        <v>3139905.0700000003</v>
      </c>
      <c r="I123" s="68">
        <v>2579571.0699999998</v>
      </c>
      <c r="J123" s="68">
        <v>3971528.77</v>
      </c>
      <c r="K123" s="68">
        <v>3217711.79</v>
      </c>
      <c r="L123" s="68">
        <v>2637428.58</v>
      </c>
      <c r="M123" s="68">
        <v>2235707.98</v>
      </c>
      <c r="N123" s="68">
        <v>16955162</v>
      </c>
      <c r="O123" s="68">
        <v>4872119.41</v>
      </c>
      <c r="P123" s="68">
        <v>598427342.38999999</v>
      </c>
      <c r="Q123" s="68">
        <f t="shared" si="1"/>
        <v>644758877.92999995</v>
      </c>
      <c r="R123" s="139"/>
      <c r="S123" s="139"/>
      <c r="T123" s="41"/>
      <c r="U123" s="41"/>
      <c r="V123" s="41"/>
      <c r="W123" s="41"/>
      <c r="AB123" s="41"/>
      <c r="AC123" s="41"/>
      <c r="AD123" s="41"/>
      <c r="AE123" s="41"/>
      <c r="AF123" s="41"/>
      <c r="AG123" s="41"/>
      <c r="AH123" s="41"/>
    </row>
    <row r="124" spans="2:34" x14ac:dyDescent="0.25">
      <c r="B124" s="16" t="s">
        <v>480</v>
      </c>
      <c r="C124" s="87">
        <v>34081814</v>
      </c>
      <c r="D124" s="87">
        <v>34081814</v>
      </c>
      <c r="E124" s="68">
        <v>0</v>
      </c>
      <c r="F124" s="68"/>
      <c r="G124" s="68"/>
      <c r="H124" s="68"/>
      <c r="I124" s="68"/>
      <c r="J124" s="68"/>
      <c r="K124" s="68"/>
      <c r="L124" s="68"/>
      <c r="M124" s="68">
        <v>0</v>
      </c>
      <c r="N124" s="68">
        <v>1143012.51</v>
      </c>
      <c r="O124" s="68"/>
      <c r="P124" s="68">
        <v>15278570.890000001</v>
      </c>
      <c r="Q124" s="68">
        <f t="shared" si="1"/>
        <v>16421583.4</v>
      </c>
      <c r="R124" s="139"/>
      <c r="S124" s="139"/>
      <c r="T124" s="41"/>
      <c r="U124" s="41"/>
      <c r="V124" s="41"/>
      <c r="W124" s="41"/>
      <c r="AB124" s="41"/>
      <c r="AC124" s="41"/>
      <c r="AD124" s="41"/>
      <c r="AE124" s="41"/>
      <c r="AF124" s="41"/>
      <c r="AG124" s="41"/>
      <c r="AH124" s="41"/>
    </row>
    <row r="125" spans="2:34" x14ac:dyDescent="0.25">
      <c r="B125" s="16" t="s">
        <v>397</v>
      </c>
      <c r="C125" s="87">
        <v>4814819734</v>
      </c>
      <c r="D125" s="87">
        <v>5208047535.5500002</v>
      </c>
      <c r="E125" s="68">
        <v>0</v>
      </c>
      <c r="F125" s="68">
        <v>17122309.77</v>
      </c>
      <c r="G125" s="68">
        <v>0</v>
      </c>
      <c r="H125" s="68">
        <v>1748958130.1499999</v>
      </c>
      <c r="I125" s="68">
        <v>232083211.21000001</v>
      </c>
      <c r="J125" s="68">
        <v>18204169.23</v>
      </c>
      <c r="K125" s="68">
        <v>169460089.28999999</v>
      </c>
      <c r="L125" s="68">
        <v>1686155963.3699999</v>
      </c>
      <c r="M125" s="68">
        <v>264193784.93000001</v>
      </c>
      <c r="N125" s="68">
        <v>288786972.5</v>
      </c>
      <c r="O125" s="68">
        <v>7474401.29</v>
      </c>
      <c r="P125" s="68">
        <v>775440107.16999996</v>
      </c>
      <c r="Q125" s="68">
        <f t="shared" si="1"/>
        <v>5207879138.9099998</v>
      </c>
      <c r="R125" s="139"/>
      <c r="S125" s="139"/>
      <c r="T125" s="41"/>
      <c r="U125" s="41"/>
      <c r="V125" s="41"/>
      <c r="W125" s="41"/>
      <c r="AB125" s="41"/>
      <c r="AC125" s="41"/>
      <c r="AD125" s="41"/>
      <c r="AE125" s="41"/>
      <c r="AF125" s="41"/>
      <c r="AG125" s="41"/>
      <c r="AH125" s="41"/>
    </row>
    <row r="126" spans="2:34" x14ac:dyDescent="0.25">
      <c r="B126" s="16" t="s">
        <v>442</v>
      </c>
      <c r="C126" s="87">
        <v>0</v>
      </c>
      <c r="D126" s="87">
        <v>38000000</v>
      </c>
      <c r="E126" s="68"/>
      <c r="F126" s="68"/>
      <c r="G126" s="68"/>
      <c r="H126" s="68"/>
      <c r="I126" s="68"/>
      <c r="J126" s="68"/>
      <c r="K126" s="68"/>
      <c r="L126" s="68"/>
      <c r="M126" s="68"/>
      <c r="N126" s="68"/>
      <c r="O126" s="68"/>
      <c r="P126" s="68">
        <v>0</v>
      </c>
      <c r="Q126" s="68">
        <f t="shared" si="1"/>
        <v>0</v>
      </c>
      <c r="R126" s="139"/>
      <c r="S126" s="139"/>
      <c r="T126" s="41"/>
      <c r="U126" s="41"/>
      <c r="V126" s="41"/>
      <c r="W126" s="41"/>
      <c r="AB126" s="41"/>
      <c r="AC126" s="41"/>
      <c r="AD126" s="41"/>
      <c r="AE126" s="41"/>
      <c r="AF126" s="41"/>
      <c r="AG126" s="41"/>
      <c r="AH126" s="41"/>
    </row>
    <row r="127" spans="2:34" x14ac:dyDescent="0.25">
      <c r="B127" s="16" t="s">
        <v>443</v>
      </c>
      <c r="C127" s="112">
        <v>347105000</v>
      </c>
      <c r="D127" s="87">
        <v>347105000</v>
      </c>
      <c r="E127" s="68">
        <v>0</v>
      </c>
      <c r="F127" s="68">
        <v>0</v>
      </c>
      <c r="G127" s="68"/>
      <c r="H127" s="68"/>
      <c r="I127" s="68"/>
      <c r="J127" s="68">
        <v>3345550</v>
      </c>
      <c r="K127" s="68">
        <v>1236040</v>
      </c>
      <c r="L127" s="68">
        <v>1443870</v>
      </c>
      <c r="M127" s="68">
        <v>4731564.3899999997</v>
      </c>
      <c r="N127" s="68"/>
      <c r="O127" s="68">
        <v>18005791.100000001</v>
      </c>
      <c r="P127" s="68">
        <v>23741720.280000001</v>
      </c>
      <c r="Q127" s="68">
        <f t="shared" si="1"/>
        <v>52504535.770000003</v>
      </c>
      <c r="R127" s="139"/>
      <c r="S127" s="139"/>
      <c r="T127" s="41"/>
      <c r="U127" s="41"/>
      <c r="V127" s="41"/>
      <c r="W127" s="41"/>
      <c r="AB127" s="41"/>
      <c r="AC127" s="41"/>
      <c r="AD127" s="41"/>
      <c r="AE127" s="41"/>
      <c r="AF127" s="41"/>
      <c r="AG127" s="41"/>
      <c r="AH127" s="41"/>
    </row>
    <row r="128" spans="2:34" x14ac:dyDescent="0.25">
      <c r="B128" s="16" t="s">
        <v>444</v>
      </c>
      <c r="C128" s="87">
        <v>287930833</v>
      </c>
      <c r="D128" s="87">
        <v>303930833</v>
      </c>
      <c r="E128" s="68">
        <v>0</v>
      </c>
      <c r="F128" s="68"/>
      <c r="G128" s="68"/>
      <c r="H128" s="68"/>
      <c r="I128" s="68"/>
      <c r="J128" s="68"/>
      <c r="K128" s="68">
        <v>0</v>
      </c>
      <c r="L128" s="68">
        <v>7880500.5700000003</v>
      </c>
      <c r="M128" s="68">
        <v>11628463.539999999</v>
      </c>
      <c r="N128" s="68">
        <v>6354023.3700000001</v>
      </c>
      <c r="O128" s="68">
        <v>606198.6</v>
      </c>
      <c r="P128" s="68">
        <v>28749999.010000002</v>
      </c>
      <c r="Q128" s="68">
        <f t="shared" si="1"/>
        <v>55219185.090000004</v>
      </c>
      <c r="R128" s="139"/>
      <c r="S128" s="139"/>
      <c r="T128" s="41"/>
      <c r="U128" s="41"/>
      <c r="V128" s="41"/>
      <c r="W128" s="41"/>
      <c r="AB128" s="41"/>
      <c r="AC128" s="41"/>
      <c r="AD128" s="41"/>
      <c r="AE128" s="41"/>
      <c r="AF128" s="41"/>
      <c r="AG128" s="41"/>
      <c r="AH128" s="41"/>
    </row>
    <row r="129" spans="2:34" x14ac:dyDescent="0.25">
      <c r="B129" s="16" t="s">
        <v>445</v>
      </c>
      <c r="C129" s="87">
        <v>378660000</v>
      </c>
      <c r="D129" s="72">
        <v>378660000</v>
      </c>
      <c r="E129" s="68">
        <v>901893.27</v>
      </c>
      <c r="F129" s="68">
        <v>629944.55000000005</v>
      </c>
      <c r="G129" s="68">
        <v>638728.54</v>
      </c>
      <c r="H129" s="68">
        <v>943756.94</v>
      </c>
      <c r="I129" s="68">
        <v>861173.99</v>
      </c>
      <c r="J129" s="68">
        <v>741635.8</v>
      </c>
      <c r="K129" s="68">
        <v>740799.49</v>
      </c>
      <c r="L129" s="68">
        <v>633469</v>
      </c>
      <c r="M129" s="68">
        <v>2340548.86</v>
      </c>
      <c r="N129" s="68">
        <v>41553983.039999999</v>
      </c>
      <c r="O129" s="68">
        <v>892057.03</v>
      </c>
      <c r="P129" s="68">
        <v>28258822.850000001</v>
      </c>
      <c r="Q129" s="68">
        <f t="shared" si="1"/>
        <v>79136813.359999999</v>
      </c>
      <c r="R129" s="139"/>
      <c r="S129" s="139"/>
      <c r="T129" s="41"/>
      <c r="U129" s="41"/>
      <c r="V129" s="41"/>
      <c r="W129" s="41"/>
      <c r="AB129" s="41"/>
      <c r="AC129" s="41"/>
      <c r="AD129" s="41"/>
      <c r="AE129" s="41"/>
      <c r="AF129" s="41"/>
      <c r="AG129" s="41"/>
      <c r="AH129" s="41"/>
    </row>
    <row r="130" spans="2:34" x14ac:dyDescent="0.25">
      <c r="B130" s="16" t="s">
        <v>481</v>
      </c>
      <c r="C130" s="87">
        <v>0</v>
      </c>
      <c r="D130" s="72">
        <v>7000000</v>
      </c>
      <c r="E130" s="68"/>
      <c r="F130" s="68"/>
      <c r="G130" s="68"/>
      <c r="H130" s="68"/>
      <c r="I130" s="68"/>
      <c r="J130" s="68"/>
      <c r="K130" s="68"/>
      <c r="L130" s="68"/>
      <c r="M130" s="68"/>
      <c r="N130" s="68"/>
      <c r="O130" s="68"/>
      <c r="P130" s="68">
        <v>6560992.7400000002</v>
      </c>
      <c r="Q130" s="68">
        <f t="shared" si="1"/>
        <v>6560992.7400000002</v>
      </c>
      <c r="R130" s="139"/>
      <c r="S130" s="139"/>
      <c r="T130" s="41"/>
      <c r="U130" s="41"/>
      <c r="V130" s="41"/>
      <c r="W130" s="41"/>
      <c r="AB130" s="41"/>
      <c r="AC130" s="41"/>
      <c r="AD130" s="41"/>
      <c r="AE130" s="41"/>
      <c r="AF130" s="41"/>
      <c r="AG130" s="41"/>
      <c r="AH130" s="41"/>
    </row>
    <row r="131" spans="2:34" x14ac:dyDescent="0.25">
      <c r="B131" s="16" t="s">
        <v>446</v>
      </c>
      <c r="C131" s="87">
        <v>0</v>
      </c>
      <c r="D131" s="72">
        <v>9058771.1199999992</v>
      </c>
      <c r="E131" s="68"/>
      <c r="F131" s="68"/>
      <c r="G131" s="68"/>
      <c r="H131" s="68"/>
      <c r="I131" s="68"/>
      <c r="J131" s="68"/>
      <c r="K131" s="68"/>
      <c r="L131" s="68"/>
      <c r="M131" s="68"/>
      <c r="N131" s="68"/>
      <c r="O131" s="68"/>
      <c r="P131" s="68">
        <v>9058771.1199999992</v>
      </c>
      <c r="Q131" s="68">
        <f t="shared" si="1"/>
        <v>9058771.1199999992</v>
      </c>
      <c r="R131" s="139"/>
      <c r="S131" s="139"/>
      <c r="T131" s="41"/>
      <c r="U131" s="41"/>
      <c r="V131" s="41"/>
      <c r="W131" s="41"/>
      <c r="AB131" s="41"/>
      <c r="AC131" s="41"/>
      <c r="AD131" s="41"/>
      <c r="AE131" s="41"/>
      <c r="AF131" s="41"/>
      <c r="AG131" s="41"/>
      <c r="AH131" s="41"/>
    </row>
    <row r="132" spans="2:34" x14ac:dyDescent="0.25">
      <c r="B132" s="16" t="s">
        <v>482</v>
      </c>
      <c r="C132" s="87">
        <v>0</v>
      </c>
      <c r="D132" s="72">
        <v>1879618110</v>
      </c>
      <c r="E132" s="68"/>
      <c r="F132" s="68"/>
      <c r="G132" s="68"/>
      <c r="H132" s="68"/>
      <c r="I132" s="68">
        <v>349542686.30000001</v>
      </c>
      <c r="J132" s="68">
        <v>796320</v>
      </c>
      <c r="K132" s="68">
        <v>1472018056.2</v>
      </c>
      <c r="L132" s="68">
        <v>927360</v>
      </c>
      <c r="M132" s="68">
        <v>927360</v>
      </c>
      <c r="N132" s="68">
        <v>927360</v>
      </c>
      <c r="O132" s="68">
        <v>0</v>
      </c>
      <c r="P132" s="68">
        <v>4022834.55</v>
      </c>
      <c r="Q132" s="68">
        <f t="shared" si="1"/>
        <v>1829161977.05</v>
      </c>
      <c r="R132" s="139"/>
      <c r="S132" s="139"/>
      <c r="T132" s="41"/>
      <c r="U132" s="41"/>
      <c r="V132" s="41"/>
      <c r="W132" s="41"/>
      <c r="AB132" s="41"/>
      <c r="AC132" s="41"/>
      <c r="AD132" s="41"/>
      <c r="AE132" s="41"/>
      <c r="AF132" s="41"/>
      <c r="AG132" s="41"/>
      <c r="AH132" s="41"/>
    </row>
    <row r="133" spans="2:34" x14ac:dyDescent="0.25">
      <c r="B133" s="16" t="s">
        <v>483</v>
      </c>
      <c r="C133" s="87">
        <v>0</v>
      </c>
      <c r="D133" s="72">
        <v>76652560</v>
      </c>
      <c r="E133" s="68">
        <v>6137460</v>
      </c>
      <c r="F133" s="68">
        <v>0</v>
      </c>
      <c r="G133" s="68"/>
      <c r="H133" s="68"/>
      <c r="I133" s="68"/>
      <c r="J133" s="68"/>
      <c r="K133" s="68"/>
      <c r="L133" s="68"/>
      <c r="M133" s="68">
        <v>5350107.3600000003</v>
      </c>
      <c r="N133" s="68">
        <v>10478894.800000001</v>
      </c>
      <c r="O133" s="68"/>
      <c r="P133" s="68">
        <v>7980337.5499999998</v>
      </c>
      <c r="Q133" s="68">
        <f t="shared" si="1"/>
        <v>29946799.710000001</v>
      </c>
      <c r="R133" s="139"/>
      <c r="S133" s="139"/>
      <c r="T133" s="41"/>
      <c r="U133" s="41"/>
      <c r="V133" s="41"/>
      <c r="W133" s="41"/>
      <c r="AB133" s="41"/>
      <c r="AC133" s="41"/>
      <c r="AD133" s="41"/>
      <c r="AE133" s="41"/>
      <c r="AF133" s="41"/>
      <c r="AG133" s="41"/>
      <c r="AH133" s="41"/>
    </row>
    <row r="134" spans="2:34" x14ac:dyDescent="0.25">
      <c r="B134" s="16" t="s">
        <v>484</v>
      </c>
      <c r="C134" s="87">
        <v>0</v>
      </c>
      <c r="D134" s="72">
        <v>33200000</v>
      </c>
      <c r="E134" s="68"/>
      <c r="F134" s="68"/>
      <c r="G134" s="68"/>
      <c r="H134" s="68">
        <v>33162525</v>
      </c>
      <c r="I134" s="68"/>
      <c r="J134" s="68">
        <v>0</v>
      </c>
      <c r="K134" s="68"/>
      <c r="L134" s="68"/>
      <c r="M134" s="68"/>
      <c r="N134" s="68"/>
      <c r="O134" s="68"/>
      <c r="P134" s="68"/>
      <c r="Q134" s="68">
        <f t="shared" si="1"/>
        <v>33162525</v>
      </c>
      <c r="R134" s="139"/>
      <c r="S134" s="139"/>
      <c r="T134" s="41"/>
      <c r="U134" s="41"/>
      <c r="V134" s="41"/>
      <c r="W134" s="41"/>
      <c r="AB134" s="41"/>
      <c r="AC134" s="41"/>
      <c r="AD134" s="41"/>
      <c r="AE134" s="41"/>
      <c r="AF134" s="41"/>
      <c r="AG134" s="41"/>
      <c r="AH134" s="41"/>
    </row>
    <row r="135" spans="2:34" x14ac:dyDescent="0.25">
      <c r="B135" s="16" t="s">
        <v>447</v>
      </c>
      <c r="C135" s="87">
        <v>0</v>
      </c>
      <c r="D135" s="72">
        <v>9261769.6900000013</v>
      </c>
      <c r="E135" s="68"/>
      <c r="F135" s="68"/>
      <c r="G135" s="68"/>
      <c r="H135" s="68"/>
      <c r="I135" s="68"/>
      <c r="J135" s="68"/>
      <c r="K135" s="68"/>
      <c r="L135" s="68"/>
      <c r="M135" s="68"/>
      <c r="N135" s="68">
        <v>4800304.2</v>
      </c>
      <c r="O135" s="68">
        <v>1662221.83</v>
      </c>
      <c r="P135" s="68">
        <v>2799243.66</v>
      </c>
      <c r="Q135" s="68">
        <f t="shared" si="1"/>
        <v>9261769.6900000013</v>
      </c>
      <c r="R135" s="139"/>
      <c r="S135" s="139"/>
      <c r="T135" s="41"/>
      <c r="U135" s="41"/>
      <c r="V135" s="41"/>
      <c r="W135" s="41"/>
      <c r="AB135" s="41"/>
      <c r="AC135" s="41"/>
      <c r="AD135" s="41"/>
      <c r="AE135" s="41"/>
      <c r="AF135" s="41"/>
      <c r="AG135" s="41"/>
      <c r="AH135" s="41"/>
    </row>
    <row r="136" spans="2:34" x14ac:dyDescent="0.25">
      <c r="B136" s="16" t="s">
        <v>485</v>
      </c>
      <c r="C136" s="87">
        <v>0</v>
      </c>
      <c r="D136" s="72">
        <v>63000000</v>
      </c>
      <c r="E136" s="68"/>
      <c r="F136" s="68"/>
      <c r="G136" s="68"/>
      <c r="H136" s="68">
        <v>62964100</v>
      </c>
      <c r="I136" s="68"/>
      <c r="J136" s="68">
        <v>0</v>
      </c>
      <c r="K136" s="68"/>
      <c r="L136" s="68"/>
      <c r="M136" s="68"/>
      <c r="N136" s="68"/>
      <c r="O136" s="68"/>
      <c r="P136" s="68"/>
      <c r="Q136" s="68">
        <f t="shared" si="1"/>
        <v>62964100</v>
      </c>
      <c r="R136" s="139"/>
      <c r="S136" s="139"/>
      <c r="T136" s="41"/>
      <c r="U136" s="41"/>
      <c r="V136" s="41"/>
      <c r="W136" s="41"/>
      <c r="AB136" s="41"/>
      <c r="AC136" s="41"/>
      <c r="AD136" s="41"/>
      <c r="AE136" s="41"/>
      <c r="AF136" s="41"/>
      <c r="AG136" s="41"/>
      <c r="AH136" s="41"/>
    </row>
    <row r="137" spans="2:34" x14ac:dyDescent="0.25">
      <c r="B137" s="16" t="s">
        <v>486</v>
      </c>
      <c r="C137" s="87">
        <v>0</v>
      </c>
      <c r="D137" s="72">
        <v>8424398475</v>
      </c>
      <c r="E137" s="68"/>
      <c r="F137" s="68"/>
      <c r="G137" s="68">
        <v>5605256531.2399998</v>
      </c>
      <c r="H137" s="68"/>
      <c r="I137" s="68"/>
      <c r="J137" s="68"/>
      <c r="K137" s="68">
        <v>2816479210.0599999</v>
      </c>
      <c r="L137" s="68"/>
      <c r="M137" s="68">
        <v>0</v>
      </c>
      <c r="N137" s="68">
        <v>0</v>
      </c>
      <c r="O137" s="68"/>
      <c r="P137" s="68">
        <v>2662732.7400000002</v>
      </c>
      <c r="Q137" s="68">
        <f t="shared" si="1"/>
        <v>8424398474.039999</v>
      </c>
      <c r="R137" s="139"/>
      <c r="S137" s="139"/>
      <c r="T137" s="41"/>
      <c r="U137" s="41"/>
      <c r="V137" s="41"/>
      <c r="W137" s="41"/>
      <c r="AB137" s="41"/>
      <c r="AC137" s="41"/>
      <c r="AD137" s="41"/>
      <c r="AE137" s="41"/>
      <c r="AF137" s="41"/>
      <c r="AG137" s="41"/>
      <c r="AH137" s="41"/>
    </row>
    <row r="138" spans="2:34" x14ac:dyDescent="0.25">
      <c r="B138" s="16" t="s">
        <v>487</v>
      </c>
      <c r="C138" s="87">
        <v>0</v>
      </c>
      <c r="D138" s="72">
        <v>34000000</v>
      </c>
      <c r="E138" s="68"/>
      <c r="F138" s="68"/>
      <c r="G138" s="68"/>
      <c r="H138" s="68"/>
      <c r="I138" s="68"/>
      <c r="J138" s="68">
        <v>0</v>
      </c>
      <c r="K138" s="68"/>
      <c r="L138" s="68"/>
      <c r="M138" s="68"/>
      <c r="N138" s="68"/>
      <c r="O138" s="68"/>
      <c r="P138" s="68">
        <v>2518419.86</v>
      </c>
      <c r="Q138" s="68">
        <f t="shared" si="1"/>
        <v>2518419.86</v>
      </c>
      <c r="R138" s="139"/>
      <c r="S138" s="139"/>
      <c r="T138" s="41"/>
      <c r="U138" s="41"/>
      <c r="V138" s="41"/>
      <c r="W138" s="41"/>
      <c r="AB138" s="41"/>
      <c r="AC138" s="41"/>
      <c r="AD138" s="41"/>
      <c r="AE138" s="41"/>
      <c r="AF138" s="41"/>
      <c r="AG138" s="41"/>
      <c r="AH138" s="41"/>
    </row>
    <row r="139" spans="2:34" x14ac:dyDescent="0.25">
      <c r="B139" s="16" t="s">
        <v>488</v>
      </c>
      <c r="C139" s="87">
        <v>0</v>
      </c>
      <c r="D139" s="72">
        <v>6000000</v>
      </c>
      <c r="E139" s="68"/>
      <c r="F139" s="68"/>
      <c r="G139" s="68"/>
      <c r="H139" s="68"/>
      <c r="I139" s="68"/>
      <c r="J139" s="68"/>
      <c r="K139" s="68"/>
      <c r="L139" s="68"/>
      <c r="M139" s="68"/>
      <c r="N139" s="68">
        <v>5356178.91</v>
      </c>
      <c r="O139" s="68"/>
      <c r="P139" s="68">
        <v>0</v>
      </c>
      <c r="Q139" s="68">
        <f t="shared" ref="Q139:Q202" si="2">+SUM(E139:P139)</f>
        <v>5356178.91</v>
      </c>
      <c r="R139" s="139"/>
      <c r="S139" s="139"/>
      <c r="T139" s="41"/>
      <c r="U139" s="41"/>
      <c r="V139" s="41"/>
      <c r="W139" s="41"/>
      <c r="AB139" s="41"/>
      <c r="AC139" s="41"/>
      <c r="AD139" s="41"/>
      <c r="AE139" s="41"/>
      <c r="AF139" s="41"/>
      <c r="AG139" s="41"/>
      <c r="AH139" s="41"/>
    </row>
    <row r="140" spans="2:34" x14ac:dyDescent="0.25">
      <c r="B140" s="9" t="s">
        <v>121</v>
      </c>
      <c r="C140" s="71">
        <v>1471517547</v>
      </c>
      <c r="D140" s="89">
        <v>2254809175.8600006</v>
      </c>
      <c r="E140" s="71">
        <v>1852920.92</v>
      </c>
      <c r="F140" s="71">
        <v>81944082.760000005</v>
      </c>
      <c r="G140" s="71">
        <v>125788752.26000001</v>
      </c>
      <c r="H140" s="71">
        <v>5679136.9199999999</v>
      </c>
      <c r="I140" s="71">
        <v>9434060.4399999995</v>
      </c>
      <c r="J140" s="71">
        <v>46996566.799999997</v>
      </c>
      <c r="K140" s="71">
        <v>17276586.789999999</v>
      </c>
      <c r="L140" s="71">
        <v>62419061.040000014</v>
      </c>
      <c r="M140" s="71">
        <v>38897346.290000007</v>
      </c>
      <c r="N140" s="71">
        <v>81213106.189999998</v>
      </c>
      <c r="O140" s="71">
        <v>305804628.88999999</v>
      </c>
      <c r="P140" s="71">
        <v>405107262.33999991</v>
      </c>
      <c r="Q140" s="71">
        <f t="shared" si="2"/>
        <v>1182413511.6399999</v>
      </c>
      <c r="R140" s="139"/>
      <c r="S140" s="139"/>
      <c r="T140" s="41"/>
      <c r="U140" s="41"/>
      <c r="V140" s="41"/>
      <c r="W140" s="41"/>
      <c r="AB140" s="41"/>
      <c r="AC140" s="41"/>
      <c r="AD140" s="41"/>
      <c r="AE140" s="41"/>
      <c r="AF140" s="41"/>
      <c r="AG140" s="41"/>
      <c r="AH140" s="41"/>
    </row>
    <row r="141" spans="2:34" x14ac:dyDescent="0.25">
      <c r="B141" s="11" t="s">
        <v>122</v>
      </c>
      <c r="C141" s="87">
        <v>193060318</v>
      </c>
      <c r="D141" s="87">
        <v>281498589.52999997</v>
      </c>
      <c r="E141" s="68">
        <v>0</v>
      </c>
      <c r="F141" s="68">
        <v>33467263.510000002</v>
      </c>
      <c r="G141" s="68">
        <v>14219009.16</v>
      </c>
      <c r="H141" s="68">
        <v>0</v>
      </c>
      <c r="I141" s="68"/>
      <c r="J141" s="68">
        <v>32467351.059999999</v>
      </c>
      <c r="K141" s="68"/>
      <c r="L141" s="68">
        <v>46564297.060000002</v>
      </c>
      <c r="M141" s="68">
        <v>0</v>
      </c>
      <c r="N141" s="68">
        <v>43400246.229999997</v>
      </c>
      <c r="O141" s="71"/>
      <c r="P141" s="71">
        <v>86779036.900000006</v>
      </c>
      <c r="Q141" s="68">
        <f t="shared" si="2"/>
        <v>256897203.92000002</v>
      </c>
      <c r="R141" s="139"/>
      <c r="S141" s="139"/>
      <c r="T141" s="41"/>
      <c r="U141" s="41"/>
      <c r="V141" s="41"/>
      <c r="W141" s="41"/>
      <c r="AB141" s="41"/>
      <c r="AC141" s="41"/>
      <c r="AD141" s="41"/>
      <c r="AE141" s="41"/>
      <c r="AF141" s="41"/>
      <c r="AG141" s="41"/>
      <c r="AH141" s="41"/>
    </row>
    <row r="142" spans="2:34" x14ac:dyDescent="0.25">
      <c r="B142" s="11" t="s">
        <v>123</v>
      </c>
      <c r="C142" s="87">
        <v>5391893</v>
      </c>
      <c r="D142" s="87">
        <v>5391893</v>
      </c>
      <c r="E142" s="68">
        <v>0</v>
      </c>
      <c r="F142" s="68"/>
      <c r="G142" s="68"/>
      <c r="H142" s="68"/>
      <c r="I142" s="68"/>
      <c r="J142" s="68"/>
      <c r="K142" s="68"/>
      <c r="L142" s="68"/>
      <c r="M142" s="68"/>
      <c r="N142" s="68"/>
      <c r="O142" s="71"/>
      <c r="P142" s="71"/>
      <c r="Q142" s="68">
        <f t="shared" si="2"/>
        <v>0</v>
      </c>
      <c r="R142" s="139"/>
      <c r="S142" s="139"/>
      <c r="T142" s="41"/>
      <c r="U142" s="41"/>
      <c r="V142" s="41"/>
      <c r="W142" s="41"/>
      <c r="AB142" s="41"/>
      <c r="AC142" s="41"/>
      <c r="AD142" s="41"/>
      <c r="AE142" s="41"/>
      <c r="AF142" s="41"/>
      <c r="AG142" s="41"/>
      <c r="AH142" s="41"/>
    </row>
    <row r="143" spans="2:34" x14ac:dyDescent="0.25">
      <c r="B143" s="11" t="s">
        <v>291</v>
      </c>
      <c r="C143" s="87">
        <v>0</v>
      </c>
      <c r="D143" s="87">
        <v>2070.23</v>
      </c>
      <c r="E143" s="68"/>
      <c r="F143" s="68"/>
      <c r="G143" s="68"/>
      <c r="H143" s="68"/>
      <c r="I143" s="68"/>
      <c r="J143" s="68"/>
      <c r="K143" s="68"/>
      <c r="L143" s="68"/>
      <c r="M143" s="68"/>
      <c r="N143" s="68"/>
      <c r="O143" s="68"/>
      <c r="P143" s="68">
        <v>2070.23</v>
      </c>
      <c r="Q143" s="68">
        <f t="shared" si="2"/>
        <v>2070.23</v>
      </c>
      <c r="R143" s="139"/>
      <c r="S143" s="139"/>
      <c r="T143" s="41"/>
      <c r="U143" s="41"/>
      <c r="V143" s="41"/>
      <c r="W143" s="41"/>
      <c r="AB143" s="41"/>
      <c r="AC143" s="41"/>
      <c r="AD143" s="41"/>
      <c r="AE143" s="41"/>
      <c r="AF143" s="41"/>
      <c r="AG143" s="41"/>
      <c r="AH143" s="41"/>
    </row>
    <row r="144" spans="2:34" x14ac:dyDescent="0.25">
      <c r="B144" s="11" t="s">
        <v>125</v>
      </c>
      <c r="C144" s="87">
        <v>841439041</v>
      </c>
      <c r="D144" s="87">
        <v>404652711.11000001</v>
      </c>
      <c r="E144" s="68">
        <v>0</v>
      </c>
      <c r="F144" s="68"/>
      <c r="G144" s="68">
        <v>0</v>
      </c>
      <c r="H144" s="68"/>
      <c r="I144" s="68">
        <v>0</v>
      </c>
      <c r="J144" s="68"/>
      <c r="K144" s="68">
        <v>0</v>
      </c>
      <c r="L144" s="68">
        <v>0</v>
      </c>
      <c r="M144" s="68"/>
      <c r="N144" s="68"/>
      <c r="O144" s="68">
        <v>0</v>
      </c>
      <c r="P144" s="68">
        <v>0</v>
      </c>
      <c r="Q144" s="68">
        <f t="shared" si="2"/>
        <v>0</v>
      </c>
      <c r="R144" s="139"/>
      <c r="S144" s="139"/>
      <c r="T144" s="41"/>
      <c r="U144" s="41"/>
      <c r="V144" s="41"/>
      <c r="W144" s="41"/>
      <c r="AB144" s="41"/>
      <c r="AC144" s="41"/>
      <c r="AD144" s="41"/>
      <c r="AE144" s="41"/>
      <c r="AF144" s="41"/>
      <c r="AG144" s="41"/>
      <c r="AH144" s="41"/>
    </row>
    <row r="145" spans="2:34" x14ac:dyDescent="0.25">
      <c r="B145" s="11" t="s">
        <v>360</v>
      </c>
      <c r="C145" s="87">
        <v>0</v>
      </c>
      <c r="D145" s="87">
        <v>13244482.450000001</v>
      </c>
      <c r="E145" s="68"/>
      <c r="F145" s="68"/>
      <c r="G145" s="68"/>
      <c r="H145" s="68"/>
      <c r="I145" s="68"/>
      <c r="J145" s="68">
        <v>4794032.78</v>
      </c>
      <c r="K145" s="68"/>
      <c r="L145" s="68"/>
      <c r="M145" s="68">
        <v>0</v>
      </c>
      <c r="N145" s="68"/>
      <c r="O145" s="68"/>
      <c r="P145" s="68">
        <v>4225190.83</v>
      </c>
      <c r="Q145" s="68">
        <f t="shared" si="2"/>
        <v>9019223.6099999994</v>
      </c>
      <c r="R145" s="139"/>
      <c r="S145" s="139"/>
      <c r="T145" s="41"/>
      <c r="U145" s="41"/>
      <c r="V145" s="41"/>
      <c r="W145" s="41"/>
      <c r="AB145" s="41"/>
      <c r="AC145" s="41"/>
      <c r="AD145" s="41"/>
      <c r="AE145" s="41"/>
      <c r="AF145" s="41"/>
      <c r="AG145" s="41"/>
      <c r="AH145" s="41"/>
    </row>
    <row r="146" spans="2:34" x14ac:dyDescent="0.25">
      <c r="B146" s="11" t="s">
        <v>137</v>
      </c>
      <c r="C146" s="87">
        <v>0</v>
      </c>
      <c r="D146" s="87">
        <v>1554383.67</v>
      </c>
      <c r="E146" s="68"/>
      <c r="F146" s="68"/>
      <c r="G146" s="68">
        <v>0</v>
      </c>
      <c r="H146" s="68">
        <v>0</v>
      </c>
      <c r="I146" s="68">
        <v>0</v>
      </c>
      <c r="J146" s="68">
        <v>1482369.47</v>
      </c>
      <c r="K146" s="68">
        <v>0</v>
      </c>
      <c r="L146" s="68"/>
      <c r="M146" s="68"/>
      <c r="N146" s="68">
        <v>51920</v>
      </c>
      <c r="O146" s="68">
        <v>0</v>
      </c>
      <c r="P146" s="68">
        <v>19181.990000000002</v>
      </c>
      <c r="Q146" s="68">
        <f t="shared" si="2"/>
        <v>1553471.46</v>
      </c>
      <c r="R146" s="139"/>
      <c r="S146" s="139"/>
      <c r="T146" s="41"/>
      <c r="U146" s="41"/>
      <c r="V146" s="41"/>
      <c r="W146" s="41"/>
      <c r="AB146" s="41"/>
      <c r="AC146" s="41"/>
      <c r="AD146" s="41"/>
      <c r="AE146" s="41"/>
      <c r="AF146" s="41"/>
      <c r="AG146" s="41"/>
      <c r="AH146" s="41"/>
    </row>
    <row r="147" spans="2:34" x14ac:dyDescent="0.25">
      <c r="B147" s="11" t="s">
        <v>296</v>
      </c>
      <c r="C147" s="87">
        <v>0</v>
      </c>
      <c r="D147" s="87">
        <v>415.3</v>
      </c>
      <c r="E147" s="68"/>
      <c r="F147" s="68"/>
      <c r="G147" s="68"/>
      <c r="H147" s="68"/>
      <c r="I147" s="68"/>
      <c r="J147" s="68"/>
      <c r="K147" s="68">
        <v>415.3</v>
      </c>
      <c r="L147" s="68"/>
      <c r="M147" s="68"/>
      <c r="N147" s="68"/>
      <c r="O147" s="68"/>
      <c r="P147" s="68"/>
      <c r="Q147" s="68">
        <f t="shared" si="2"/>
        <v>415.3</v>
      </c>
      <c r="R147" s="139"/>
      <c r="S147" s="139"/>
      <c r="T147" s="41"/>
      <c r="U147" s="41"/>
      <c r="V147" s="41"/>
      <c r="W147" s="41"/>
      <c r="AB147" s="41"/>
      <c r="AC147" s="41"/>
      <c r="AD147" s="41"/>
      <c r="AE147" s="41"/>
      <c r="AF147" s="41"/>
      <c r="AG147" s="41"/>
      <c r="AH147" s="41"/>
    </row>
    <row r="148" spans="2:34" x14ac:dyDescent="0.25">
      <c r="B148" s="11" t="s">
        <v>303</v>
      </c>
      <c r="C148" s="87">
        <v>0</v>
      </c>
      <c r="D148" s="87">
        <v>9117645.9800000004</v>
      </c>
      <c r="E148" s="68"/>
      <c r="F148" s="68">
        <v>2302571.27</v>
      </c>
      <c r="G148" s="68">
        <v>1061299.48</v>
      </c>
      <c r="H148" s="68">
        <v>1063485.3799999999</v>
      </c>
      <c r="I148" s="68">
        <v>910604.2</v>
      </c>
      <c r="J148" s="68"/>
      <c r="K148" s="68">
        <v>964928.48</v>
      </c>
      <c r="L148" s="68">
        <v>0</v>
      </c>
      <c r="M148" s="68"/>
      <c r="N148" s="68">
        <v>0</v>
      </c>
      <c r="O148" s="68">
        <v>37378.86</v>
      </c>
      <c r="P148" s="68">
        <v>376041.67</v>
      </c>
      <c r="Q148" s="68">
        <f t="shared" si="2"/>
        <v>6716309.3400000008</v>
      </c>
      <c r="R148" s="139"/>
      <c r="S148" s="139"/>
      <c r="T148" s="41"/>
      <c r="U148" s="41"/>
      <c r="V148" s="41"/>
      <c r="W148" s="41"/>
      <c r="AB148" s="41"/>
      <c r="AC148" s="41"/>
      <c r="AD148" s="41"/>
      <c r="AE148" s="41"/>
      <c r="AF148" s="41"/>
      <c r="AG148" s="41"/>
      <c r="AH148" s="41"/>
    </row>
    <row r="149" spans="2:34" x14ac:dyDescent="0.25">
      <c r="B149" s="11" t="s">
        <v>362</v>
      </c>
      <c r="C149" s="87">
        <v>44199856</v>
      </c>
      <c r="D149" s="87">
        <v>44199856</v>
      </c>
      <c r="E149" s="68">
        <v>0</v>
      </c>
      <c r="F149" s="68">
        <v>0</v>
      </c>
      <c r="G149" s="68">
        <v>3398470.63</v>
      </c>
      <c r="H149" s="68">
        <v>191345.28</v>
      </c>
      <c r="I149" s="68">
        <v>3482143.78</v>
      </c>
      <c r="J149" s="68">
        <v>5849320.7800000003</v>
      </c>
      <c r="K149" s="68">
        <v>7554980.6500000004</v>
      </c>
      <c r="L149" s="68">
        <v>2247984.25</v>
      </c>
      <c r="M149" s="68"/>
      <c r="N149" s="68"/>
      <c r="O149" s="68">
        <v>3828101.48</v>
      </c>
      <c r="P149" s="68">
        <v>203866.3</v>
      </c>
      <c r="Q149" s="68">
        <f t="shared" si="2"/>
        <v>26756213.149999999</v>
      </c>
      <c r="R149" s="139"/>
      <c r="S149" s="139"/>
      <c r="T149" s="41"/>
      <c r="U149" s="41"/>
      <c r="V149" s="41"/>
      <c r="W149" s="41"/>
      <c r="AB149" s="41"/>
      <c r="AC149" s="41"/>
      <c r="AD149" s="41"/>
      <c r="AE149" s="41"/>
      <c r="AF149" s="41"/>
      <c r="AG149" s="41"/>
      <c r="AH149" s="41"/>
    </row>
    <row r="150" spans="2:34" x14ac:dyDescent="0.25">
      <c r="B150" s="11" t="s">
        <v>260</v>
      </c>
      <c r="C150" s="87">
        <v>11311894</v>
      </c>
      <c r="D150" s="87">
        <v>11311894</v>
      </c>
      <c r="E150" s="68">
        <v>0</v>
      </c>
      <c r="F150" s="68"/>
      <c r="G150" s="68"/>
      <c r="H150" s="68"/>
      <c r="I150" s="68"/>
      <c r="J150" s="68"/>
      <c r="K150" s="68">
        <v>0</v>
      </c>
      <c r="L150" s="68"/>
      <c r="M150" s="68"/>
      <c r="N150" s="68"/>
      <c r="O150" s="68"/>
      <c r="P150" s="68">
        <v>2300</v>
      </c>
      <c r="Q150" s="68">
        <f t="shared" si="2"/>
        <v>2300</v>
      </c>
      <c r="R150" s="139"/>
      <c r="S150" s="139"/>
      <c r="T150" s="41"/>
      <c r="U150" s="41"/>
      <c r="V150" s="41"/>
      <c r="W150" s="41"/>
      <c r="AB150" s="41"/>
      <c r="AC150" s="41"/>
      <c r="AD150" s="41"/>
      <c r="AE150" s="41"/>
      <c r="AF150" s="41"/>
      <c r="AG150" s="41"/>
      <c r="AH150" s="41"/>
    </row>
    <row r="151" spans="2:34" x14ac:dyDescent="0.25">
      <c r="B151" s="11" t="s">
        <v>338</v>
      </c>
      <c r="C151" s="87">
        <v>163574504</v>
      </c>
      <c r="D151" s="87">
        <v>0</v>
      </c>
      <c r="E151" s="68">
        <v>0</v>
      </c>
      <c r="F151" s="68"/>
      <c r="G151" s="68"/>
      <c r="H151" s="68"/>
      <c r="I151" s="68"/>
      <c r="J151" s="68"/>
      <c r="K151" s="68"/>
      <c r="L151" s="68"/>
      <c r="M151" s="68"/>
      <c r="N151" s="68"/>
      <c r="O151" s="68"/>
      <c r="P151" s="68">
        <v>0</v>
      </c>
      <c r="Q151" s="68">
        <f t="shared" si="2"/>
        <v>0</v>
      </c>
      <c r="R151" s="139"/>
      <c r="S151" s="139"/>
      <c r="T151" s="41"/>
      <c r="U151" s="41"/>
      <c r="V151" s="41"/>
      <c r="W151" s="41"/>
      <c r="AB151" s="41"/>
      <c r="AC151" s="41"/>
      <c r="AD151" s="41"/>
      <c r="AE151" s="41"/>
      <c r="AF151" s="41"/>
      <c r="AG151" s="41"/>
      <c r="AH151" s="41"/>
    </row>
    <row r="152" spans="2:34" x14ac:dyDescent="0.25">
      <c r="B152" s="11" t="s">
        <v>272</v>
      </c>
      <c r="C152" s="87">
        <v>0</v>
      </c>
      <c r="D152" s="87">
        <v>165668962.52999997</v>
      </c>
      <c r="E152" s="68">
        <v>0</v>
      </c>
      <c r="F152" s="68">
        <v>953400</v>
      </c>
      <c r="G152" s="68">
        <v>13499393.65</v>
      </c>
      <c r="H152" s="68">
        <v>2717075.19</v>
      </c>
      <c r="I152" s="68">
        <v>2561478.64</v>
      </c>
      <c r="J152" s="68">
        <v>25960</v>
      </c>
      <c r="K152" s="68">
        <v>4524313.1400000006</v>
      </c>
      <c r="L152" s="68">
        <v>237728.27</v>
      </c>
      <c r="M152" s="68">
        <v>3270378.8699999996</v>
      </c>
      <c r="N152" s="68">
        <v>22757540.300000001</v>
      </c>
      <c r="O152" s="68">
        <v>1591564.36</v>
      </c>
      <c r="P152" s="68">
        <v>1895964.99</v>
      </c>
      <c r="Q152" s="68">
        <f t="shared" si="2"/>
        <v>54034797.410000004</v>
      </c>
      <c r="R152" s="139"/>
      <c r="S152" s="139"/>
      <c r="T152" s="41"/>
      <c r="U152" s="41"/>
      <c r="V152" s="41"/>
      <c r="W152" s="41"/>
      <c r="AB152" s="41"/>
      <c r="AC152" s="41"/>
      <c r="AD152" s="41"/>
      <c r="AE152" s="41"/>
      <c r="AF152" s="41"/>
      <c r="AG152" s="41"/>
      <c r="AH152" s="41"/>
    </row>
    <row r="153" spans="2:34" x14ac:dyDescent="0.25">
      <c r="B153" s="11" t="s">
        <v>318</v>
      </c>
      <c r="C153" s="87">
        <v>0</v>
      </c>
      <c r="D153" s="87">
        <v>30774564.350000001</v>
      </c>
      <c r="E153" s="87"/>
      <c r="F153" s="68"/>
      <c r="G153" s="68"/>
      <c r="H153" s="68"/>
      <c r="I153" s="68"/>
      <c r="J153" s="68"/>
      <c r="K153" s="68"/>
      <c r="L153" s="68"/>
      <c r="M153" s="68"/>
      <c r="N153" s="68"/>
      <c r="O153" s="68"/>
      <c r="P153" s="68">
        <v>30774564.350000001</v>
      </c>
      <c r="Q153" s="68">
        <f t="shared" si="2"/>
        <v>30774564.350000001</v>
      </c>
      <c r="R153" s="139"/>
      <c r="S153" s="139"/>
      <c r="T153" s="41"/>
      <c r="U153" s="41"/>
      <c r="V153" s="41"/>
      <c r="W153" s="41"/>
      <c r="AB153" s="41"/>
      <c r="AC153" s="41"/>
      <c r="AD153" s="41"/>
      <c r="AE153" s="41"/>
      <c r="AF153" s="41"/>
      <c r="AG153" s="41"/>
      <c r="AH153" s="41"/>
    </row>
    <row r="154" spans="2:34" x14ac:dyDescent="0.25">
      <c r="B154" s="11" t="s">
        <v>320</v>
      </c>
      <c r="C154" s="87">
        <v>0</v>
      </c>
      <c r="D154" s="87">
        <v>43920000</v>
      </c>
      <c r="E154" s="87"/>
      <c r="F154" s="68"/>
      <c r="G154" s="68">
        <v>6992122</v>
      </c>
      <c r="H154" s="68"/>
      <c r="I154" s="68"/>
      <c r="J154" s="68"/>
      <c r="K154" s="68"/>
      <c r="L154" s="68">
        <v>10986992.439999999</v>
      </c>
      <c r="M154" s="68">
        <v>14542803.26</v>
      </c>
      <c r="N154" s="68">
        <v>2467944.4300000002</v>
      </c>
      <c r="O154" s="68"/>
      <c r="P154" s="68">
        <v>8886884.1699999999</v>
      </c>
      <c r="Q154" s="68">
        <f t="shared" si="2"/>
        <v>43876746.299999997</v>
      </c>
      <c r="R154" s="139"/>
      <c r="S154" s="139"/>
      <c r="T154" s="41"/>
      <c r="U154" s="41"/>
      <c r="V154" s="41"/>
      <c r="W154" s="41"/>
      <c r="AB154" s="41"/>
      <c r="AC154" s="41"/>
      <c r="AD154" s="41"/>
      <c r="AE154" s="41"/>
      <c r="AF154" s="41"/>
      <c r="AG154" s="41"/>
      <c r="AH154" s="41"/>
    </row>
    <row r="155" spans="2:34" x14ac:dyDescent="0.25">
      <c r="B155" s="11" t="s">
        <v>364</v>
      </c>
      <c r="C155" s="87">
        <v>0</v>
      </c>
      <c r="D155" s="87">
        <v>6615260.3499999996</v>
      </c>
      <c r="E155" s="87"/>
      <c r="F155" s="68">
        <v>0</v>
      </c>
      <c r="G155" s="68">
        <v>163388.4</v>
      </c>
      <c r="H155" s="68"/>
      <c r="I155" s="68"/>
      <c r="J155" s="68">
        <v>0</v>
      </c>
      <c r="K155" s="68">
        <v>0</v>
      </c>
      <c r="L155" s="68">
        <v>179722.85</v>
      </c>
      <c r="M155" s="68">
        <v>633660</v>
      </c>
      <c r="N155" s="68">
        <v>2963754.8800000004</v>
      </c>
      <c r="O155" s="68">
        <v>2223846.87</v>
      </c>
      <c r="P155" s="68">
        <v>283200</v>
      </c>
      <c r="Q155" s="68">
        <f t="shared" si="2"/>
        <v>6447573</v>
      </c>
      <c r="R155" s="139"/>
      <c r="S155" s="139"/>
      <c r="T155" s="41"/>
      <c r="U155" s="41"/>
      <c r="V155" s="41"/>
      <c r="W155" s="41"/>
      <c r="AB155" s="41"/>
      <c r="AC155" s="41"/>
      <c r="AD155" s="41"/>
      <c r="AE155" s="41"/>
      <c r="AF155" s="41"/>
      <c r="AG155" s="41"/>
      <c r="AH155" s="41"/>
    </row>
    <row r="156" spans="2:34" x14ac:dyDescent="0.25">
      <c r="B156" s="11" t="s">
        <v>342</v>
      </c>
      <c r="C156" s="87">
        <v>0</v>
      </c>
      <c r="D156" s="87">
        <v>6010098.2599999998</v>
      </c>
      <c r="E156" s="87"/>
      <c r="F156" s="68">
        <v>534254.46</v>
      </c>
      <c r="G156" s="68">
        <v>287327.99</v>
      </c>
      <c r="H156" s="68">
        <v>0</v>
      </c>
      <c r="I156" s="68">
        <v>0</v>
      </c>
      <c r="J156" s="68"/>
      <c r="K156" s="68">
        <v>35500</v>
      </c>
      <c r="L156" s="68"/>
      <c r="M156" s="68">
        <v>0</v>
      </c>
      <c r="N156" s="68">
        <v>0</v>
      </c>
      <c r="O156" s="68">
        <v>74961.61</v>
      </c>
      <c r="P156" s="68">
        <v>4236585.08</v>
      </c>
      <c r="Q156" s="68">
        <f t="shared" si="2"/>
        <v>5168629.1399999997</v>
      </c>
      <c r="R156" s="139"/>
      <c r="S156" s="139"/>
      <c r="T156" s="41"/>
      <c r="U156" s="41"/>
      <c r="V156" s="41"/>
      <c r="W156" s="41"/>
      <c r="AB156" s="41"/>
      <c r="AC156" s="41"/>
      <c r="AD156" s="41"/>
      <c r="AE156" s="41"/>
      <c r="AF156" s="41"/>
      <c r="AG156" s="41"/>
      <c r="AH156" s="41"/>
    </row>
    <row r="157" spans="2:34" x14ac:dyDescent="0.25">
      <c r="B157" s="11" t="s">
        <v>365</v>
      </c>
      <c r="C157" s="87">
        <v>0</v>
      </c>
      <c r="D157" s="87">
        <v>44370018.829999998</v>
      </c>
      <c r="E157" s="87"/>
      <c r="F157" s="68"/>
      <c r="G157" s="68"/>
      <c r="H157" s="68">
        <v>0</v>
      </c>
      <c r="I157" s="68"/>
      <c r="J157" s="68"/>
      <c r="K157" s="68"/>
      <c r="L157" s="68"/>
      <c r="M157" s="68"/>
      <c r="N157" s="68"/>
      <c r="O157" s="68">
        <v>251750</v>
      </c>
      <c r="P157" s="68">
        <v>43652082.159999996</v>
      </c>
      <c r="Q157" s="68">
        <f t="shared" si="2"/>
        <v>43903832.159999996</v>
      </c>
      <c r="R157" s="139"/>
      <c r="S157" s="139"/>
      <c r="T157" s="41"/>
      <c r="U157" s="41"/>
      <c r="V157" s="41"/>
      <c r="W157" s="41"/>
      <c r="AB157" s="41"/>
      <c r="AC157" s="41"/>
      <c r="AD157" s="41"/>
      <c r="AE157" s="41"/>
      <c r="AF157" s="41"/>
      <c r="AG157" s="41"/>
      <c r="AH157" s="41"/>
    </row>
    <row r="158" spans="2:34" x14ac:dyDescent="0.25">
      <c r="B158" s="11" t="s">
        <v>400</v>
      </c>
      <c r="C158" s="87">
        <v>4710537</v>
      </c>
      <c r="D158" s="87">
        <v>4710537</v>
      </c>
      <c r="E158" s="68">
        <v>0</v>
      </c>
      <c r="F158" s="68"/>
      <c r="G158" s="68"/>
      <c r="H158" s="68"/>
      <c r="I158" s="68"/>
      <c r="J158" s="68"/>
      <c r="K158" s="68">
        <v>0</v>
      </c>
      <c r="L158" s="68">
        <v>0</v>
      </c>
      <c r="M158" s="68">
        <v>781986.66</v>
      </c>
      <c r="N158" s="68">
        <v>698003.92</v>
      </c>
      <c r="O158" s="68">
        <v>618910</v>
      </c>
      <c r="P158" s="68">
        <v>294345.34999999998</v>
      </c>
      <c r="Q158" s="68">
        <f t="shared" si="2"/>
        <v>2393245.9300000002</v>
      </c>
      <c r="R158" s="139"/>
      <c r="S158" s="139"/>
      <c r="T158" s="41"/>
      <c r="U158" s="41"/>
      <c r="V158" s="41"/>
      <c r="W158" s="41"/>
      <c r="AB158" s="41"/>
      <c r="AC158" s="41"/>
      <c r="AD158" s="41"/>
      <c r="AE158" s="41"/>
      <c r="AF158" s="41"/>
      <c r="AG158" s="41"/>
      <c r="AH158" s="41"/>
    </row>
    <row r="159" spans="2:34" x14ac:dyDescent="0.25">
      <c r="B159" s="11" t="s">
        <v>401</v>
      </c>
      <c r="C159" s="87">
        <v>0</v>
      </c>
      <c r="D159" s="87">
        <v>3592007</v>
      </c>
      <c r="E159" s="68"/>
      <c r="F159" s="68"/>
      <c r="G159" s="68"/>
      <c r="H159" s="68"/>
      <c r="I159" s="68"/>
      <c r="J159" s="68"/>
      <c r="K159" s="68"/>
      <c r="L159" s="68"/>
      <c r="M159" s="68"/>
      <c r="N159" s="68"/>
      <c r="O159" s="68"/>
      <c r="P159" s="68">
        <v>3542006.92</v>
      </c>
      <c r="Q159" s="68">
        <f t="shared" si="2"/>
        <v>3542006.92</v>
      </c>
      <c r="R159" s="139"/>
      <c r="S159" s="139"/>
      <c r="T159" s="41"/>
      <c r="U159" s="41"/>
      <c r="V159" s="41"/>
      <c r="W159" s="41"/>
      <c r="AB159" s="41"/>
      <c r="AC159" s="41"/>
      <c r="AD159" s="41"/>
      <c r="AE159" s="41"/>
      <c r="AF159" s="41"/>
      <c r="AG159" s="41"/>
      <c r="AH159" s="41"/>
    </row>
    <row r="160" spans="2:34" x14ac:dyDescent="0.25">
      <c r="B160" s="11" t="s">
        <v>366</v>
      </c>
      <c r="C160" s="87">
        <v>3895374</v>
      </c>
      <c r="D160" s="87">
        <v>3895374</v>
      </c>
      <c r="E160" s="68">
        <v>0</v>
      </c>
      <c r="F160" s="68"/>
      <c r="G160" s="68">
        <v>189790.26</v>
      </c>
      <c r="H160" s="68"/>
      <c r="I160" s="68"/>
      <c r="J160" s="68"/>
      <c r="K160" s="68"/>
      <c r="L160" s="68">
        <v>292177.83999999997</v>
      </c>
      <c r="M160" s="68">
        <v>0</v>
      </c>
      <c r="N160" s="68"/>
      <c r="O160" s="68"/>
      <c r="P160" s="68">
        <v>0</v>
      </c>
      <c r="Q160" s="68">
        <f t="shared" si="2"/>
        <v>481968.1</v>
      </c>
      <c r="R160" s="139"/>
      <c r="S160" s="139"/>
      <c r="T160" s="41"/>
      <c r="U160" s="41"/>
      <c r="V160" s="41"/>
      <c r="W160" s="41"/>
      <c r="AB160" s="41"/>
      <c r="AC160" s="41"/>
      <c r="AD160" s="41"/>
      <c r="AE160" s="41"/>
      <c r="AF160" s="41"/>
      <c r="AG160" s="41"/>
      <c r="AH160" s="41"/>
    </row>
    <row r="161" spans="2:34" x14ac:dyDescent="0.25">
      <c r="B161" s="11" t="s">
        <v>405</v>
      </c>
      <c r="C161" s="87">
        <v>3915733</v>
      </c>
      <c r="D161" s="87">
        <v>3915733</v>
      </c>
      <c r="E161" s="68">
        <v>0</v>
      </c>
      <c r="F161" s="68"/>
      <c r="G161" s="68"/>
      <c r="H161" s="68"/>
      <c r="I161" s="68"/>
      <c r="J161" s="68"/>
      <c r="K161" s="68"/>
      <c r="L161" s="68"/>
      <c r="M161" s="68"/>
      <c r="N161" s="68"/>
      <c r="O161" s="68"/>
      <c r="P161" s="68">
        <v>3601054.22</v>
      </c>
      <c r="Q161" s="68">
        <f t="shared" si="2"/>
        <v>3601054.22</v>
      </c>
      <c r="R161" s="139"/>
      <c r="S161" s="139"/>
      <c r="T161" s="41"/>
      <c r="U161" s="41"/>
      <c r="V161" s="41"/>
      <c r="W161" s="41"/>
      <c r="AB161" s="41"/>
      <c r="AC161" s="41"/>
      <c r="AD161" s="41"/>
      <c r="AE161" s="41"/>
      <c r="AF161" s="41"/>
      <c r="AG161" s="41"/>
      <c r="AH161" s="41"/>
    </row>
    <row r="162" spans="2:34" x14ac:dyDescent="0.25">
      <c r="B162" s="11" t="s">
        <v>367</v>
      </c>
      <c r="C162" s="87">
        <v>9147920</v>
      </c>
      <c r="D162" s="87">
        <v>9147920</v>
      </c>
      <c r="E162" s="68">
        <v>0</v>
      </c>
      <c r="F162" s="68"/>
      <c r="G162" s="68">
        <v>813576.63</v>
      </c>
      <c r="H162" s="68"/>
      <c r="I162" s="68"/>
      <c r="J162" s="68">
        <v>0</v>
      </c>
      <c r="K162" s="68">
        <v>1921820.96</v>
      </c>
      <c r="L162" s="68">
        <v>221500</v>
      </c>
      <c r="M162" s="68"/>
      <c r="N162" s="68"/>
      <c r="O162" s="68"/>
      <c r="P162" s="68">
        <v>1469648.71</v>
      </c>
      <c r="Q162" s="68">
        <f t="shared" si="2"/>
        <v>4426546.3</v>
      </c>
      <c r="R162" s="139"/>
      <c r="S162" s="139"/>
      <c r="T162" s="41"/>
      <c r="U162" s="41"/>
      <c r="V162" s="41"/>
      <c r="W162" s="41"/>
      <c r="AB162" s="41"/>
      <c r="AC162" s="41"/>
      <c r="AD162" s="41"/>
      <c r="AE162" s="41"/>
      <c r="AF162" s="41"/>
      <c r="AG162" s="41"/>
      <c r="AH162" s="41"/>
    </row>
    <row r="163" spans="2:34" x14ac:dyDescent="0.25">
      <c r="B163" s="11" t="s">
        <v>449</v>
      </c>
      <c r="C163" s="87">
        <v>0</v>
      </c>
      <c r="D163" s="87">
        <v>7000000</v>
      </c>
      <c r="E163" s="68"/>
      <c r="F163" s="68"/>
      <c r="G163" s="68"/>
      <c r="H163" s="68"/>
      <c r="I163" s="68"/>
      <c r="J163" s="68"/>
      <c r="K163" s="68"/>
      <c r="L163" s="68"/>
      <c r="M163" s="68">
        <v>217701.43</v>
      </c>
      <c r="N163" s="68">
        <v>1402061.97</v>
      </c>
      <c r="O163" s="68">
        <v>85541.82</v>
      </c>
      <c r="P163" s="68">
        <v>5065439.01</v>
      </c>
      <c r="Q163" s="68">
        <f t="shared" si="2"/>
        <v>6770744.2299999995</v>
      </c>
      <c r="R163" s="139"/>
      <c r="S163" s="139"/>
      <c r="T163" s="41"/>
      <c r="U163" s="41"/>
      <c r="V163" s="41"/>
      <c r="W163" s="41"/>
      <c r="AB163" s="41"/>
      <c r="AC163" s="41"/>
      <c r="AD163" s="41"/>
      <c r="AE163" s="41"/>
      <c r="AF163" s="41"/>
      <c r="AG163" s="41"/>
      <c r="AH163" s="41"/>
    </row>
    <row r="164" spans="2:34" x14ac:dyDescent="0.25">
      <c r="B164" s="11" t="s">
        <v>489</v>
      </c>
      <c r="C164" s="87">
        <v>7424044</v>
      </c>
      <c r="D164" s="87">
        <v>37892506.799999997</v>
      </c>
      <c r="E164" s="68">
        <v>0</v>
      </c>
      <c r="F164" s="68"/>
      <c r="G164" s="68"/>
      <c r="H164" s="68"/>
      <c r="I164" s="68"/>
      <c r="J164" s="68"/>
      <c r="K164" s="68"/>
      <c r="L164" s="68"/>
      <c r="M164" s="68"/>
      <c r="N164" s="68"/>
      <c r="O164" s="68"/>
      <c r="P164" s="68">
        <v>0</v>
      </c>
      <c r="Q164" s="68">
        <f t="shared" si="2"/>
        <v>0</v>
      </c>
      <c r="R164" s="139"/>
      <c r="S164" s="139"/>
      <c r="T164" s="41"/>
      <c r="U164" s="41"/>
      <c r="V164" s="41"/>
      <c r="W164" s="41"/>
      <c r="AB164" s="41"/>
      <c r="AC164" s="41"/>
      <c r="AD164" s="41"/>
      <c r="AE164" s="41"/>
      <c r="AF164" s="41"/>
      <c r="AG164" s="41"/>
      <c r="AH164" s="41"/>
    </row>
    <row r="165" spans="2:34" x14ac:dyDescent="0.25">
      <c r="B165" s="11" t="s">
        <v>408</v>
      </c>
      <c r="C165" s="87">
        <v>24465106</v>
      </c>
      <c r="D165" s="87">
        <v>7857622</v>
      </c>
      <c r="E165" s="68">
        <v>0</v>
      </c>
      <c r="F165" s="68"/>
      <c r="G165" s="68"/>
      <c r="H165" s="68">
        <v>0</v>
      </c>
      <c r="I165" s="68">
        <v>0</v>
      </c>
      <c r="J165" s="68"/>
      <c r="K165" s="68">
        <v>0</v>
      </c>
      <c r="L165" s="68">
        <v>0</v>
      </c>
      <c r="M165" s="68">
        <v>0</v>
      </c>
      <c r="N165" s="68">
        <v>0</v>
      </c>
      <c r="O165" s="68">
        <v>0</v>
      </c>
      <c r="P165" s="68">
        <v>0</v>
      </c>
      <c r="Q165" s="68">
        <f t="shared" si="2"/>
        <v>0</v>
      </c>
      <c r="R165" s="139"/>
      <c r="S165" s="139"/>
      <c r="T165" s="41"/>
      <c r="U165" s="41"/>
      <c r="V165" s="41"/>
      <c r="W165" s="41"/>
      <c r="AB165" s="41"/>
      <c r="AC165" s="41"/>
      <c r="AD165" s="41"/>
      <c r="AE165" s="41"/>
      <c r="AF165" s="41"/>
      <c r="AG165" s="41"/>
      <c r="AH165" s="41"/>
    </row>
    <row r="166" spans="2:34" x14ac:dyDescent="0.25">
      <c r="B166" s="11" t="s">
        <v>368</v>
      </c>
      <c r="C166" s="87">
        <v>6074673</v>
      </c>
      <c r="D166" s="87">
        <v>6074673</v>
      </c>
      <c r="E166" s="68">
        <v>0</v>
      </c>
      <c r="F166" s="68"/>
      <c r="G166" s="68"/>
      <c r="H166" s="68"/>
      <c r="I166" s="68"/>
      <c r="J166" s="68"/>
      <c r="K166" s="68">
        <v>0</v>
      </c>
      <c r="L166" s="68">
        <v>0</v>
      </c>
      <c r="M166" s="68">
        <v>0</v>
      </c>
      <c r="N166" s="68">
        <v>0</v>
      </c>
      <c r="O166" s="68">
        <v>2532621.84</v>
      </c>
      <c r="P166" s="68">
        <v>767202.75</v>
      </c>
      <c r="Q166" s="68">
        <f t="shared" si="2"/>
        <v>3299824.59</v>
      </c>
      <c r="R166" s="139"/>
      <c r="S166" s="139"/>
      <c r="T166" s="41"/>
      <c r="U166" s="41"/>
      <c r="V166" s="41"/>
      <c r="W166" s="41"/>
      <c r="AB166" s="41"/>
      <c r="AC166" s="41"/>
      <c r="AD166" s="41"/>
      <c r="AE166" s="41"/>
      <c r="AF166" s="41"/>
      <c r="AG166" s="41"/>
      <c r="AH166" s="41"/>
    </row>
    <row r="167" spans="2:34" x14ac:dyDescent="0.25">
      <c r="B167" s="11" t="s">
        <v>409</v>
      </c>
      <c r="C167" s="87">
        <v>8349576</v>
      </c>
      <c r="D167" s="87">
        <v>8349576</v>
      </c>
      <c r="E167" s="68">
        <v>0</v>
      </c>
      <c r="F167" s="68"/>
      <c r="G167" s="68"/>
      <c r="H167" s="68"/>
      <c r="I167" s="68"/>
      <c r="J167" s="68"/>
      <c r="K167" s="68">
        <v>0</v>
      </c>
      <c r="L167" s="68"/>
      <c r="M167" s="68"/>
      <c r="N167" s="68"/>
      <c r="O167" s="68"/>
      <c r="P167" s="68">
        <v>4327122.4000000004</v>
      </c>
      <c r="Q167" s="68">
        <f t="shared" si="2"/>
        <v>4327122.4000000004</v>
      </c>
      <c r="R167" s="139"/>
      <c r="S167" s="139"/>
      <c r="T167" s="41"/>
      <c r="U167" s="41"/>
      <c r="V167" s="41"/>
      <c r="W167" s="41"/>
      <c r="AB167" s="41"/>
      <c r="AC167" s="41"/>
      <c r="AD167" s="41"/>
      <c r="AE167" s="41"/>
      <c r="AF167" s="41"/>
      <c r="AG167" s="41"/>
      <c r="AH167" s="41"/>
    </row>
    <row r="168" spans="2:34" x14ac:dyDescent="0.25">
      <c r="B168" s="11" t="s">
        <v>410</v>
      </c>
      <c r="C168" s="87">
        <v>0</v>
      </c>
      <c r="D168" s="87">
        <v>1286950</v>
      </c>
      <c r="E168" s="68"/>
      <c r="F168" s="68"/>
      <c r="G168" s="68"/>
      <c r="H168" s="68"/>
      <c r="I168" s="68"/>
      <c r="J168" s="68"/>
      <c r="K168" s="68"/>
      <c r="L168" s="68"/>
      <c r="M168" s="68"/>
      <c r="N168" s="68"/>
      <c r="O168" s="68"/>
      <c r="P168" s="68">
        <v>1286949.02</v>
      </c>
      <c r="Q168" s="68">
        <f t="shared" si="2"/>
        <v>1286949.02</v>
      </c>
      <c r="R168" s="139"/>
      <c r="S168" s="139"/>
      <c r="T168" s="41"/>
      <c r="U168" s="41"/>
      <c r="V168" s="41"/>
      <c r="W168" s="41"/>
      <c r="AB168" s="41"/>
      <c r="AC168" s="41"/>
      <c r="AD168" s="41"/>
      <c r="AE168" s="41"/>
      <c r="AF168" s="41"/>
      <c r="AG168" s="41"/>
      <c r="AH168" s="41"/>
    </row>
    <row r="169" spans="2:34" x14ac:dyDescent="0.25">
      <c r="B169" s="11" t="s">
        <v>450</v>
      </c>
      <c r="C169" s="87">
        <v>20000000</v>
      </c>
      <c r="D169" s="87">
        <v>23168909.769999996</v>
      </c>
      <c r="E169" s="68">
        <v>0</v>
      </c>
      <c r="F169" s="68">
        <v>0</v>
      </c>
      <c r="G169" s="68"/>
      <c r="H169" s="68">
        <v>0</v>
      </c>
      <c r="I169" s="68">
        <v>188800</v>
      </c>
      <c r="J169" s="68">
        <v>0</v>
      </c>
      <c r="K169" s="68">
        <v>0</v>
      </c>
      <c r="L169" s="68">
        <v>0</v>
      </c>
      <c r="M169" s="68">
        <v>472000</v>
      </c>
      <c r="N169" s="68">
        <v>328138.88</v>
      </c>
      <c r="O169" s="68">
        <v>0</v>
      </c>
      <c r="P169" s="68">
        <v>1758984.71</v>
      </c>
      <c r="Q169" s="68">
        <f t="shared" si="2"/>
        <v>2747923.59</v>
      </c>
      <c r="R169" s="139"/>
      <c r="S169" s="139"/>
      <c r="T169" s="41"/>
      <c r="U169" s="41"/>
      <c r="V169" s="41"/>
      <c r="W169" s="41"/>
      <c r="AB169" s="41"/>
      <c r="AC169" s="41"/>
      <c r="AD169" s="41"/>
      <c r="AE169" s="41"/>
      <c r="AF169" s="41"/>
      <c r="AG169" s="41"/>
      <c r="AH169" s="41"/>
    </row>
    <row r="170" spans="2:34" x14ac:dyDescent="0.25">
      <c r="B170" s="11" t="s">
        <v>490</v>
      </c>
      <c r="C170" s="87">
        <v>0</v>
      </c>
      <c r="D170" s="87">
        <v>81787253</v>
      </c>
      <c r="E170" s="68"/>
      <c r="F170" s="68"/>
      <c r="G170" s="68"/>
      <c r="H170" s="68"/>
      <c r="I170" s="68"/>
      <c r="J170" s="68"/>
      <c r="K170" s="68"/>
      <c r="L170" s="68"/>
      <c r="M170" s="68"/>
      <c r="N170" s="68"/>
      <c r="O170" s="68"/>
      <c r="P170" s="68">
        <v>4666234.2</v>
      </c>
      <c r="Q170" s="68">
        <f t="shared" si="2"/>
        <v>4666234.2</v>
      </c>
      <c r="R170" s="139"/>
      <c r="S170" s="139"/>
      <c r="T170" s="41"/>
      <c r="U170" s="41"/>
      <c r="V170" s="41"/>
      <c r="W170" s="41"/>
      <c r="AB170" s="41"/>
      <c r="AC170" s="41"/>
      <c r="AD170" s="41"/>
      <c r="AE170" s="41"/>
      <c r="AF170" s="41"/>
      <c r="AG170" s="41"/>
      <c r="AH170" s="41"/>
    </row>
    <row r="171" spans="2:34" x14ac:dyDescent="0.25">
      <c r="B171" s="11" t="s">
        <v>491</v>
      </c>
      <c r="C171" s="87">
        <v>0</v>
      </c>
      <c r="D171" s="87">
        <v>6819771.1600000001</v>
      </c>
      <c r="E171" s="68"/>
      <c r="F171" s="68"/>
      <c r="G171" s="68"/>
      <c r="H171" s="68"/>
      <c r="I171" s="68"/>
      <c r="J171" s="68"/>
      <c r="K171" s="68"/>
      <c r="L171" s="68"/>
      <c r="M171" s="68"/>
      <c r="N171" s="68"/>
      <c r="O171" s="68"/>
      <c r="P171" s="68">
        <v>6819771.1600000001</v>
      </c>
      <c r="Q171" s="68">
        <f t="shared" si="2"/>
        <v>6819771.1600000001</v>
      </c>
      <c r="R171" s="139"/>
      <c r="S171" s="139"/>
      <c r="T171" s="41"/>
      <c r="U171" s="41"/>
      <c r="V171" s="41"/>
      <c r="W171" s="41"/>
      <c r="AB171" s="41"/>
      <c r="AC171" s="41"/>
      <c r="AD171" s="41"/>
      <c r="AE171" s="41"/>
      <c r="AF171" s="41"/>
      <c r="AG171" s="41"/>
      <c r="AH171" s="41"/>
    </row>
    <row r="172" spans="2:34" x14ac:dyDescent="0.25">
      <c r="B172" s="11" t="s">
        <v>452</v>
      </c>
      <c r="C172" s="87">
        <v>40000000</v>
      </c>
      <c r="D172" s="87">
        <v>40000000</v>
      </c>
      <c r="E172" s="68">
        <v>0</v>
      </c>
      <c r="F172" s="68"/>
      <c r="G172" s="68"/>
      <c r="H172" s="68"/>
      <c r="I172" s="68"/>
      <c r="J172" s="68"/>
      <c r="K172" s="68"/>
      <c r="L172" s="68"/>
      <c r="M172" s="68">
        <v>14942483.98</v>
      </c>
      <c r="N172" s="68">
        <v>1058298.6299999999</v>
      </c>
      <c r="O172" s="68">
        <v>0</v>
      </c>
      <c r="P172" s="68">
        <v>2257478.9400000004</v>
      </c>
      <c r="Q172" s="68">
        <f t="shared" si="2"/>
        <v>18258261.550000001</v>
      </c>
      <c r="R172" s="139"/>
      <c r="S172" s="139"/>
      <c r="T172" s="41"/>
      <c r="U172" s="41"/>
      <c r="V172" s="41"/>
      <c r="W172" s="41"/>
      <c r="AB172" s="41"/>
      <c r="AC172" s="41"/>
      <c r="AD172" s="41"/>
      <c r="AE172" s="41"/>
      <c r="AF172" s="41"/>
      <c r="AG172" s="41"/>
      <c r="AH172" s="41"/>
    </row>
    <row r="173" spans="2:34" x14ac:dyDescent="0.25">
      <c r="B173" s="11" t="s">
        <v>413</v>
      </c>
      <c r="C173" s="87">
        <v>16395783</v>
      </c>
      <c r="D173" s="87">
        <v>79643387.820000008</v>
      </c>
      <c r="E173" s="68">
        <v>0</v>
      </c>
      <c r="F173" s="68"/>
      <c r="G173" s="68"/>
      <c r="H173" s="68"/>
      <c r="I173" s="68"/>
      <c r="J173" s="68"/>
      <c r="K173" s="68"/>
      <c r="L173" s="68"/>
      <c r="M173" s="68"/>
      <c r="N173" s="68"/>
      <c r="O173" s="68"/>
      <c r="P173" s="68">
        <v>78132718.230000004</v>
      </c>
      <c r="Q173" s="68">
        <f t="shared" si="2"/>
        <v>78132718.230000004</v>
      </c>
      <c r="R173" s="139"/>
      <c r="S173" s="139"/>
      <c r="T173" s="41"/>
      <c r="U173" s="41"/>
      <c r="V173" s="41"/>
      <c r="W173" s="41"/>
      <c r="AB173" s="41"/>
      <c r="AC173" s="41"/>
      <c r="AD173" s="41"/>
      <c r="AE173" s="41"/>
      <c r="AF173" s="41"/>
      <c r="AG173" s="41"/>
      <c r="AH173" s="41"/>
    </row>
    <row r="174" spans="2:34" x14ac:dyDescent="0.25">
      <c r="B174" s="11" t="s">
        <v>492</v>
      </c>
      <c r="C174" s="87">
        <v>0</v>
      </c>
      <c r="D174" s="87">
        <v>2428802.9500000002</v>
      </c>
      <c r="E174" s="68"/>
      <c r="F174" s="68"/>
      <c r="G174" s="68"/>
      <c r="H174" s="68"/>
      <c r="I174" s="68"/>
      <c r="J174" s="68"/>
      <c r="K174" s="68"/>
      <c r="L174" s="68"/>
      <c r="M174" s="68"/>
      <c r="N174" s="68"/>
      <c r="O174" s="68"/>
      <c r="P174" s="68">
        <v>2428802.9500000002</v>
      </c>
      <c r="Q174" s="68">
        <f t="shared" si="2"/>
        <v>2428802.9500000002</v>
      </c>
      <c r="R174" s="139"/>
      <c r="S174" s="139"/>
      <c r="T174" s="41"/>
      <c r="U174" s="41"/>
      <c r="V174" s="41"/>
      <c r="W174" s="41"/>
      <c r="AB174" s="41"/>
      <c r="AC174" s="41"/>
      <c r="AD174" s="41"/>
      <c r="AE174" s="41"/>
      <c r="AF174" s="41"/>
      <c r="AG174" s="41"/>
      <c r="AH174" s="41"/>
    </row>
    <row r="175" spans="2:34" x14ac:dyDescent="0.25">
      <c r="B175" s="11" t="s">
        <v>453</v>
      </c>
      <c r="C175" s="87">
        <v>0</v>
      </c>
      <c r="D175" s="87">
        <v>99863221.349999994</v>
      </c>
      <c r="E175" s="68"/>
      <c r="F175" s="68"/>
      <c r="G175" s="68">
        <v>0</v>
      </c>
      <c r="H175" s="68"/>
      <c r="I175" s="68"/>
      <c r="J175" s="68"/>
      <c r="K175" s="68"/>
      <c r="L175" s="68"/>
      <c r="M175" s="68"/>
      <c r="N175" s="68"/>
      <c r="O175" s="68"/>
      <c r="P175" s="68">
        <v>36565162.170000002</v>
      </c>
      <c r="Q175" s="68">
        <f t="shared" si="2"/>
        <v>36565162.170000002</v>
      </c>
      <c r="R175" s="139"/>
      <c r="S175" s="139"/>
      <c r="T175" s="41"/>
      <c r="U175" s="41"/>
      <c r="V175" s="41"/>
      <c r="W175" s="41"/>
      <c r="AB175" s="41"/>
      <c r="AC175" s="41"/>
      <c r="AD175" s="41"/>
      <c r="AE175" s="41"/>
      <c r="AF175" s="41"/>
      <c r="AG175" s="41"/>
      <c r="AH175" s="41"/>
    </row>
    <row r="176" spans="2:34" x14ac:dyDescent="0.25">
      <c r="B176" s="11" t="s">
        <v>455</v>
      </c>
      <c r="C176" s="87">
        <v>0</v>
      </c>
      <c r="D176" s="87">
        <v>10585056</v>
      </c>
      <c r="E176" s="68"/>
      <c r="F176" s="68"/>
      <c r="G176" s="68"/>
      <c r="H176" s="68"/>
      <c r="I176" s="68"/>
      <c r="J176" s="68"/>
      <c r="K176" s="68"/>
      <c r="L176" s="68"/>
      <c r="M176" s="68"/>
      <c r="N176" s="68"/>
      <c r="O176" s="68"/>
      <c r="P176" s="68">
        <v>9820481.6099999994</v>
      </c>
      <c r="Q176" s="68">
        <f t="shared" si="2"/>
        <v>9820481.6099999994</v>
      </c>
      <c r="R176" s="139"/>
      <c r="S176" s="139"/>
      <c r="T176" s="41"/>
      <c r="U176" s="41"/>
      <c r="V176" s="41"/>
      <c r="W176" s="41"/>
      <c r="AB176" s="41"/>
      <c r="AC176" s="41"/>
      <c r="AD176" s="41"/>
      <c r="AE176" s="41"/>
      <c r="AF176" s="41"/>
      <c r="AG176" s="41"/>
      <c r="AH176" s="41"/>
    </row>
    <row r="177" spans="2:34" x14ac:dyDescent="0.25">
      <c r="B177" s="11" t="s">
        <v>457</v>
      </c>
      <c r="C177" s="87">
        <v>11249648</v>
      </c>
      <c r="D177" s="87">
        <v>11249648</v>
      </c>
      <c r="E177" s="68">
        <v>0</v>
      </c>
      <c r="F177" s="68"/>
      <c r="G177" s="68"/>
      <c r="H177" s="68"/>
      <c r="I177" s="68"/>
      <c r="J177" s="68"/>
      <c r="K177" s="68"/>
      <c r="L177" s="68"/>
      <c r="M177" s="68"/>
      <c r="N177" s="68"/>
      <c r="O177" s="68"/>
      <c r="P177" s="68">
        <v>6988308.8600000003</v>
      </c>
      <c r="Q177" s="68">
        <f t="shared" si="2"/>
        <v>6988308.8600000003</v>
      </c>
      <c r="R177" s="139"/>
      <c r="S177" s="139"/>
      <c r="T177" s="41"/>
      <c r="U177" s="41"/>
      <c r="V177" s="41"/>
      <c r="W177" s="41"/>
      <c r="AB177" s="41"/>
      <c r="AC177" s="41"/>
      <c r="AD177" s="41"/>
      <c r="AE177" s="41"/>
      <c r="AF177" s="41"/>
      <c r="AG177" s="41"/>
      <c r="AH177" s="41"/>
    </row>
    <row r="178" spans="2:34" x14ac:dyDescent="0.25">
      <c r="B178" s="11" t="s">
        <v>458</v>
      </c>
      <c r="C178" s="87">
        <v>19618940</v>
      </c>
      <c r="D178" s="87">
        <v>19618940</v>
      </c>
      <c r="E178" s="68">
        <v>0</v>
      </c>
      <c r="F178" s="68"/>
      <c r="G178" s="68"/>
      <c r="H178" s="68"/>
      <c r="I178" s="68"/>
      <c r="J178" s="68"/>
      <c r="K178" s="68"/>
      <c r="L178" s="68"/>
      <c r="M178" s="68"/>
      <c r="N178" s="68"/>
      <c r="O178" s="68"/>
      <c r="P178" s="68">
        <v>8904736.6999999993</v>
      </c>
      <c r="Q178" s="68">
        <f t="shared" si="2"/>
        <v>8904736.6999999993</v>
      </c>
      <c r="R178" s="139"/>
      <c r="S178" s="139"/>
      <c r="T178" s="41"/>
      <c r="U178" s="41"/>
      <c r="V178" s="41"/>
      <c r="W178" s="41"/>
      <c r="AB178" s="41"/>
      <c r="AC178" s="41"/>
      <c r="AD178" s="41"/>
      <c r="AE178" s="41"/>
      <c r="AF178" s="41"/>
      <c r="AG178" s="41"/>
      <c r="AH178" s="41"/>
    </row>
    <row r="179" spans="2:34" x14ac:dyDescent="0.25">
      <c r="B179" s="11" t="s">
        <v>493</v>
      </c>
      <c r="C179" s="87">
        <v>0</v>
      </c>
      <c r="D179" s="87">
        <v>1174178</v>
      </c>
      <c r="E179" s="68"/>
      <c r="F179" s="68"/>
      <c r="G179" s="68"/>
      <c r="H179" s="68"/>
      <c r="I179" s="68"/>
      <c r="J179" s="68"/>
      <c r="K179" s="68"/>
      <c r="L179" s="68"/>
      <c r="M179" s="68"/>
      <c r="N179" s="68"/>
      <c r="O179" s="68"/>
      <c r="P179" s="68">
        <v>1174177.5</v>
      </c>
      <c r="Q179" s="68">
        <f t="shared" si="2"/>
        <v>1174177.5</v>
      </c>
      <c r="R179" s="139"/>
      <c r="S179" s="139"/>
      <c r="T179" s="41"/>
      <c r="U179" s="41"/>
      <c r="V179" s="41"/>
      <c r="W179" s="41"/>
      <c r="AB179" s="41"/>
      <c r="AC179" s="41"/>
      <c r="AD179" s="41"/>
      <c r="AE179" s="41"/>
      <c r="AF179" s="41"/>
      <c r="AG179" s="41"/>
      <c r="AH179" s="41"/>
    </row>
    <row r="180" spans="2:34" x14ac:dyDescent="0.25">
      <c r="B180" s="11" t="s">
        <v>459</v>
      </c>
      <c r="C180" s="87">
        <v>0</v>
      </c>
      <c r="D180" s="87">
        <v>803788</v>
      </c>
      <c r="E180" s="68">
        <v>134089.22</v>
      </c>
      <c r="F180" s="68"/>
      <c r="G180" s="68"/>
      <c r="H180" s="68"/>
      <c r="I180" s="68"/>
      <c r="J180" s="68"/>
      <c r="K180" s="68"/>
      <c r="L180" s="68"/>
      <c r="M180" s="68"/>
      <c r="N180" s="68"/>
      <c r="O180" s="68"/>
      <c r="P180" s="68">
        <v>669696.9</v>
      </c>
      <c r="Q180" s="68">
        <f t="shared" si="2"/>
        <v>803786.12</v>
      </c>
      <c r="R180" s="139"/>
      <c r="S180" s="139"/>
    </row>
    <row r="181" spans="2:34" x14ac:dyDescent="0.25">
      <c r="B181" s="11" t="s">
        <v>460</v>
      </c>
      <c r="C181" s="87">
        <v>0</v>
      </c>
      <c r="D181" s="87">
        <v>12732880</v>
      </c>
      <c r="E181" s="68"/>
      <c r="F181" s="68"/>
      <c r="G181" s="68">
        <v>0</v>
      </c>
      <c r="H181" s="68">
        <v>0</v>
      </c>
      <c r="I181" s="68">
        <v>0</v>
      </c>
      <c r="J181" s="68">
        <v>0</v>
      </c>
      <c r="K181" s="68">
        <v>283200</v>
      </c>
      <c r="L181" s="68">
        <v>0</v>
      </c>
      <c r="M181" s="68">
        <v>471292</v>
      </c>
      <c r="N181" s="68">
        <v>460200</v>
      </c>
      <c r="O181" s="68">
        <v>0</v>
      </c>
      <c r="P181" s="68">
        <v>747835.26</v>
      </c>
      <c r="Q181" s="68">
        <f t="shared" si="2"/>
        <v>1962527.26</v>
      </c>
      <c r="R181" s="139"/>
      <c r="S181" s="139"/>
    </row>
    <row r="182" spans="2:34" x14ac:dyDescent="0.25">
      <c r="B182" s="11" t="s">
        <v>494</v>
      </c>
      <c r="C182" s="87">
        <v>0</v>
      </c>
      <c r="D182" s="87">
        <v>33196350</v>
      </c>
      <c r="E182" s="68"/>
      <c r="F182" s="68"/>
      <c r="G182" s="68"/>
      <c r="H182" s="68"/>
      <c r="I182" s="68"/>
      <c r="J182" s="68">
        <v>0</v>
      </c>
      <c r="K182" s="68"/>
      <c r="L182" s="68"/>
      <c r="M182" s="68"/>
      <c r="N182" s="68"/>
      <c r="O182" s="68"/>
      <c r="P182" s="68"/>
      <c r="Q182" s="68">
        <f t="shared" si="2"/>
        <v>0</v>
      </c>
      <c r="R182" s="139"/>
      <c r="S182" s="139"/>
    </row>
    <row r="183" spans="2:34" x14ac:dyDescent="0.25">
      <c r="B183" s="11" t="s">
        <v>461</v>
      </c>
      <c r="C183">
        <v>0</v>
      </c>
      <c r="D183" s="87">
        <v>27554407.5</v>
      </c>
      <c r="E183" s="68">
        <v>0</v>
      </c>
      <c r="F183" s="68">
        <v>0</v>
      </c>
      <c r="G183" s="68">
        <v>0</v>
      </c>
      <c r="H183" s="68">
        <v>0</v>
      </c>
      <c r="I183" s="68">
        <v>0</v>
      </c>
      <c r="J183" s="68">
        <v>0</v>
      </c>
      <c r="K183" s="68">
        <v>630755</v>
      </c>
      <c r="L183" s="68">
        <v>75667.5</v>
      </c>
      <c r="M183" s="68">
        <v>10384</v>
      </c>
      <c r="N183" s="68">
        <v>847500</v>
      </c>
      <c r="O183" s="68">
        <v>195316.96</v>
      </c>
      <c r="P183" s="68">
        <v>508500</v>
      </c>
      <c r="Q183" s="68">
        <f t="shared" si="2"/>
        <v>2268123.46</v>
      </c>
      <c r="R183" s="139"/>
      <c r="S183" s="139"/>
    </row>
    <row r="184" spans="2:34" x14ac:dyDescent="0.25">
      <c r="B184" s="11" t="s">
        <v>495</v>
      </c>
      <c r="C184" s="87">
        <v>0</v>
      </c>
      <c r="D184" s="87">
        <v>34976.400000000001</v>
      </c>
      <c r="E184" s="68"/>
      <c r="F184" s="68"/>
      <c r="G184" s="68"/>
      <c r="H184" s="68"/>
      <c r="I184" s="68"/>
      <c r="J184" s="68"/>
      <c r="K184" s="68"/>
      <c r="L184" s="68"/>
      <c r="M184" s="68"/>
      <c r="N184" s="68"/>
      <c r="O184" s="68"/>
      <c r="P184" s="68">
        <v>34976.400000000001</v>
      </c>
      <c r="Q184" s="68">
        <f t="shared" si="2"/>
        <v>34976.400000000001</v>
      </c>
      <c r="R184" s="139"/>
      <c r="S184" s="139"/>
    </row>
    <row r="185" spans="2:34" x14ac:dyDescent="0.25">
      <c r="B185" s="11" t="s">
        <v>496</v>
      </c>
      <c r="C185" s="87">
        <v>0</v>
      </c>
      <c r="D185" s="87">
        <v>15861050</v>
      </c>
      <c r="E185" s="68"/>
      <c r="F185" s="68"/>
      <c r="G185" s="68">
        <v>0</v>
      </c>
      <c r="H185" s="68">
        <v>0</v>
      </c>
      <c r="I185" s="68">
        <v>0</v>
      </c>
      <c r="J185" s="68">
        <v>0</v>
      </c>
      <c r="K185" s="68">
        <v>0</v>
      </c>
      <c r="L185" s="68">
        <v>0</v>
      </c>
      <c r="M185" s="68">
        <v>0</v>
      </c>
      <c r="N185" s="68"/>
      <c r="O185" s="68">
        <v>975572.46</v>
      </c>
      <c r="P185" s="68">
        <v>0</v>
      </c>
      <c r="Q185" s="68">
        <f t="shared" si="2"/>
        <v>975572.46</v>
      </c>
      <c r="R185" s="139"/>
      <c r="S185" s="139"/>
    </row>
    <row r="186" spans="2:34" x14ac:dyDescent="0.25">
      <c r="B186" s="11" t="s">
        <v>462</v>
      </c>
      <c r="C186" s="87">
        <v>5584010</v>
      </c>
      <c r="D186" s="87">
        <v>0</v>
      </c>
      <c r="E186" s="68">
        <v>0</v>
      </c>
      <c r="F186" s="68"/>
      <c r="G186" s="68"/>
      <c r="H186" s="68"/>
      <c r="I186" s="68"/>
      <c r="J186" s="68"/>
      <c r="K186" s="68"/>
      <c r="L186" s="68"/>
      <c r="M186" s="68"/>
      <c r="N186" s="68"/>
      <c r="O186" s="68"/>
      <c r="P186" s="68">
        <v>0</v>
      </c>
      <c r="Q186" s="68">
        <f t="shared" si="2"/>
        <v>0</v>
      </c>
      <c r="R186" s="139"/>
      <c r="S186" s="139"/>
    </row>
    <row r="187" spans="2:34" x14ac:dyDescent="0.25">
      <c r="B187" s="11" t="s">
        <v>463</v>
      </c>
      <c r="C187" s="87">
        <v>0</v>
      </c>
      <c r="D187" s="87">
        <v>3355837.4</v>
      </c>
      <c r="E187" s="68">
        <v>0</v>
      </c>
      <c r="F187" s="68">
        <v>0</v>
      </c>
      <c r="G187" s="68">
        <v>818644</v>
      </c>
      <c r="H187" s="68">
        <v>86680</v>
      </c>
      <c r="I187" s="68">
        <v>0</v>
      </c>
      <c r="J187" s="68"/>
      <c r="K187" s="68"/>
      <c r="L187" s="68"/>
      <c r="M187" s="68"/>
      <c r="N187" s="68"/>
      <c r="O187" s="68">
        <v>0</v>
      </c>
      <c r="P187" s="68">
        <v>527075.43999999994</v>
      </c>
      <c r="Q187" s="68">
        <f t="shared" si="2"/>
        <v>1432399.44</v>
      </c>
      <c r="R187" s="139"/>
      <c r="S187" s="139"/>
    </row>
    <row r="188" spans="2:34" x14ac:dyDescent="0.25">
      <c r="B188" s="11" t="s">
        <v>464</v>
      </c>
      <c r="C188" s="87">
        <v>0</v>
      </c>
      <c r="D188" s="87">
        <v>1274725</v>
      </c>
      <c r="E188" s="68"/>
      <c r="F188" s="68"/>
      <c r="G188" s="68"/>
      <c r="H188" s="68"/>
      <c r="I188" s="68"/>
      <c r="J188" s="68"/>
      <c r="K188" s="68"/>
      <c r="L188" s="68"/>
      <c r="M188" s="68"/>
      <c r="N188" s="68">
        <v>0</v>
      </c>
      <c r="O188" s="68"/>
      <c r="P188" s="68">
        <v>1274725</v>
      </c>
      <c r="Q188" s="68">
        <f t="shared" si="2"/>
        <v>1274725</v>
      </c>
      <c r="R188" s="139"/>
      <c r="S188" s="139"/>
    </row>
    <row r="189" spans="2:34" x14ac:dyDescent="0.25">
      <c r="B189" s="11" t="s">
        <v>465</v>
      </c>
      <c r="C189" s="87">
        <v>5584010</v>
      </c>
      <c r="D189" s="87">
        <v>31030010</v>
      </c>
      <c r="E189" s="68">
        <v>0</v>
      </c>
      <c r="F189" s="68">
        <v>31029948.43</v>
      </c>
      <c r="G189" s="68"/>
      <c r="H189" s="68"/>
      <c r="I189" s="68"/>
      <c r="J189" s="68"/>
      <c r="K189" s="68"/>
      <c r="L189" s="68"/>
      <c r="M189" s="68"/>
      <c r="N189" s="68"/>
      <c r="O189" s="68"/>
      <c r="P189" s="68">
        <v>0</v>
      </c>
      <c r="Q189" s="68">
        <f t="shared" si="2"/>
        <v>31029948.43</v>
      </c>
      <c r="R189" s="139"/>
      <c r="S189" s="139"/>
    </row>
    <row r="190" spans="2:34" x14ac:dyDescent="0.25">
      <c r="B190" s="11" t="s">
        <v>497</v>
      </c>
      <c r="C190" s="87">
        <v>0</v>
      </c>
      <c r="D190" s="87">
        <v>48805021.439999998</v>
      </c>
      <c r="E190" s="68"/>
      <c r="F190" s="68">
        <v>13656645.09</v>
      </c>
      <c r="G190" s="68">
        <v>8382731.8600000003</v>
      </c>
      <c r="H190" s="68">
        <v>1620551.07</v>
      </c>
      <c r="I190" s="68">
        <v>2291033.8200000003</v>
      </c>
      <c r="J190" s="68">
        <v>2129732.71</v>
      </c>
      <c r="K190" s="68">
        <v>1155550.33</v>
      </c>
      <c r="L190" s="68">
        <v>1357020.77</v>
      </c>
      <c r="M190" s="68">
        <v>1094004.74</v>
      </c>
      <c r="N190" s="68">
        <v>2002749.45</v>
      </c>
      <c r="O190" s="68">
        <v>396763.88</v>
      </c>
      <c r="P190" s="68">
        <v>2673532.02</v>
      </c>
      <c r="Q190" s="68">
        <f t="shared" si="2"/>
        <v>36760315.74000001</v>
      </c>
      <c r="R190" s="139"/>
      <c r="S190" s="139"/>
    </row>
    <row r="191" spans="2:34" x14ac:dyDescent="0.25">
      <c r="B191" s="11" t="s">
        <v>466</v>
      </c>
      <c r="C191" s="87">
        <v>0</v>
      </c>
      <c r="D191" s="87">
        <v>3252025.38</v>
      </c>
      <c r="E191" s="68"/>
      <c r="F191" s="68"/>
      <c r="G191" s="68"/>
      <c r="H191" s="68"/>
      <c r="I191" s="68"/>
      <c r="J191" s="68"/>
      <c r="K191" s="68"/>
      <c r="L191" s="68"/>
      <c r="M191" s="68"/>
      <c r="N191" s="68"/>
      <c r="O191" s="68"/>
      <c r="P191" s="68">
        <v>0</v>
      </c>
      <c r="Q191" s="68">
        <f t="shared" si="2"/>
        <v>0</v>
      </c>
      <c r="R191" s="139"/>
      <c r="S191" s="139"/>
    </row>
    <row r="192" spans="2:34" x14ac:dyDescent="0.25">
      <c r="B192" s="11" t="s">
        <v>498</v>
      </c>
      <c r="C192" s="87">
        <v>0</v>
      </c>
      <c r="D192" s="87">
        <v>10374616.699999999</v>
      </c>
      <c r="E192" s="68"/>
      <c r="F192" s="68"/>
      <c r="G192" s="68"/>
      <c r="H192" s="68"/>
      <c r="I192" s="68"/>
      <c r="J192" s="68"/>
      <c r="K192" s="68"/>
      <c r="L192" s="68"/>
      <c r="M192" s="68"/>
      <c r="N192" s="68"/>
      <c r="O192" s="68"/>
      <c r="P192" s="68">
        <v>10374616.699999999</v>
      </c>
      <c r="Q192" s="68">
        <f t="shared" si="2"/>
        <v>10374616.699999999</v>
      </c>
      <c r="R192" s="139"/>
      <c r="S192" s="139"/>
    </row>
    <row r="193" spans="1:32" x14ac:dyDescent="0.25">
      <c r="B193" s="11" t="s">
        <v>467</v>
      </c>
      <c r="C193" s="87">
        <v>0</v>
      </c>
      <c r="D193" s="87">
        <v>913816.96</v>
      </c>
      <c r="E193" s="68"/>
      <c r="F193" s="68"/>
      <c r="G193" s="68"/>
      <c r="H193" s="68">
        <v>0</v>
      </c>
      <c r="I193" s="68">
        <v>0</v>
      </c>
      <c r="J193" s="68">
        <v>247800</v>
      </c>
      <c r="K193" s="68">
        <v>205122.93</v>
      </c>
      <c r="L193" s="68">
        <v>255970.06</v>
      </c>
      <c r="M193" s="68">
        <v>0</v>
      </c>
      <c r="N193" s="68">
        <v>0</v>
      </c>
      <c r="O193" s="68"/>
      <c r="P193" s="68"/>
      <c r="Q193" s="68">
        <f t="shared" si="2"/>
        <v>708892.99</v>
      </c>
      <c r="R193" s="139"/>
      <c r="S193" s="139"/>
    </row>
    <row r="194" spans="1:32" x14ac:dyDescent="0.25">
      <c r="B194" s="11" t="s">
        <v>468</v>
      </c>
      <c r="C194" s="87">
        <v>19000000</v>
      </c>
      <c r="D194" s="87">
        <v>24355437.689999998</v>
      </c>
      <c r="E194" s="68">
        <v>0</v>
      </c>
      <c r="F194" s="68">
        <v>0</v>
      </c>
      <c r="G194" s="68">
        <v>118873.2</v>
      </c>
      <c r="H194" s="68">
        <v>0</v>
      </c>
      <c r="I194" s="68">
        <v>0</v>
      </c>
      <c r="J194" s="68">
        <v>0</v>
      </c>
      <c r="K194" s="68">
        <v>0</v>
      </c>
      <c r="L194" s="68"/>
      <c r="M194" s="68">
        <v>2229851.35</v>
      </c>
      <c r="N194" s="68">
        <v>0</v>
      </c>
      <c r="O194" s="68">
        <v>0</v>
      </c>
      <c r="P194" s="68">
        <v>316151.5</v>
      </c>
      <c r="Q194" s="68">
        <f t="shared" si="2"/>
        <v>2664876.0500000003</v>
      </c>
      <c r="R194" s="139"/>
      <c r="S194" s="139"/>
    </row>
    <row r="195" spans="1:32" x14ac:dyDescent="0.25">
      <c r="B195" s="11" t="s">
        <v>499</v>
      </c>
      <c r="C195" s="87">
        <v>0</v>
      </c>
      <c r="D195" s="87">
        <v>78532745</v>
      </c>
      <c r="E195" s="68"/>
      <c r="F195" s="68"/>
      <c r="G195" s="68"/>
      <c r="H195" s="68"/>
      <c r="I195" s="68"/>
      <c r="J195" s="68"/>
      <c r="K195" s="68"/>
      <c r="L195" s="68"/>
      <c r="M195" s="68"/>
      <c r="N195" s="68"/>
      <c r="O195" s="68"/>
      <c r="P195" s="68">
        <v>8946912.5</v>
      </c>
      <c r="Q195" s="68">
        <f t="shared" si="2"/>
        <v>8946912.5</v>
      </c>
      <c r="R195" s="139"/>
      <c r="S195" s="139"/>
    </row>
    <row r="196" spans="1:32" x14ac:dyDescent="0.25">
      <c r="B196" s="11" t="s">
        <v>470</v>
      </c>
      <c r="C196" s="87">
        <v>0</v>
      </c>
      <c r="D196" s="87">
        <v>17799284.399999999</v>
      </c>
      <c r="E196" s="68"/>
      <c r="F196" s="68">
        <v>0</v>
      </c>
      <c r="G196" s="68">
        <v>14933325</v>
      </c>
      <c r="H196" s="68">
        <v>0</v>
      </c>
      <c r="I196" s="68"/>
      <c r="J196" s="68"/>
      <c r="K196" s="68"/>
      <c r="L196" s="68"/>
      <c r="M196" s="68"/>
      <c r="N196" s="68"/>
      <c r="O196" s="68"/>
      <c r="P196" s="68"/>
      <c r="Q196" s="68">
        <f t="shared" si="2"/>
        <v>14933325</v>
      </c>
      <c r="R196" s="139"/>
      <c r="S196" s="139"/>
    </row>
    <row r="197" spans="1:32" x14ac:dyDescent="0.25">
      <c r="B197" s="11" t="s">
        <v>500</v>
      </c>
      <c r="C197" s="87">
        <v>5916857</v>
      </c>
      <c r="D197" s="87">
        <v>5916857</v>
      </c>
      <c r="E197" s="68">
        <v>0</v>
      </c>
      <c r="F197" s="68"/>
      <c r="G197" s="68"/>
      <c r="H197" s="68"/>
      <c r="I197" s="68"/>
      <c r="J197" s="68"/>
      <c r="K197" s="68"/>
      <c r="L197" s="68"/>
      <c r="M197" s="68"/>
      <c r="N197" s="68"/>
      <c r="O197" s="68"/>
      <c r="P197" s="68">
        <v>488171.1</v>
      </c>
      <c r="Q197" s="68">
        <f t="shared" si="2"/>
        <v>488171.1</v>
      </c>
      <c r="R197" s="139"/>
      <c r="S197" s="139"/>
    </row>
    <row r="198" spans="1:32" x14ac:dyDescent="0.25">
      <c r="B198" s="11" t="s">
        <v>501</v>
      </c>
      <c r="C198" s="87">
        <v>1207830</v>
      </c>
      <c r="D198" s="87">
        <v>1207830</v>
      </c>
      <c r="E198" s="68">
        <v>0</v>
      </c>
      <c r="F198" s="68"/>
      <c r="G198" s="68"/>
      <c r="H198" s="68"/>
      <c r="I198" s="68"/>
      <c r="J198" s="68"/>
      <c r="K198" s="68"/>
      <c r="L198" s="68"/>
      <c r="M198" s="68"/>
      <c r="N198" s="68"/>
      <c r="O198" s="68"/>
      <c r="P198" s="68"/>
      <c r="Q198" s="68">
        <f t="shared" si="2"/>
        <v>0</v>
      </c>
      <c r="R198" s="139"/>
      <c r="S198" s="139"/>
    </row>
    <row r="199" spans="1:32" x14ac:dyDescent="0.25">
      <c r="B199" s="11" t="s">
        <v>502</v>
      </c>
      <c r="C199" s="87">
        <v>0</v>
      </c>
      <c r="D199" s="87">
        <v>7970087</v>
      </c>
      <c r="E199" s="68"/>
      <c r="F199" s="68"/>
      <c r="G199" s="68">
        <v>0</v>
      </c>
      <c r="H199" s="68"/>
      <c r="I199" s="68">
        <v>0</v>
      </c>
      <c r="J199" s="68"/>
      <c r="K199" s="68"/>
      <c r="L199" s="68">
        <v>0</v>
      </c>
      <c r="M199" s="68">
        <v>230800</v>
      </c>
      <c r="N199" s="68"/>
      <c r="O199" s="68">
        <v>185450</v>
      </c>
      <c r="P199" s="68">
        <v>234215</v>
      </c>
      <c r="Q199" s="68">
        <f t="shared" si="2"/>
        <v>650465</v>
      </c>
      <c r="R199" s="139"/>
      <c r="S199" s="139"/>
    </row>
    <row r="200" spans="1:32" x14ac:dyDescent="0.25">
      <c r="B200" s="11" t="s">
        <v>471</v>
      </c>
      <c r="C200" s="87">
        <v>0</v>
      </c>
      <c r="D200" s="87">
        <v>1719723.7</v>
      </c>
      <c r="E200" s="68">
        <v>1718831.7</v>
      </c>
      <c r="F200" s="68">
        <v>0</v>
      </c>
      <c r="G200" s="68"/>
      <c r="H200" s="68"/>
      <c r="I200" s="68"/>
      <c r="J200" s="68"/>
      <c r="K200" s="68"/>
      <c r="L200" s="68"/>
      <c r="M200" s="68"/>
      <c r="N200" s="68"/>
      <c r="O200" s="68"/>
      <c r="P200" s="68"/>
      <c r="Q200" s="68">
        <f t="shared" si="2"/>
        <v>1718831.7</v>
      </c>
      <c r="R200" s="139"/>
      <c r="S200" s="139"/>
    </row>
    <row r="201" spans="1:32" x14ac:dyDescent="0.25">
      <c r="B201" s="11" t="s">
        <v>503</v>
      </c>
      <c r="C201" s="87">
        <v>0</v>
      </c>
      <c r="D201" s="87">
        <v>121821600</v>
      </c>
      <c r="E201" s="68">
        <v>0</v>
      </c>
      <c r="F201" s="68">
        <v>0</v>
      </c>
      <c r="G201" s="68">
        <v>60910800</v>
      </c>
      <c r="H201" s="68">
        <v>0</v>
      </c>
      <c r="I201" s="68"/>
      <c r="J201" s="68"/>
      <c r="K201" s="68"/>
      <c r="L201" s="68"/>
      <c r="M201" s="68"/>
      <c r="N201" s="68"/>
      <c r="O201" s="68">
        <v>48728640</v>
      </c>
      <c r="P201" s="68">
        <v>12182160</v>
      </c>
      <c r="Q201" s="68">
        <f t="shared" si="2"/>
        <v>121821600</v>
      </c>
      <c r="R201" s="139"/>
      <c r="S201" s="139"/>
    </row>
    <row r="202" spans="1:32" x14ac:dyDescent="0.25">
      <c r="B202" s="11" t="s">
        <v>504</v>
      </c>
      <c r="C202" s="87">
        <v>0</v>
      </c>
      <c r="D202" s="87">
        <v>10033634.75</v>
      </c>
      <c r="E202" s="68"/>
      <c r="F202" s="68"/>
      <c r="G202" s="68"/>
      <c r="H202" s="68"/>
      <c r="I202" s="68"/>
      <c r="J202" s="68"/>
      <c r="K202" s="68"/>
      <c r="L202" s="68"/>
      <c r="M202" s="68"/>
      <c r="N202" s="68"/>
      <c r="O202" s="68"/>
      <c r="P202" s="68">
        <v>0</v>
      </c>
      <c r="Q202" s="68">
        <f t="shared" si="2"/>
        <v>0</v>
      </c>
      <c r="R202" s="139"/>
      <c r="S202" s="139"/>
    </row>
    <row r="203" spans="1:32" x14ac:dyDescent="0.25">
      <c r="B203" s="11" t="s">
        <v>505</v>
      </c>
      <c r="C203" s="87">
        <v>0</v>
      </c>
      <c r="D203" s="87">
        <v>236337160</v>
      </c>
      <c r="E203" s="68"/>
      <c r="F203" s="68"/>
      <c r="G203" s="68"/>
      <c r="H203" s="68"/>
      <c r="I203" s="68"/>
      <c r="J203" s="68"/>
      <c r="K203" s="68">
        <v>0</v>
      </c>
      <c r="L203" s="68"/>
      <c r="M203" s="68"/>
      <c r="N203" s="68"/>
      <c r="O203" s="68">
        <v>236337160</v>
      </c>
      <c r="P203" s="68">
        <v>0</v>
      </c>
      <c r="Q203" s="68">
        <f t="shared" ref="Q203:Q204" si="3">+SUM(E203:P203)</f>
        <v>236337160</v>
      </c>
      <c r="R203" s="139"/>
      <c r="S203" s="139"/>
    </row>
    <row r="204" spans="1:32" x14ac:dyDescent="0.25">
      <c r="B204" s="11" t="s">
        <v>506</v>
      </c>
      <c r="C204" s="87">
        <v>0</v>
      </c>
      <c r="D204" s="87">
        <v>21530399.100000001</v>
      </c>
      <c r="E204" s="68"/>
      <c r="F204" s="68"/>
      <c r="G204" s="68"/>
      <c r="H204" s="68"/>
      <c r="I204" s="68"/>
      <c r="J204" s="68"/>
      <c r="K204" s="68"/>
      <c r="L204" s="68"/>
      <c r="M204" s="68"/>
      <c r="N204" s="68">
        <v>2774747.5</v>
      </c>
      <c r="O204" s="68">
        <v>7741048.75</v>
      </c>
      <c r="P204" s="68">
        <v>4921100.4400000004</v>
      </c>
      <c r="Q204" s="68">
        <f t="shared" si="3"/>
        <v>15436896.690000001</v>
      </c>
      <c r="R204" s="139"/>
      <c r="S204" s="139"/>
    </row>
    <row r="205" spans="1:32" x14ac:dyDescent="0.25">
      <c r="B205" s="99" t="s">
        <v>158</v>
      </c>
      <c r="C205" s="105">
        <f>C10+C12+C90+C93+C140+C88</f>
        <v>1484234610959</v>
      </c>
      <c r="D205" s="105">
        <f>D10+D12+D90+D93+D140+D88</f>
        <v>1563674700542.7502</v>
      </c>
      <c r="E205" s="97">
        <f t="shared" ref="E205:Q205" si="4">E10+E12+E88+E90+E93+E140</f>
        <v>134047156785.42996</v>
      </c>
      <c r="F205" s="97">
        <f t="shared" si="4"/>
        <v>96384797444.329987</v>
      </c>
      <c r="G205" s="97">
        <f t="shared" si="4"/>
        <v>112963862363.92996</v>
      </c>
      <c r="H205" s="97">
        <f t="shared" si="4"/>
        <v>102385081677.28001</v>
      </c>
      <c r="I205" s="97">
        <f t="shared" si="4"/>
        <v>137048817622.07001</v>
      </c>
      <c r="J205" s="97">
        <f t="shared" si="4"/>
        <v>128238003019.78001</v>
      </c>
      <c r="K205" s="97">
        <f t="shared" si="4"/>
        <v>130472146453.47</v>
      </c>
      <c r="L205" s="97">
        <f t="shared" si="4"/>
        <v>125009741258.31001</v>
      </c>
      <c r="M205" s="97">
        <f t="shared" si="4"/>
        <v>109539306231.20999</v>
      </c>
      <c r="N205" s="97">
        <f t="shared" si="4"/>
        <v>114549917923.72002</v>
      </c>
      <c r="O205" s="97">
        <f t="shared" si="4"/>
        <v>158231885019.69003</v>
      </c>
      <c r="P205" s="97">
        <f t="shared" si="4"/>
        <v>172708279841.10001</v>
      </c>
      <c r="Q205" s="141">
        <f t="shared" si="4"/>
        <v>1521578995640.3201</v>
      </c>
      <c r="R205"/>
      <c r="S205" s="139"/>
    </row>
    <row r="206" spans="1:32" x14ac:dyDescent="0.25">
      <c r="B206" s="80"/>
      <c r="C206" s="106"/>
      <c r="D206" s="106"/>
      <c r="E206" s="102"/>
      <c r="F206" s="102"/>
      <c r="G206" s="102"/>
      <c r="H206" s="102"/>
      <c r="I206" s="102"/>
      <c r="J206" s="102"/>
      <c r="K206" s="102"/>
      <c r="L206" s="20"/>
      <c r="M206" s="20"/>
      <c r="N206" s="20"/>
      <c r="O206" s="20"/>
      <c r="P206" s="20"/>
      <c r="Q206" s="21"/>
      <c r="R206"/>
      <c r="S206" s="139"/>
    </row>
    <row r="207" spans="1:32" x14ac:dyDescent="0.25">
      <c r="B207" s="95"/>
      <c r="C207" s="107"/>
      <c r="D207" s="107"/>
      <c r="E207" s="94" t="str">
        <f t="shared" ref="E207:N207" si="5">+E9</f>
        <v>ENERO</v>
      </c>
      <c r="F207" s="94" t="str">
        <f t="shared" si="5"/>
        <v>FEBRERO</v>
      </c>
      <c r="G207" s="94" t="str">
        <f t="shared" si="5"/>
        <v>MARZO</v>
      </c>
      <c r="H207" s="94" t="str">
        <f t="shared" si="5"/>
        <v>ABRIL</v>
      </c>
      <c r="I207" s="94" t="str">
        <f t="shared" si="5"/>
        <v>MAYO</v>
      </c>
      <c r="J207" s="94" t="str">
        <f t="shared" si="5"/>
        <v>JUNIO</v>
      </c>
      <c r="K207" s="94" t="str">
        <f t="shared" si="5"/>
        <v>JULIO</v>
      </c>
      <c r="L207" s="94" t="str">
        <f t="shared" si="5"/>
        <v>AGOSTO</v>
      </c>
      <c r="M207" s="94" t="str">
        <f t="shared" si="5"/>
        <v>SEPTIEMBRE</v>
      </c>
      <c r="N207" s="94" t="str">
        <f t="shared" si="5"/>
        <v>OCTUBRE</v>
      </c>
      <c r="O207" s="94" t="s">
        <v>20</v>
      </c>
      <c r="P207" s="94" t="s">
        <v>21</v>
      </c>
      <c r="Q207" s="94" t="s">
        <v>22</v>
      </c>
      <c r="R207"/>
      <c r="S207" s="139"/>
      <c r="T207" s="40"/>
      <c r="U207" s="40"/>
      <c r="V207" s="40"/>
      <c r="W207" s="40"/>
      <c r="AB207" s="40"/>
      <c r="AC207" s="40"/>
      <c r="AD207" s="40"/>
      <c r="AE207" s="40"/>
      <c r="AF207" s="40"/>
    </row>
    <row r="208" spans="1:32" x14ac:dyDescent="0.25">
      <c r="A208" s="26"/>
      <c r="B208" s="9" t="s">
        <v>23</v>
      </c>
      <c r="C208" s="71">
        <v>22651587790</v>
      </c>
      <c r="D208" s="71">
        <v>20446221181.330002</v>
      </c>
      <c r="E208" s="71">
        <v>497704943.99000001</v>
      </c>
      <c r="F208" s="71">
        <v>137640128.93000001</v>
      </c>
      <c r="G208" s="71">
        <v>603827442.24000001</v>
      </c>
      <c r="H208" s="71">
        <v>508788619.51999998</v>
      </c>
      <c r="I208" s="71">
        <v>602359482.15999997</v>
      </c>
      <c r="J208" s="71">
        <v>106272894.84</v>
      </c>
      <c r="K208" s="71">
        <v>920691110.35000002</v>
      </c>
      <c r="L208" s="71">
        <v>2959097308.5599999</v>
      </c>
      <c r="M208" s="71">
        <v>1483063406.78</v>
      </c>
      <c r="N208" s="71">
        <v>760396485.66999996</v>
      </c>
      <c r="O208" s="71">
        <v>3965750603.5300002</v>
      </c>
      <c r="P208" s="71">
        <v>708428564.72000003</v>
      </c>
      <c r="Q208" s="71">
        <f t="shared" ref="Q208:Q218" si="6">SUM(E208:P208)</f>
        <v>13254020991.289999</v>
      </c>
      <c r="R208"/>
      <c r="S208" s="139"/>
      <c r="T208" s="40"/>
      <c r="U208" s="40"/>
      <c r="V208" s="40"/>
      <c r="W208" s="40"/>
      <c r="AB208" s="40"/>
      <c r="AC208" s="40"/>
      <c r="AD208" s="40"/>
      <c r="AE208" s="40"/>
      <c r="AF208" s="40"/>
    </row>
    <row r="209" spans="1:37" x14ac:dyDescent="0.25">
      <c r="B209" s="11" t="s">
        <v>24</v>
      </c>
      <c r="C209" s="87">
        <v>22651587790</v>
      </c>
      <c r="D209" s="87">
        <v>20446221181.330002</v>
      </c>
      <c r="E209" s="68">
        <v>497704943.99000001</v>
      </c>
      <c r="F209" s="68">
        <v>137640128.93000001</v>
      </c>
      <c r="G209" s="68">
        <v>603827442.24000001</v>
      </c>
      <c r="H209" s="68">
        <v>508788619.51999998</v>
      </c>
      <c r="I209" s="68">
        <v>602359482.15999997</v>
      </c>
      <c r="J209" s="68">
        <v>106272894.84</v>
      </c>
      <c r="K209" s="68">
        <v>920691110.35000002</v>
      </c>
      <c r="L209" s="68">
        <v>2959097308.5599999</v>
      </c>
      <c r="M209" s="68">
        <v>1483063406.78</v>
      </c>
      <c r="N209" s="68">
        <v>760396485.66999996</v>
      </c>
      <c r="O209" s="68">
        <v>3965750603.5300002</v>
      </c>
      <c r="P209" s="68">
        <v>708428564.72000003</v>
      </c>
      <c r="Q209" s="68">
        <f t="shared" si="6"/>
        <v>13254020991.289999</v>
      </c>
      <c r="R209"/>
      <c r="S209" s="136"/>
      <c r="T209" s="40"/>
      <c r="U209" s="40"/>
      <c r="V209" s="40"/>
      <c r="W209" s="40"/>
      <c r="AB209" s="40"/>
      <c r="AC209" s="40"/>
      <c r="AD209" s="40"/>
      <c r="AE209" s="40"/>
      <c r="AF209" s="40"/>
    </row>
    <row r="210" spans="1:37" x14ac:dyDescent="0.25">
      <c r="A210" s="28"/>
      <c r="B210" s="9" t="s">
        <v>25</v>
      </c>
      <c r="C210" s="71">
        <v>0</v>
      </c>
      <c r="D210" s="71">
        <v>0</v>
      </c>
      <c r="E210" s="71">
        <v>0</v>
      </c>
      <c r="F210" s="71">
        <v>0</v>
      </c>
      <c r="G210" s="71">
        <v>0</v>
      </c>
      <c r="H210" s="71">
        <v>0</v>
      </c>
      <c r="I210" s="71">
        <v>0</v>
      </c>
      <c r="J210" s="71">
        <v>0</v>
      </c>
      <c r="K210" s="71">
        <v>0</v>
      </c>
      <c r="L210" s="71">
        <v>0</v>
      </c>
      <c r="M210" s="71">
        <v>0</v>
      </c>
      <c r="N210" s="71">
        <v>0</v>
      </c>
      <c r="O210" s="71">
        <v>0</v>
      </c>
      <c r="P210" s="71"/>
      <c r="Q210" s="71">
        <f t="shared" si="6"/>
        <v>0</v>
      </c>
      <c r="R210"/>
      <c r="S210" s="40"/>
      <c r="T210" s="40"/>
      <c r="U210" s="40"/>
      <c r="V210" s="40"/>
      <c r="W210" s="40"/>
      <c r="AB210" s="40"/>
      <c r="AC210" s="40"/>
      <c r="AD210" s="40"/>
      <c r="AE210" s="40"/>
      <c r="AF210" s="40"/>
    </row>
    <row r="211" spans="1:37" x14ac:dyDescent="0.25">
      <c r="B211" s="11" t="s">
        <v>244</v>
      </c>
      <c r="C211" s="87">
        <v>0</v>
      </c>
      <c r="D211" s="87">
        <v>0</v>
      </c>
      <c r="E211" s="87">
        <v>0</v>
      </c>
      <c r="F211" s="87">
        <v>0</v>
      </c>
      <c r="G211" s="87">
        <v>0</v>
      </c>
      <c r="H211" s="87">
        <v>0</v>
      </c>
      <c r="I211" s="87">
        <v>0</v>
      </c>
      <c r="J211" s="87">
        <v>0</v>
      </c>
      <c r="K211" s="87">
        <v>0</v>
      </c>
      <c r="L211" s="87">
        <v>0</v>
      </c>
      <c r="M211" s="87">
        <v>0</v>
      </c>
      <c r="N211" s="87">
        <v>0</v>
      </c>
      <c r="O211" s="87">
        <v>0</v>
      </c>
      <c r="P211" s="87"/>
      <c r="Q211" s="87">
        <f t="shared" si="6"/>
        <v>0</v>
      </c>
      <c r="R211"/>
      <c r="S211" s="40"/>
      <c r="T211" s="40"/>
      <c r="U211" s="40"/>
      <c r="V211" s="40"/>
      <c r="W211" s="40"/>
      <c r="AB211" s="40"/>
      <c r="AC211" s="40"/>
      <c r="AD211" s="40"/>
      <c r="AE211" s="40"/>
    </row>
    <row r="212" spans="1:37" x14ac:dyDescent="0.25">
      <c r="B212" s="9" t="s">
        <v>74</v>
      </c>
      <c r="C212" s="71">
        <v>0</v>
      </c>
      <c r="D212" s="71">
        <v>0</v>
      </c>
      <c r="E212" s="71">
        <v>0</v>
      </c>
      <c r="F212" s="71">
        <v>0</v>
      </c>
      <c r="G212" s="71">
        <v>0</v>
      </c>
      <c r="H212" s="71">
        <v>0</v>
      </c>
      <c r="I212" s="71">
        <v>0</v>
      </c>
      <c r="J212" s="71">
        <v>0</v>
      </c>
      <c r="K212" s="71">
        <v>0</v>
      </c>
      <c r="L212" s="71">
        <v>0</v>
      </c>
      <c r="M212" s="71">
        <v>0</v>
      </c>
      <c r="N212" s="71">
        <v>0</v>
      </c>
      <c r="O212" s="71">
        <v>2000000000</v>
      </c>
      <c r="P212" s="89">
        <v>-2000000000</v>
      </c>
      <c r="Q212" s="89">
        <f t="shared" si="6"/>
        <v>0</v>
      </c>
      <c r="R212"/>
      <c r="S212" s="40"/>
      <c r="T212" s="40"/>
      <c r="U212" s="40"/>
      <c r="V212" s="40"/>
      <c r="W212" s="40"/>
      <c r="AB212" s="40"/>
      <c r="AC212" s="40"/>
      <c r="AD212" s="40"/>
      <c r="AE212" s="40"/>
    </row>
    <row r="213" spans="1:37" x14ac:dyDescent="0.25">
      <c r="B213" s="11" t="s">
        <v>75</v>
      </c>
      <c r="C213" s="87">
        <v>0</v>
      </c>
      <c r="D213" s="87">
        <v>0</v>
      </c>
      <c r="E213" s="87">
        <v>0</v>
      </c>
      <c r="F213" s="87">
        <v>0</v>
      </c>
      <c r="G213" s="87">
        <v>0</v>
      </c>
      <c r="H213" s="87">
        <v>0</v>
      </c>
      <c r="I213" s="87">
        <v>0</v>
      </c>
      <c r="J213" s="87">
        <v>0</v>
      </c>
      <c r="K213" s="87">
        <v>0</v>
      </c>
      <c r="L213" s="87">
        <v>0</v>
      </c>
      <c r="M213" s="87">
        <v>0</v>
      </c>
      <c r="N213" s="87">
        <v>0</v>
      </c>
      <c r="O213" s="87">
        <v>0</v>
      </c>
      <c r="P213" s="87">
        <v>-2000000000</v>
      </c>
      <c r="Q213" s="87">
        <f t="shared" si="6"/>
        <v>-2000000000</v>
      </c>
      <c r="R213"/>
      <c r="S213" s="41"/>
      <c r="T213" s="42"/>
      <c r="V213" s="40"/>
      <c r="W213" s="40"/>
      <c r="AB213" s="40"/>
      <c r="AC213" s="40"/>
      <c r="AD213" s="40"/>
      <c r="AE213" s="40"/>
      <c r="AF213" s="40"/>
      <c r="AG213" s="40"/>
      <c r="AH213" s="40"/>
      <c r="AI213" s="40"/>
      <c r="AJ213" s="40"/>
    </row>
    <row r="214" spans="1:37" x14ac:dyDescent="0.25">
      <c r="B214" s="11" t="s">
        <v>76</v>
      </c>
      <c r="C214" s="87"/>
      <c r="D214" s="87"/>
      <c r="E214" s="87">
        <v>0</v>
      </c>
      <c r="F214" s="87">
        <v>0</v>
      </c>
      <c r="G214" s="87">
        <v>0</v>
      </c>
      <c r="H214" s="87">
        <v>0</v>
      </c>
      <c r="I214" s="87">
        <v>0</v>
      </c>
      <c r="J214" s="87">
        <v>0</v>
      </c>
      <c r="K214" s="87">
        <v>0</v>
      </c>
      <c r="L214" s="87">
        <v>0</v>
      </c>
      <c r="M214" s="87">
        <v>0</v>
      </c>
      <c r="N214" s="87">
        <v>0</v>
      </c>
      <c r="O214" s="87">
        <v>2000000000</v>
      </c>
      <c r="P214" s="87"/>
      <c r="Q214" s="87">
        <f t="shared" si="6"/>
        <v>2000000000</v>
      </c>
      <c r="R214"/>
      <c r="S214" s="41"/>
      <c r="T214" s="42"/>
      <c r="V214" s="40"/>
      <c r="W214" s="40"/>
      <c r="AB214" s="40"/>
      <c r="AC214" s="40"/>
      <c r="AD214" s="40"/>
      <c r="AE214" s="40"/>
      <c r="AF214" s="40"/>
      <c r="AG214" s="40"/>
      <c r="AH214" s="40"/>
      <c r="AI214" s="40"/>
      <c r="AJ214" s="40"/>
    </row>
    <row r="215" spans="1:37" s="26" customFormat="1" x14ac:dyDescent="0.25">
      <c r="A215"/>
      <c r="B215" s="9" t="s">
        <v>77</v>
      </c>
      <c r="C215" s="71">
        <v>85468922745</v>
      </c>
      <c r="D215" s="71">
        <v>87674289353.670013</v>
      </c>
      <c r="E215" s="71">
        <v>22332162107.849998</v>
      </c>
      <c r="F215" s="71">
        <v>8658934173.9300003</v>
      </c>
      <c r="G215" s="71">
        <v>10073575114.76</v>
      </c>
      <c r="H215" s="71">
        <v>10525399966.58</v>
      </c>
      <c r="I215" s="71">
        <v>5847751320.1900005</v>
      </c>
      <c r="J215" s="71">
        <v>1366646238.48</v>
      </c>
      <c r="K215" s="71">
        <v>0</v>
      </c>
      <c r="L215" s="71">
        <v>193672586.94</v>
      </c>
      <c r="M215" s="71">
        <v>2074904440.6800001</v>
      </c>
      <c r="N215" s="71">
        <v>7172806948.1700001</v>
      </c>
      <c r="O215" s="71">
        <v>6316607268.4099998</v>
      </c>
      <c r="P215" s="71">
        <v>13032432221.889999</v>
      </c>
      <c r="Q215" s="71">
        <f t="shared" si="6"/>
        <v>87594892387.880005</v>
      </c>
      <c r="R215"/>
      <c r="S215" s="41"/>
      <c r="T215"/>
      <c r="U215" s="42"/>
      <c r="V215"/>
      <c r="W215" s="40"/>
      <c r="X215"/>
      <c r="Y215"/>
      <c r="Z215"/>
      <c r="AA215"/>
      <c r="AB215" s="40"/>
      <c r="AC215" s="40"/>
      <c r="AD215" s="40"/>
      <c r="AE215" s="40"/>
      <c r="AF215" s="40"/>
      <c r="AG215" s="40"/>
      <c r="AH215" s="40"/>
      <c r="AI215" s="40"/>
      <c r="AJ215" s="40"/>
      <c r="AK215" s="40"/>
    </row>
    <row r="216" spans="1:37" x14ac:dyDescent="0.25">
      <c r="B216" s="11" t="s">
        <v>245</v>
      </c>
      <c r="C216" s="87">
        <v>45693902312</v>
      </c>
      <c r="D216" s="87">
        <v>30252682297.120003</v>
      </c>
      <c r="E216" s="72">
        <v>16150973120.200001</v>
      </c>
      <c r="F216" s="72"/>
      <c r="G216" s="72">
        <v>6277310000</v>
      </c>
      <c r="H216" s="72">
        <v>0</v>
      </c>
      <c r="I216" s="72"/>
      <c r="J216" s="72"/>
      <c r="K216" s="72"/>
      <c r="L216" s="72">
        <v>0</v>
      </c>
      <c r="M216" s="72">
        <v>0</v>
      </c>
      <c r="N216" s="72">
        <v>7052914715.0299997</v>
      </c>
      <c r="O216" s="72">
        <v>3954919847.25</v>
      </c>
      <c r="P216" s="72">
        <v>-3183435674.7900009</v>
      </c>
      <c r="Q216" s="72">
        <f t="shared" si="6"/>
        <v>30252682007.689999</v>
      </c>
      <c r="R216"/>
      <c r="S216" s="41"/>
      <c r="T216" s="42"/>
      <c r="U216" s="42"/>
      <c r="V216" s="42"/>
    </row>
    <row r="217" spans="1:37" s="28" customFormat="1" x14ac:dyDescent="0.25">
      <c r="A217"/>
      <c r="B217" s="11" t="s">
        <v>86</v>
      </c>
      <c r="C217" s="87">
        <v>39775020433</v>
      </c>
      <c r="D217" s="87">
        <v>57421607056.550003</v>
      </c>
      <c r="E217" s="87">
        <v>6181188987.6499996</v>
      </c>
      <c r="F217" s="87">
        <v>8658934173.9300003</v>
      </c>
      <c r="G217" s="87">
        <v>3796265114.7600002</v>
      </c>
      <c r="H217" s="87">
        <v>10525399966.58</v>
      </c>
      <c r="I217" s="87">
        <v>5847751320.1900005</v>
      </c>
      <c r="J217" s="87">
        <v>1366646238.48</v>
      </c>
      <c r="K217" s="87">
        <v>0</v>
      </c>
      <c r="L217" s="87">
        <v>193672586.94</v>
      </c>
      <c r="M217" s="87">
        <v>2074904440.6800001</v>
      </c>
      <c r="N217" s="87">
        <v>119892233.14000002</v>
      </c>
      <c r="O217" s="87">
        <v>2361687421.1599998</v>
      </c>
      <c r="P217" s="87">
        <v>16215867896.68</v>
      </c>
      <c r="Q217" s="87">
        <f t="shared" si="6"/>
        <v>57342210380.19001</v>
      </c>
      <c r="R217"/>
      <c r="X217"/>
      <c r="Y217"/>
      <c r="Z217"/>
      <c r="AA217"/>
    </row>
    <row r="218" spans="1:37" x14ac:dyDescent="0.25">
      <c r="B218" s="99" t="s">
        <v>182</v>
      </c>
      <c r="C218" s="105">
        <f>C208+C210+C212+C215</f>
        <v>108120510535</v>
      </c>
      <c r="D218" s="105">
        <f>D208+D210+D212+D215</f>
        <v>108120510535.00002</v>
      </c>
      <c r="E218" s="97">
        <f t="shared" ref="E218:P218" si="7">E208+E210+E215+E212</f>
        <v>22829867051.84</v>
      </c>
      <c r="F218" s="97">
        <f t="shared" si="7"/>
        <v>8796574302.8600006</v>
      </c>
      <c r="G218" s="97">
        <f t="shared" si="7"/>
        <v>10677402557</v>
      </c>
      <c r="H218" s="97">
        <f t="shared" si="7"/>
        <v>11034188586.1</v>
      </c>
      <c r="I218" s="97">
        <f t="shared" si="7"/>
        <v>6450110802.3500004</v>
      </c>
      <c r="J218" s="97">
        <f t="shared" si="7"/>
        <v>1472919133.3199999</v>
      </c>
      <c r="K218" s="97">
        <f t="shared" si="7"/>
        <v>920691110.35000002</v>
      </c>
      <c r="L218" s="97">
        <f t="shared" si="7"/>
        <v>3152769895.5</v>
      </c>
      <c r="M218" s="97">
        <f t="shared" si="7"/>
        <v>3557967847.46</v>
      </c>
      <c r="N218" s="97">
        <f t="shared" si="7"/>
        <v>7933203433.8400002</v>
      </c>
      <c r="O218" s="97">
        <f t="shared" si="7"/>
        <v>12282357871.940001</v>
      </c>
      <c r="P218" s="97">
        <f t="shared" si="7"/>
        <v>11740860786.609999</v>
      </c>
      <c r="Q218" s="97">
        <f t="shared" si="6"/>
        <v>100848913379.17</v>
      </c>
      <c r="R218"/>
    </row>
    <row r="219" spans="1:37" hidden="1" x14ac:dyDescent="0.25">
      <c r="B219" s="80"/>
      <c r="C219" s="108"/>
      <c r="D219" s="108"/>
      <c r="E219" s="98"/>
      <c r="F219" s="98"/>
      <c r="G219" s="98"/>
      <c r="H219" s="98"/>
      <c r="I219" s="98"/>
      <c r="J219" s="98"/>
      <c r="K219" s="98"/>
      <c r="L219" s="98"/>
      <c r="M219" s="98"/>
      <c r="N219" s="98"/>
      <c r="O219" s="98"/>
      <c r="P219" s="98"/>
      <c r="Q219" s="98"/>
      <c r="R219"/>
    </row>
    <row r="220" spans="1:37" x14ac:dyDescent="0.25">
      <c r="B220" s="99" t="s">
        <v>183</v>
      </c>
      <c r="C220" s="105">
        <f t="shared" ref="C220:Q220" si="8">C205+C218</f>
        <v>1592355121494</v>
      </c>
      <c r="D220" s="105">
        <f t="shared" si="8"/>
        <v>1671795211077.7502</v>
      </c>
      <c r="E220" s="97">
        <f t="shared" si="8"/>
        <v>156877023837.26996</v>
      </c>
      <c r="F220" s="97">
        <f t="shared" si="8"/>
        <v>105181371747.18999</v>
      </c>
      <c r="G220" s="97">
        <f t="shared" si="8"/>
        <v>123641264920.92996</v>
      </c>
      <c r="H220" s="97">
        <f t="shared" si="8"/>
        <v>113419270263.38002</v>
      </c>
      <c r="I220" s="97">
        <f t="shared" si="8"/>
        <v>143498928424.42001</v>
      </c>
      <c r="J220" s="97">
        <f t="shared" si="8"/>
        <v>129710922153.10002</v>
      </c>
      <c r="K220" s="97">
        <f t="shared" si="8"/>
        <v>131392837563.82001</v>
      </c>
      <c r="L220" s="97">
        <f t="shared" si="8"/>
        <v>128162511153.81001</v>
      </c>
      <c r="M220" s="97">
        <f t="shared" si="8"/>
        <v>113097274078.67</v>
      </c>
      <c r="N220" s="97">
        <f t="shared" si="8"/>
        <v>122483121357.56001</v>
      </c>
      <c r="O220" s="97">
        <f t="shared" si="8"/>
        <v>170514242891.63004</v>
      </c>
      <c r="P220" s="97">
        <f t="shared" si="8"/>
        <v>184449140627.70999</v>
      </c>
      <c r="Q220" s="97">
        <f t="shared" si="8"/>
        <v>1622427909019.49</v>
      </c>
      <c r="R220"/>
    </row>
    <row r="221" spans="1:37" x14ac:dyDescent="0.25">
      <c r="B221" s="29" t="s">
        <v>345</v>
      </c>
      <c r="C221" s="140"/>
      <c r="D221" s="140"/>
      <c r="E221"/>
      <c r="F221"/>
      <c r="G221"/>
      <c r="H221"/>
      <c r="I221"/>
      <c r="J221"/>
      <c r="K221"/>
      <c r="L221"/>
      <c r="M221"/>
      <c r="N221"/>
      <c r="O221"/>
      <c r="P221"/>
      <c r="Q221"/>
    </row>
    <row r="222" spans="1:37" x14ac:dyDescent="0.25">
      <c r="B222" s="83" t="s">
        <v>507</v>
      </c>
      <c r="C222" s="31"/>
      <c r="D222" s="31"/>
      <c r="E222" s="143"/>
      <c r="F222" s="143"/>
      <c r="G222" s="143"/>
      <c r="H222" s="143"/>
      <c r="I222" s="143"/>
      <c r="J222" s="143"/>
      <c r="K222" s="143"/>
      <c r="L222" s="143"/>
      <c r="M222" s="143"/>
      <c r="N222" s="143"/>
      <c r="O222" s="143"/>
      <c r="P222" s="143"/>
      <c r="Q222" s="143"/>
    </row>
    <row r="223" spans="1:37" x14ac:dyDescent="0.25">
      <c r="B223" s="83" t="s">
        <v>186</v>
      </c>
      <c r="C223" s="38"/>
      <c r="D223" s="38"/>
      <c r="E223" s="34"/>
      <c r="F223" s="34"/>
      <c r="G223" s="34"/>
      <c r="H223" s="34"/>
      <c r="I223" s="34"/>
      <c r="J223" s="34"/>
      <c r="K223" s="34"/>
      <c r="L223" s="34"/>
      <c r="M223" s="34"/>
      <c r="N223"/>
      <c r="O223" s="40"/>
      <c r="P223" s="28"/>
      <c r="Q223" s="28"/>
    </row>
    <row r="224" spans="1:37" ht="36" x14ac:dyDescent="0.25">
      <c r="B224" s="142" t="s">
        <v>508</v>
      </c>
      <c r="C224" s="36"/>
      <c r="D224" s="36"/>
      <c r="E224" s="36"/>
      <c r="F224" s="36"/>
      <c r="G224" s="36"/>
      <c r="H224" s="36"/>
      <c r="I224" s="36"/>
      <c r="J224" s="36"/>
      <c r="K224" s="36"/>
      <c r="L224" s="36"/>
      <c r="M224" s="36"/>
      <c r="N224" s="42"/>
      <c r="O224" s="42"/>
      <c r="P224"/>
      <c r="Q224"/>
    </row>
    <row r="225" spans="2:18" x14ac:dyDescent="0.25">
      <c r="B225" s="31"/>
      <c r="C225" s="40"/>
      <c r="D225" s="40"/>
      <c r="E225" s="40"/>
      <c r="F225" s="40"/>
      <c r="G225" s="40"/>
      <c r="H225" s="40"/>
      <c r="I225" s="40"/>
      <c r="J225" s="40"/>
      <c r="K225" s="40"/>
      <c r="L225" s="40"/>
      <c r="M225" s="40"/>
      <c r="N225" s="3"/>
      <c r="O225"/>
      <c r="P225"/>
      <c r="Q225"/>
    </row>
    <row r="226" spans="2:18" x14ac:dyDescent="0.25">
      <c r="B226" s="35"/>
      <c r="C226" s="40"/>
      <c r="D226" s="40"/>
      <c r="E226" s="40"/>
      <c r="F226" s="40"/>
      <c r="G226" s="40"/>
      <c r="H226" s="40"/>
      <c r="I226" s="40"/>
      <c r="J226" s="40"/>
      <c r="K226" s="40"/>
      <c r="L226" s="40"/>
      <c r="N226" s="42"/>
      <c r="O226" s="42"/>
      <c r="P226"/>
      <c r="Q226"/>
    </row>
    <row r="227" spans="2:18" x14ac:dyDescent="0.25">
      <c r="C227" s="17"/>
      <c r="D227" s="17"/>
      <c r="N227" s="3"/>
      <c r="O227" s="28"/>
      <c r="P227"/>
      <c r="Q227"/>
    </row>
    <row r="230" spans="2:18" x14ac:dyDescent="0.25">
      <c r="R230"/>
    </row>
    <row r="231" spans="2:18" x14ac:dyDescent="0.25">
      <c r="R231"/>
    </row>
    <row r="232" spans="2:18" x14ac:dyDescent="0.25">
      <c r="R232"/>
    </row>
    <row r="233" spans="2:18" x14ac:dyDescent="0.25">
      <c r="R233"/>
    </row>
    <row r="234" spans="2:18" x14ac:dyDescent="0.25">
      <c r="R234"/>
    </row>
    <row r="235" spans="2:18" x14ac:dyDescent="0.25">
      <c r="R235"/>
    </row>
    <row r="236" spans="2:18" x14ac:dyDescent="0.25">
      <c r="R236"/>
    </row>
    <row r="237" spans="2:18" x14ac:dyDescent="0.25">
      <c r="R237"/>
    </row>
    <row r="238" spans="2:18" x14ac:dyDescent="0.25">
      <c r="R238"/>
    </row>
    <row r="239" spans="2:18" x14ac:dyDescent="0.25">
      <c r="E239"/>
      <c r="F239"/>
      <c r="G239"/>
      <c r="H239"/>
      <c r="I239"/>
      <c r="J239"/>
      <c r="K239"/>
      <c r="L239"/>
      <c r="M239"/>
      <c r="N239"/>
      <c r="O239"/>
      <c r="P239"/>
      <c r="Q239"/>
      <c r="R239"/>
    </row>
    <row r="240" spans="2:18" x14ac:dyDescent="0.25">
      <c r="E240"/>
      <c r="F240"/>
      <c r="G240"/>
      <c r="H240"/>
      <c r="I240"/>
      <c r="J240"/>
      <c r="K240"/>
      <c r="L240"/>
      <c r="M240"/>
      <c r="N240"/>
      <c r="O240"/>
      <c r="P240"/>
      <c r="Q240"/>
      <c r="R240"/>
    </row>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5:18" x14ac:dyDescent="0.25">
      <c r="E273"/>
      <c r="F273"/>
      <c r="G273"/>
      <c r="H273"/>
      <c r="I273"/>
      <c r="J273"/>
      <c r="K273"/>
      <c r="L273"/>
      <c r="M273"/>
      <c r="N273"/>
      <c r="O273"/>
      <c r="P273"/>
      <c r="Q273"/>
      <c r="R273"/>
    </row>
    <row r="274" spans="5:18" x14ac:dyDescent="0.25">
      <c r="E274"/>
      <c r="F274"/>
      <c r="G274"/>
      <c r="H274"/>
      <c r="I274"/>
      <c r="J274"/>
      <c r="K274"/>
      <c r="L274"/>
      <c r="M274"/>
      <c r="N274"/>
      <c r="O274"/>
      <c r="P274"/>
      <c r="Q274"/>
      <c r="R274"/>
    </row>
    <row r="275" spans="5:18" x14ac:dyDescent="0.25">
      <c r="E275"/>
      <c r="F275"/>
      <c r="G275"/>
      <c r="H275"/>
      <c r="I275"/>
      <c r="J275"/>
      <c r="K275"/>
      <c r="L275"/>
      <c r="M275"/>
      <c r="N275"/>
      <c r="O275"/>
      <c r="P275"/>
      <c r="Q275"/>
      <c r="R275"/>
    </row>
    <row r="276" spans="5:18" x14ac:dyDescent="0.25">
      <c r="E276"/>
      <c r="F276"/>
      <c r="G276"/>
      <c r="H276"/>
      <c r="I276"/>
      <c r="J276"/>
      <c r="K276"/>
      <c r="L276"/>
      <c r="M276"/>
      <c r="N276"/>
      <c r="O276"/>
      <c r="P276"/>
      <c r="Q276"/>
      <c r="R276"/>
    </row>
    <row r="277" spans="5:18" x14ac:dyDescent="0.25">
      <c r="E277"/>
      <c r="F277"/>
      <c r="G277"/>
      <c r="H277"/>
      <c r="I277"/>
      <c r="J277"/>
      <c r="K277"/>
      <c r="L277"/>
      <c r="M277"/>
      <c r="N277"/>
      <c r="O277"/>
      <c r="P277"/>
      <c r="Q277"/>
      <c r="R277"/>
    </row>
    <row r="278" spans="5:18" x14ac:dyDescent="0.25">
      <c r="E278"/>
      <c r="F278"/>
      <c r="G278"/>
      <c r="H278"/>
      <c r="I278"/>
      <c r="J278"/>
      <c r="K278"/>
      <c r="L278"/>
      <c r="M278"/>
      <c r="N278"/>
      <c r="O278"/>
      <c r="P278"/>
      <c r="Q278"/>
      <c r="R278"/>
    </row>
    <row r="279" spans="5:18" x14ac:dyDescent="0.25">
      <c r="E279"/>
      <c r="F279"/>
      <c r="G279"/>
      <c r="H279"/>
      <c r="I279"/>
      <c r="J279"/>
      <c r="K279"/>
      <c r="L279"/>
      <c r="M279"/>
      <c r="N279"/>
      <c r="O279"/>
      <c r="P279"/>
      <c r="Q279"/>
      <c r="R279"/>
    </row>
    <row r="280" spans="5:18" x14ac:dyDescent="0.25">
      <c r="E280"/>
      <c r="F280"/>
      <c r="G280"/>
      <c r="H280"/>
      <c r="I280"/>
      <c r="J280"/>
      <c r="K280"/>
      <c r="L280"/>
      <c r="M280"/>
      <c r="N280"/>
      <c r="O280"/>
      <c r="P280"/>
      <c r="Q280"/>
    </row>
    <row r="281" spans="5:18" x14ac:dyDescent="0.25">
      <c r="E281"/>
      <c r="F281"/>
      <c r="G281"/>
      <c r="H281"/>
      <c r="I281"/>
      <c r="J281"/>
      <c r="K281"/>
      <c r="L281"/>
      <c r="M281"/>
      <c r="N281"/>
      <c r="O281"/>
      <c r="P281"/>
      <c r="Q281"/>
    </row>
    <row r="282" spans="5:18" x14ac:dyDescent="0.25">
      <c r="E282"/>
      <c r="F282"/>
      <c r="G282"/>
      <c r="H282"/>
      <c r="I282"/>
      <c r="J282"/>
      <c r="K282"/>
      <c r="L282"/>
      <c r="M282"/>
      <c r="N282"/>
      <c r="O282"/>
      <c r="P282"/>
      <c r="Q282"/>
    </row>
    <row r="283" spans="5:18" x14ac:dyDescent="0.25">
      <c r="E283"/>
      <c r="F283"/>
      <c r="G283"/>
      <c r="H283"/>
      <c r="I283"/>
      <c r="J283"/>
      <c r="K283"/>
      <c r="L283"/>
      <c r="M283"/>
      <c r="N283"/>
      <c r="O283"/>
      <c r="P283"/>
      <c r="Q283"/>
    </row>
    <row r="284" spans="5:18" x14ac:dyDescent="0.25">
      <c r="E284"/>
      <c r="F284"/>
      <c r="G284"/>
      <c r="H284"/>
      <c r="I284"/>
      <c r="J284"/>
      <c r="K284"/>
      <c r="L284"/>
      <c r="M284"/>
      <c r="N284"/>
      <c r="O284"/>
      <c r="P284"/>
      <c r="Q284"/>
    </row>
    <row r="285" spans="5:18" x14ac:dyDescent="0.25">
      <c r="E285"/>
      <c r="F285"/>
      <c r="G285"/>
      <c r="H285"/>
      <c r="I285"/>
      <c r="J285"/>
      <c r="K285"/>
      <c r="L285"/>
      <c r="M285"/>
      <c r="N285"/>
      <c r="O285"/>
      <c r="P285"/>
      <c r="Q285"/>
    </row>
    <row r="286" spans="5:18" x14ac:dyDescent="0.25">
      <c r="E286"/>
      <c r="F286"/>
      <c r="G286"/>
      <c r="H286"/>
      <c r="I286"/>
      <c r="J286"/>
      <c r="K286"/>
      <c r="L286"/>
      <c r="M286"/>
      <c r="N286"/>
      <c r="O286"/>
      <c r="P286"/>
      <c r="Q286"/>
    </row>
    <row r="287" spans="5:18" x14ac:dyDescent="0.25">
      <c r="E287"/>
      <c r="F287"/>
      <c r="G287"/>
      <c r="H287"/>
      <c r="I287"/>
      <c r="J287"/>
      <c r="K287"/>
      <c r="L287"/>
      <c r="M287"/>
      <c r="N287"/>
      <c r="O287"/>
      <c r="P287"/>
      <c r="Q287"/>
    </row>
  </sheetData>
  <mergeCells count="8">
    <mergeCell ref="B8:B9"/>
    <mergeCell ref="C8:C9"/>
    <mergeCell ref="E8:Q8"/>
    <mergeCell ref="B2:Q2"/>
    <mergeCell ref="B3:Q3"/>
    <mergeCell ref="B4:Q4"/>
    <mergeCell ref="B5:Q5"/>
    <mergeCell ref="B6:Q6"/>
  </mergeCells>
  <conditionalFormatting sqref="C1:C1048576 Q93:Q221 Q223:Q1048576">
    <cfRule type="cellIs" dxfId="8" priority="1" operator="equal">
      <formula>0</formula>
    </cfRule>
  </conditionalFormatting>
  <conditionalFormatting sqref="Q1:Q9">
    <cfRule type="cellIs" dxfId="7" priority="3" operator="equal">
      <formula>0</formula>
    </cfRule>
  </conditionalFormatting>
  <conditionalFormatting sqref="R1:R9 R11:R1048576">
    <cfRule type="containsText" dxfId="6" priority="4" operator="containsText" text="Missing">
      <formula>NOT(ISERROR(SEARCH("Missing",R1)))</formula>
    </cfRule>
  </conditionalFormatting>
  <conditionalFormatting sqref="R1:R9 R210:R1048576">
    <cfRule type="containsText" dxfId="5" priority="5" operator="containsText" text="Missing">
      <formula>NOT(ISERROR(SEARCH("Missing",R1)))</formula>
    </cfRule>
  </conditionalFormatting>
  <pageMargins left="0.7" right="0.7" top="0.75" bottom="0.75" header="0.3" footer="0.3"/>
  <pageSetup orientation="portrait" horizontalDpi="1200" verticalDpi="1200" r:id="rId1"/>
  <ignoredErrors>
    <ignoredError sqref="Q215:Q217 Q207:Q213 Q10 Q11:Q20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425BBB-0ADF-4E7F-BFBF-6B6F821214CE}">
  <ds:schemaRefs>
    <ds:schemaRef ds:uri="http://schemas.microsoft.com/sharepoint/v3/contenttype/forms"/>
  </ds:schemaRefs>
</ds:datastoreItem>
</file>

<file path=customXml/itemProps2.xml><?xml version="1.0" encoding="utf-8"?>
<ds:datastoreItem xmlns:ds="http://schemas.openxmlformats.org/officeDocument/2006/customXml" ds:itemID="{8EBD10E2-0980-4CBE-B85A-874643C5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BD14FE-64F7-45D6-A48A-DBB4F7BFEAD6}">
  <ds:schemaRefs>
    <ds:schemaRef ds:uri="http://schemas.microsoft.com/office/2006/documentManagement/types"/>
    <ds:schemaRef ds:uri="http://purl.org/dc/terms/"/>
    <ds:schemaRef ds:uri="http://schemas.microsoft.com/office/2006/metadata/properties"/>
    <ds:schemaRef ds:uri="http://purl.org/dc/dcmitype/"/>
    <ds:schemaRef ds:uri="09100588-ee89-45b2-81d6-a67d223ce91b"/>
    <ds:schemaRef ds:uri="http://purl.org/dc/elements/1.1/"/>
    <ds:schemaRef ds:uri="http://schemas.microsoft.com/office/infopath/2007/PartnerControls"/>
    <ds:schemaRef ds:uri="http://schemas.openxmlformats.org/package/2006/metadata/core-properties"/>
    <ds:schemaRef ds:uri="f7c7372e-77c9-4c4a-9e9a-3e04be05905d"/>
    <ds:schemaRef ds:uri="http://www.w3.org/XML/1998/namespac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2026-06-25T15:31:12Z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