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embeddings/oleObject11.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Ingresos/Administración Central/"/>
    </mc:Choice>
  </mc:AlternateContent>
  <xr:revisionPtr revIDLastSave="125" documentId="8_{A97840E1-A8F0-4C52-8524-290800432F44}" xr6:coauthVersionLast="47" xr6:coauthVersionMax="47" xr10:uidLastSave="{22A4919B-07E6-49FF-94EA-662209E6E3A8}"/>
  <bookViews>
    <workbookView xWindow="-120" yWindow="-120" windowWidth="29040" windowHeight="15720" firstSheet="14" activeTab="17" xr2:uid="{00000000-000D-0000-FFFF-FFFF00000000}"/>
  </bookViews>
  <sheets>
    <sheet name="2009" sheetId="13" r:id="rId1"/>
    <sheet name="2010" sheetId="12" r:id="rId2"/>
    <sheet name="2011" sheetId="11" r:id="rId3"/>
    <sheet name="2012" sheetId="10" r:id="rId4"/>
    <sheet name="2013" sheetId="9" r:id="rId5"/>
    <sheet name="2014" sheetId="8" r:id="rId6"/>
    <sheet name="2015" sheetId="7" r:id="rId7"/>
    <sheet name="2016" sheetId="6" r:id="rId8"/>
    <sheet name="2017" sheetId="5" r:id="rId9"/>
    <sheet name="2018" sheetId="4" r:id="rId10"/>
    <sheet name="2019" sheetId="3" r:id="rId11"/>
    <sheet name="2020" sheetId="2" r:id="rId12"/>
    <sheet name="2021" sheetId="15" r:id="rId13"/>
    <sheet name="2022" sheetId="1" r:id="rId14"/>
    <sheet name="2023" sheetId="18" r:id="rId15"/>
    <sheet name="2024" sheetId="20" r:id="rId16"/>
    <sheet name="2025" sheetId="22" r:id="rId17"/>
    <sheet name="2026" sheetId="21"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7" i="21" l="1"/>
  <c r="C127" i="21"/>
  <c r="P127" i="21"/>
  <c r="O127" i="21"/>
  <c r="N127" i="21"/>
  <c r="M127" i="21"/>
  <c r="L127" i="21"/>
  <c r="K127" i="21"/>
  <c r="J127" i="21"/>
  <c r="I127" i="21"/>
  <c r="H127" i="21"/>
  <c r="G127" i="21"/>
  <c r="F127" i="21"/>
  <c r="E127" i="21"/>
  <c r="Q97" i="21"/>
  <c r="P152" i="22"/>
  <c r="O152" i="22"/>
  <c r="N152" i="22"/>
  <c r="M152" i="22"/>
  <c r="L152" i="22"/>
  <c r="K152" i="22"/>
  <c r="J152" i="22"/>
  <c r="I152" i="22"/>
  <c r="H152" i="22"/>
  <c r="G152" i="22"/>
  <c r="F152" i="22"/>
  <c r="E152" i="22"/>
  <c r="C152" i="22"/>
  <c r="Q126" i="22"/>
  <c r="Q125" i="22"/>
  <c r="Q124" i="22"/>
  <c r="Q123" i="22"/>
  <c r="Q122" i="22"/>
  <c r="Q152" i="22" l="1"/>
  <c r="D152" i="22"/>
  <c r="Q151" i="22"/>
  <c r="Q150" i="22"/>
  <c r="Q149" i="22"/>
  <c r="Q148" i="22"/>
  <c r="Q147" i="22"/>
  <c r="Q146" i="22"/>
  <c r="Q145" i="22"/>
  <c r="Q144" i="22"/>
  <c r="Q143" i="22"/>
  <c r="Q142" i="22"/>
  <c r="Q141" i="22"/>
  <c r="Q140" i="22"/>
  <c r="Q139" i="22"/>
  <c r="Q138" i="22"/>
  <c r="Q137" i="22"/>
  <c r="Q136" i="22"/>
  <c r="Q135" i="22"/>
  <c r="Q134" i="22"/>
  <c r="Q133" i="22"/>
  <c r="Q132" i="22"/>
  <c r="Q131" i="22"/>
  <c r="Q130" i="22"/>
  <c r="Q129" i="22"/>
  <c r="Q128" i="22"/>
  <c r="Q127" i="22"/>
  <c r="Q121" i="22"/>
  <c r="Q120" i="22"/>
  <c r="Q119" i="22"/>
  <c r="Q118" i="22"/>
  <c r="Q117" i="22"/>
  <c r="Q116" i="22"/>
  <c r="Q115" i="22"/>
  <c r="Q114" i="22"/>
  <c r="Q113" i="22"/>
  <c r="Q112" i="22"/>
  <c r="Q111" i="22"/>
  <c r="Q110" i="22"/>
  <c r="Q109" i="22"/>
  <c r="Q108" i="22"/>
  <c r="Q107" i="22"/>
  <c r="Q106" i="22"/>
  <c r="Q105" i="22"/>
  <c r="Q104" i="22"/>
  <c r="Q103" i="22"/>
  <c r="Q102" i="22"/>
  <c r="Q101" i="22"/>
  <c r="Q100" i="22"/>
  <c r="Q99" i="22"/>
  <c r="Q98" i="22"/>
  <c r="Q97" i="22"/>
  <c r="Q96" i="22"/>
  <c r="Q95" i="22"/>
  <c r="Q94" i="22"/>
  <c r="Q93" i="22"/>
  <c r="Q92" i="22"/>
  <c r="Q91" i="22"/>
  <c r="Q90" i="22"/>
  <c r="Q89" i="22"/>
  <c r="Q88" i="22"/>
  <c r="Q87" i="22"/>
  <c r="Q86" i="22"/>
  <c r="Q85" i="22"/>
  <c r="Q84" i="22"/>
  <c r="Q83" i="22"/>
  <c r="Q82" i="22"/>
  <c r="Q81" i="22"/>
  <c r="Q80" i="22"/>
  <c r="Q79" i="22"/>
  <c r="Q78" i="22"/>
  <c r="Q77" i="22"/>
  <c r="Q76" i="22"/>
  <c r="Q75" i="22"/>
  <c r="Q74" i="22"/>
  <c r="Q73" i="22"/>
  <c r="Q72" i="22"/>
  <c r="Q71" i="22"/>
  <c r="Q70" i="22"/>
  <c r="Q69" i="22"/>
  <c r="Q68" i="22"/>
  <c r="Q67" i="22"/>
  <c r="Q66" i="22"/>
  <c r="Q65" i="22"/>
  <c r="Q64" i="22"/>
  <c r="Q63" i="22"/>
  <c r="Q62" i="22"/>
  <c r="Q61" i="22"/>
  <c r="Q60" i="22"/>
  <c r="Q59" i="22"/>
  <c r="Q58" i="22"/>
  <c r="Q57" i="22"/>
  <c r="Q56" i="22"/>
  <c r="Q55" i="22"/>
  <c r="Q54" i="22"/>
  <c r="Q53" i="22"/>
  <c r="Q52" i="22"/>
  <c r="Q51" i="22"/>
  <c r="Q50" i="22"/>
  <c r="Q49" i="22"/>
  <c r="Q48" i="22"/>
  <c r="Q47" i="22"/>
  <c r="Q46" i="22"/>
  <c r="Q45" i="22"/>
  <c r="Q44" i="22"/>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Q120" i="21"/>
  <c r="Q119" i="21"/>
  <c r="Q118" i="21"/>
  <c r="Q126" i="21" l="1"/>
  <c r="Q125" i="21"/>
  <c r="Q124" i="21"/>
  <c r="Q123" i="21"/>
  <c r="Q122" i="21"/>
  <c r="Q121" i="21"/>
  <c r="Q117" i="21"/>
  <c r="Q116" i="21"/>
  <c r="Q115" i="21"/>
  <c r="Q114" i="21"/>
  <c r="Q113" i="21"/>
  <c r="Q112" i="21"/>
  <c r="Q111" i="21"/>
  <c r="Q110" i="21"/>
  <c r="Q109" i="21"/>
  <c r="Q108" i="21"/>
  <c r="Q107" i="21"/>
  <c r="Q106" i="21"/>
  <c r="Q105" i="21"/>
  <c r="Q104" i="21"/>
  <c r="Q103" i="21"/>
  <c r="Q102" i="21"/>
  <c r="Q101" i="21"/>
  <c r="Q100" i="21"/>
  <c r="Q99" i="21"/>
  <c r="Q98" i="21"/>
  <c r="Q96" i="21"/>
  <c r="Q95" i="21"/>
  <c r="Q94" i="21"/>
  <c r="Q93" i="21"/>
  <c r="Q92" i="21"/>
  <c r="Q91" i="21"/>
  <c r="Q90" i="21"/>
  <c r="Q89" i="21"/>
  <c r="Q88" i="21"/>
  <c r="Q87" i="21"/>
  <c r="Q86" i="21"/>
  <c r="Q85" i="21"/>
  <c r="Q84" i="21"/>
  <c r="Q83" i="21"/>
  <c r="Q82" i="21"/>
  <c r="Q81" i="21"/>
  <c r="Q80" i="21"/>
  <c r="Q79" i="21"/>
  <c r="Q78" i="21"/>
  <c r="Q77" i="21"/>
  <c r="Q76" i="21"/>
  <c r="Q75" i="21"/>
  <c r="Q74" i="21"/>
  <c r="Q73" i="21"/>
  <c r="Q72" i="21"/>
  <c r="Q71" i="21"/>
  <c r="Q70" i="21"/>
  <c r="Q69" i="21"/>
  <c r="Q68" i="21"/>
  <c r="Q67" i="21"/>
  <c r="Q66" i="21"/>
  <c r="Q65" i="21"/>
  <c r="Q64" i="21"/>
  <c r="Q63" i="21"/>
  <c r="Q62" i="21"/>
  <c r="Q61" i="21"/>
  <c r="Q60" i="21"/>
  <c r="Q59" i="21"/>
  <c r="Q58" i="21"/>
  <c r="Q57" i="21"/>
  <c r="Q56" i="21"/>
  <c r="Q55" i="21"/>
  <c r="Q54" i="2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Q28" i="21"/>
  <c r="Q27" i="21"/>
  <c r="Q26" i="21"/>
  <c r="Q25" i="21"/>
  <c r="Q24" i="21"/>
  <c r="Q23" i="21"/>
  <c r="Q22" i="21"/>
  <c r="Q21" i="21"/>
  <c r="Q20" i="21"/>
  <c r="Q19" i="21"/>
  <c r="Q18" i="21"/>
  <c r="Q17" i="21"/>
  <c r="Q16" i="21"/>
  <c r="Q15" i="21"/>
  <c r="Q14" i="21"/>
  <c r="Q13" i="21"/>
  <c r="Q12" i="21"/>
  <c r="Q11" i="21"/>
  <c r="P151" i="20"/>
  <c r="O151" i="20"/>
  <c r="N151" i="20"/>
  <c r="M151" i="20"/>
  <c r="L151" i="20"/>
  <c r="K151" i="20"/>
  <c r="J151" i="20"/>
  <c r="I151" i="20"/>
  <c r="H151" i="20"/>
  <c r="G151" i="20"/>
  <c r="F151" i="20"/>
  <c r="E151" i="20"/>
  <c r="D151" i="20"/>
  <c r="Q150" i="20"/>
  <c r="Q149" i="20"/>
  <c r="Q148" i="20"/>
  <c r="Q147" i="20"/>
  <c r="Q146" i="20"/>
  <c r="Q145" i="20"/>
  <c r="Q144" i="20"/>
  <c r="Q143" i="20"/>
  <c r="Q142" i="20"/>
  <c r="Q141" i="20"/>
  <c r="Q140" i="20"/>
  <c r="Q139" i="20"/>
  <c r="Q138" i="20"/>
  <c r="Q137" i="20"/>
  <c r="Q136" i="20"/>
  <c r="Q135" i="20"/>
  <c r="Q134" i="20"/>
  <c r="Q133" i="20"/>
  <c r="Q132" i="20"/>
  <c r="Q131" i="20"/>
  <c r="Q130" i="20"/>
  <c r="Q129" i="20"/>
  <c r="Q128" i="20"/>
  <c r="C128" i="20"/>
  <c r="C125" i="20" s="1"/>
  <c r="Q127" i="20"/>
  <c r="Q126" i="20"/>
  <c r="Q125" i="20"/>
  <c r="Q124" i="20"/>
  <c r="Q123" i="20"/>
  <c r="C123" i="20"/>
  <c r="Q122" i="20"/>
  <c r="Q151" i="20" s="1"/>
  <c r="C122" i="20"/>
  <c r="Q121" i="20"/>
  <c r="Q120" i="20"/>
  <c r="Q119" i="20"/>
  <c r="C119" i="20"/>
  <c r="Q118" i="20"/>
  <c r="C118" i="20"/>
  <c r="Q117" i="20"/>
  <c r="Q116" i="20"/>
  <c r="Q115" i="20"/>
  <c r="Q114" i="20"/>
  <c r="Q113" i="20"/>
  <c r="Q112" i="20"/>
  <c r="Q111" i="20"/>
  <c r="C111" i="20"/>
  <c r="Q110" i="20"/>
  <c r="C110" i="20"/>
  <c r="Q109" i="20"/>
  <c r="Q108" i="20"/>
  <c r="C108" i="20"/>
  <c r="C107" i="20" s="1"/>
  <c r="Q107" i="20"/>
  <c r="Q106" i="20"/>
  <c r="Q105" i="20"/>
  <c r="Q104" i="20"/>
  <c r="Q103" i="20"/>
  <c r="C103" i="20"/>
  <c r="Q102" i="20"/>
  <c r="C102" i="20"/>
  <c r="Q101" i="20"/>
  <c r="Q100" i="20"/>
  <c r="Q99" i="20"/>
  <c r="Q98" i="20"/>
  <c r="Q97" i="20"/>
  <c r="C97" i="20"/>
  <c r="C96" i="20" s="1"/>
  <c r="Q96" i="20"/>
  <c r="Q95" i="20"/>
  <c r="Q94" i="20"/>
  <c r="Q93" i="20"/>
  <c r="C93" i="20"/>
  <c r="C92" i="20" s="1"/>
  <c r="Q92" i="20"/>
  <c r="Q91" i="20"/>
  <c r="Q90" i="20"/>
  <c r="Q89" i="20"/>
  <c r="Q88" i="20"/>
  <c r="Q87" i="20"/>
  <c r="C87" i="20"/>
  <c r="C86" i="20" s="1"/>
  <c r="Q86" i="20"/>
  <c r="Q85" i="20"/>
  <c r="Q84" i="20"/>
  <c r="Q83" i="20"/>
  <c r="Q82" i="20"/>
  <c r="Q81" i="20"/>
  <c r="C81" i="20"/>
  <c r="C80" i="20" s="1"/>
  <c r="Q80" i="20"/>
  <c r="Q79" i="20"/>
  <c r="Q78" i="20"/>
  <c r="C78" i="20"/>
  <c r="C77" i="20" s="1"/>
  <c r="Q77" i="20"/>
  <c r="Q76" i="20"/>
  <c r="Q75" i="20"/>
  <c r="C75" i="20"/>
  <c r="C74" i="20" s="1"/>
  <c r="Q74" i="20"/>
  <c r="Q73" i="20"/>
  <c r="Q72" i="20"/>
  <c r="C72" i="20"/>
  <c r="Q71" i="20"/>
  <c r="C71" i="20"/>
  <c r="Q70" i="20"/>
  <c r="Q69" i="20"/>
  <c r="Q68" i="20"/>
  <c r="Q67" i="20"/>
  <c r="Q66" i="20"/>
  <c r="Q65" i="20"/>
  <c r="C65" i="20"/>
  <c r="C64" i="20" s="1"/>
  <c r="Q64" i="20"/>
  <c r="Q63" i="20"/>
  <c r="Q62" i="20"/>
  <c r="Q61" i="20"/>
  <c r="Q60" i="20"/>
  <c r="Q59" i="20"/>
  <c r="C59" i="20"/>
  <c r="C58" i="20" s="1"/>
  <c r="Q58" i="20"/>
  <c r="Q57" i="20"/>
  <c r="Q56" i="20"/>
  <c r="Q55" i="20"/>
  <c r="Q54" i="20"/>
  <c r="Q53" i="20"/>
  <c r="C53" i="20"/>
  <c r="C52" i="20" s="1"/>
  <c r="Q52" i="20"/>
  <c r="Q51" i="20"/>
  <c r="Q50" i="20"/>
  <c r="Q49" i="20"/>
  <c r="Q48" i="20"/>
  <c r="Q47" i="20"/>
  <c r="Q46" i="20"/>
  <c r="C46" i="20"/>
  <c r="Q45" i="20"/>
  <c r="Q44" i="20"/>
  <c r="Q43" i="20"/>
  <c r="Q42" i="20"/>
  <c r="Q41" i="20"/>
  <c r="Q40" i="20"/>
  <c r="Q39" i="20"/>
  <c r="Q38" i="20"/>
  <c r="Q37" i="20"/>
  <c r="Q36" i="20"/>
  <c r="Q35" i="20"/>
  <c r="Q34" i="20"/>
  <c r="Q33" i="20"/>
  <c r="Q32" i="20"/>
  <c r="Q31" i="20"/>
  <c r="Q30" i="20"/>
  <c r="Q29" i="20"/>
  <c r="C29" i="20"/>
  <c r="C28" i="20" s="1"/>
  <c r="Q28" i="20"/>
  <c r="Q27" i="20"/>
  <c r="Q26" i="20"/>
  <c r="Q25" i="20"/>
  <c r="C25" i="20"/>
  <c r="Q24" i="20"/>
  <c r="Q23" i="20"/>
  <c r="Q22" i="20"/>
  <c r="Q21" i="20"/>
  <c r="C21" i="20"/>
  <c r="Q20" i="20"/>
  <c r="C20" i="20"/>
  <c r="Q19" i="20"/>
  <c r="Q18" i="20"/>
  <c r="Q17" i="20"/>
  <c r="Q16" i="20"/>
  <c r="C16" i="20"/>
  <c r="Q15" i="20"/>
  <c r="Q14" i="20"/>
  <c r="Q13" i="20"/>
  <c r="Q12" i="20"/>
  <c r="C12" i="20"/>
  <c r="Q11" i="20"/>
  <c r="C11" i="20"/>
  <c r="Q127" i="21" l="1"/>
  <c r="C151" i="20"/>
  <c r="L49" i="18" l="1"/>
  <c r="M49" i="18"/>
  <c r="N49" i="18"/>
  <c r="O49" i="18"/>
  <c r="O48" i="18" s="1"/>
  <c r="P49" i="18"/>
  <c r="K49" i="18"/>
  <c r="D33" i="18"/>
  <c r="E33" i="18"/>
  <c r="F33" i="18"/>
  <c r="G33" i="18"/>
  <c r="H33" i="18"/>
  <c r="I33" i="18"/>
  <c r="J33" i="18"/>
  <c r="K33" i="18"/>
  <c r="L33" i="18"/>
  <c r="M33" i="18"/>
  <c r="N33" i="18"/>
  <c r="O33" i="18"/>
  <c r="P33" i="18"/>
  <c r="Q34" i="18"/>
  <c r="Q35" i="18"/>
  <c r="Q37" i="18"/>
  <c r="C33" i="18"/>
  <c r="Q111" i="18"/>
  <c r="C12" i="18"/>
  <c r="D12" i="18"/>
  <c r="E12" i="18"/>
  <c r="F12" i="18"/>
  <c r="G12" i="18"/>
  <c r="H12" i="18"/>
  <c r="I12" i="18"/>
  <c r="J12" i="18"/>
  <c r="K12" i="18"/>
  <c r="L12" i="18"/>
  <c r="M12" i="18"/>
  <c r="N12" i="18"/>
  <c r="O12" i="18"/>
  <c r="P12" i="18"/>
  <c r="Q13" i="18"/>
  <c r="C14" i="18"/>
  <c r="C11" i="18" s="1"/>
  <c r="D14" i="18"/>
  <c r="E14" i="18"/>
  <c r="F14" i="18"/>
  <c r="G14" i="18"/>
  <c r="H14" i="18"/>
  <c r="I14" i="18"/>
  <c r="J14" i="18"/>
  <c r="K14" i="18"/>
  <c r="L14" i="18"/>
  <c r="M14" i="18"/>
  <c r="N14" i="18"/>
  <c r="O14" i="18"/>
  <c r="P14" i="18"/>
  <c r="Q15" i="18"/>
  <c r="C17" i="18"/>
  <c r="D17" i="18"/>
  <c r="E17" i="18"/>
  <c r="F17" i="18"/>
  <c r="G17" i="18"/>
  <c r="H17" i="18"/>
  <c r="I17" i="18"/>
  <c r="J17" i="18"/>
  <c r="K17" i="18"/>
  <c r="L17" i="18"/>
  <c r="M17" i="18"/>
  <c r="N17" i="18"/>
  <c r="O17" i="18"/>
  <c r="P17" i="18"/>
  <c r="Q18" i="18"/>
  <c r="Q19" i="18"/>
  <c r="C20" i="18"/>
  <c r="C16" i="18" s="1"/>
  <c r="D20" i="18"/>
  <c r="E20" i="18"/>
  <c r="E16" i="18" s="1"/>
  <c r="F20" i="18"/>
  <c r="G20" i="18"/>
  <c r="H20" i="18"/>
  <c r="I20" i="18"/>
  <c r="I16" i="18" s="1"/>
  <c r="J20" i="18"/>
  <c r="K20" i="18"/>
  <c r="L20" i="18"/>
  <c r="M20" i="18"/>
  <c r="M16" i="18" s="1"/>
  <c r="N20" i="18"/>
  <c r="O20" i="18"/>
  <c r="O16" i="18" s="1"/>
  <c r="P20" i="18"/>
  <c r="Q21" i="18"/>
  <c r="Q22" i="18"/>
  <c r="C24" i="18"/>
  <c r="D24" i="18"/>
  <c r="E24" i="18"/>
  <c r="F24" i="18"/>
  <c r="G24" i="18"/>
  <c r="H24" i="18"/>
  <c r="I24" i="18"/>
  <c r="J24" i="18"/>
  <c r="K24" i="18"/>
  <c r="L24" i="18"/>
  <c r="M24" i="18"/>
  <c r="N24" i="18"/>
  <c r="O24" i="18"/>
  <c r="P24" i="18"/>
  <c r="Q25" i="18"/>
  <c r="Q26" i="18"/>
  <c r="Q27" i="18"/>
  <c r="D28" i="18"/>
  <c r="E28" i="18"/>
  <c r="F28" i="18"/>
  <c r="G28" i="18"/>
  <c r="H28" i="18"/>
  <c r="I28" i="18"/>
  <c r="J28" i="18"/>
  <c r="K28" i="18"/>
  <c r="L28" i="18"/>
  <c r="M28" i="18"/>
  <c r="N28" i="18"/>
  <c r="O28" i="18"/>
  <c r="P28" i="18"/>
  <c r="Q29" i="18"/>
  <c r="D30" i="18"/>
  <c r="E30" i="18"/>
  <c r="F30" i="18"/>
  <c r="G30" i="18"/>
  <c r="H30" i="18"/>
  <c r="I30" i="18"/>
  <c r="J30" i="18"/>
  <c r="K30" i="18"/>
  <c r="L30" i="18"/>
  <c r="M30" i="18"/>
  <c r="N30" i="18"/>
  <c r="O30" i="18"/>
  <c r="P30" i="18"/>
  <c r="Q31" i="18"/>
  <c r="Q36" i="18"/>
  <c r="Q38" i="18"/>
  <c r="C40" i="18"/>
  <c r="C39" i="18" s="1"/>
  <c r="E40" i="18"/>
  <c r="E39" i="18" s="1"/>
  <c r="F40" i="18"/>
  <c r="F39" i="18" s="1"/>
  <c r="G40" i="18"/>
  <c r="G39" i="18" s="1"/>
  <c r="H40" i="18"/>
  <c r="H39" i="18" s="1"/>
  <c r="I40" i="18"/>
  <c r="I39" i="18" s="1"/>
  <c r="J40" i="18"/>
  <c r="J39" i="18" s="1"/>
  <c r="K40" i="18"/>
  <c r="K39" i="18" s="1"/>
  <c r="L40" i="18"/>
  <c r="L39" i="18" s="1"/>
  <c r="M40" i="18"/>
  <c r="M39" i="18" s="1"/>
  <c r="N40" i="18"/>
  <c r="N39" i="18" s="1"/>
  <c r="O40" i="18"/>
  <c r="O39" i="18" s="1"/>
  <c r="P40" i="18"/>
  <c r="P39" i="18" s="1"/>
  <c r="Q41" i="18"/>
  <c r="C42" i="18"/>
  <c r="C43" i="18"/>
  <c r="D43" i="18"/>
  <c r="D42" i="18" s="1"/>
  <c r="E43" i="18"/>
  <c r="E42" i="18" s="1"/>
  <c r="F43" i="18"/>
  <c r="G43" i="18"/>
  <c r="G42" i="18" s="1"/>
  <c r="H43" i="18"/>
  <c r="H42" i="18" s="1"/>
  <c r="I43" i="18"/>
  <c r="I42" i="18" s="1"/>
  <c r="J43" i="18"/>
  <c r="J42" i="18" s="1"/>
  <c r="K43" i="18"/>
  <c r="K42" i="18" s="1"/>
  <c r="L43" i="18"/>
  <c r="L42" i="18" s="1"/>
  <c r="M43" i="18"/>
  <c r="M42" i="18" s="1"/>
  <c r="N43" i="18"/>
  <c r="N42" i="18" s="1"/>
  <c r="O43" i="18"/>
  <c r="O42" i="18" s="1"/>
  <c r="P43" i="18"/>
  <c r="P42" i="18" s="1"/>
  <c r="Q44" i="18"/>
  <c r="Q45" i="18"/>
  <c r="Q46" i="18"/>
  <c r="Q47" i="18"/>
  <c r="C49" i="18"/>
  <c r="C48" i="18" s="1"/>
  <c r="D49" i="18"/>
  <c r="D48" i="18" s="1"/>
  <c r="E49" i="18"/>
  <c r="E48" i="18" s="1"/>
  <c r="F49" i="18"/>
  <c r="G49" i="18"/>
  <c r="G48" i="18" s="1"/>
  <c r="H49" i="18"/>
  <c r="H48" i="18" s="1"/>
  <c r="I49" i="18"/>
  <c r="I48" i="18" s="1"/>
  <c r="J49" i="18"/>
  <c r="J48" i="18" s="1"/>
  <c r="K48" i="18"/>
  <c r="L48" i="18"/>
  <c r="M48" i="18"/>
  <c r="N48" i="18"/>
  <c r="P48" i="18"/>
  <c r="Q50" i="18"/>
  <c r="Q51" i="18"/>
  <c r="Q52" i="18"/>
  <c r="C54" i="18"/>
  <c r="C53" i="18" s="1"/>
  <c r="D54" i="18"/>
  <c r="D53" i="18" s="1"/>
  <c r="E54" i="18"/>
  <c r="E53" i="18" s="1"/>
  <c r="F54" i="18"/>
  <c r="F53" i="18" s="1"/>
  <c r="G54" i="18"/>
  <c r="H54" i="18"/>
  <c r="H53" i="18" s="1"/>
  <c r="I54" i="18"/>
  <c r="I53" i="18" s="1"/>
  <c r="J54" i="18"/>
  <c r="J53" i="18" s="1"/>
  <c r="K54" i="18"/>
  <c r="K53" i="18" s="1"/>
  <c r="L54" i="18"/>
  <c r="L53" i="18" s="1"/>
  <c r="M54" i="18"/>
  <c r="M53" i="18" s="1"/>
  <c r="N54" i="18"/>
  <c r="N53" i="18" s="1"/>
  <c r="O54" i="18"/>
  <c r="O53" i="18" s="1"/>
  <c r="P54" i="18"/>
  <c r="P53" i="18" s="1"/>
  <c r="Q55" i="18"/>
  <c r="Q56" i="18"/>
  <c r="C58" i="18"/>
  <c r="C57" i="18" s="1"/>
  <c r="D58" i="18"/>
  <c r="D57" i="18" s="1"/>
  <c r="E58" i="18"/>
  <c r="E57" i="18" s="1"/>
  <c r="F58" i="18"/>
  <c r="F57" i="18" s="1"/>
  <c r="G58" i="18"/>
  <c r="H58" i="18"/>
  <c r="H57" i="18" s="1"/>
  <c r="I58" i="18"/>
  <c r="I57" i="18" s="1"/>
  <c r="J58" i="18"/>
  <c r="J57" i="18" s="1"/>
  <c r="K58" i="18"/>
  <c r="K57" i="18" s="1"/>
  <c r="L58" i="18"/>
  <c r="L57" i="18" s="1"/>
  <c r="M58" i="18"/>
  <c r="M57" i="18" s="1"/>
  <c r="N58" i="18"/>
  <c r="N57" i="18" s="1"/>
  <c r="O58" i="18"/>
  <c r="O57" i="18" s="1"/>
  <c r="P58" i="18"/>
  <c r="P57" i="18" s="1"/>
  <c r="Q59" i="18"/>
  <c r="Q60" i="18"/>
  <c r="C62" i="18"/>
  <c r="C61" i="18" s="1"/>
  <c r="D62" i="18"/>
  <c r="D61" i="18" s="1"/>
  <c r="E62" i="18"/>
  <c r="E61" i="18" s="1"/>
  <c r="F62" i="18"/>
  <c r="F61" i="18" s="1"/>
  <c r="G62" i="18"/>
  <c r="H62" i="18"/>
  <c r="H61" i="18" s="1"/>
  <c r="I62" i="18"/>
  <c r="I61" i="18" s="1"/>
  <c r="J62" i="18"/>
  <c r="J61" i="18" s="1"/>
  <c r="K62" i="18"/>
  <c r="K61" i="18" s="1"/>
  <c r="L62" i="18"/>
  <c r="L61" i="18" s="1"/>
  <c r="M62" i="18"/>
  <c r="M61" i="18" s="1"/>
  <c r="N62" i="18"/>
  <c r="N61" i="18" s="1"/>
  <c r="O62" i="18"/>
  <c r="O61" i="18" s="1"/>
  <c r="P62" i="18"/>
  <c r="P61" i="18" s="1"/>
  <c r="Q63" i="18"/>
  <c r="C65" i="18"/>
  <c r="C64" i="18" s="1"/>
  <c r="D65" i="18"/>
  <c r="D64" i="18" s="1"/>
  <c r="E65" i="18"/>
  <c r="E64" i="18" s="1"/>
  <c r="F65" i="18"/>
  <c r="G65" i="18"/>
  <c r="G64" i="18" s="1"/>
  <c r="H65" i="18"/>
  <c r="H64" i="18" s="1"/>
  <c r="I65" i="18"/>
  <c r="I64" i="18" s="1"/>
  <c r="J65" i="18"/>
  <c r="J64" i="18" s="1"/>
  <c r="K65" i="18"/>
  <c r="K64" i="18" s="1"/>
  <c r="L65" i="18"/>
  <c r="L64" i="18" s="1"/>
  <c r="M65" i="18"/>
  <c r="M64" i="18" s="1"/>
  <c r="N65" i="18"/>
  <c r="N64" i="18" s="1"/>
  <c r="O65" i="18"/>
  <c r="O64" i="18" s="1"/>
  <c r="P65" i="18"/>
  <c r="P64" i="18" s="1"/>
  <c r="Q66" i="18"/>
  <c r="C68" i="18"/>
  <c r="C67" i="18" s="1"/>
  <c r="D68" i="18"/>
  <c r="D67" i="18" s="1"/>
  <c r="E68" i="18"/>
  <c r="E67" i="18" s="1"/>
  <c r="F68" i="18"/>
  <c r="G68" i="18"/>
  <c r="G67" i="18" s="1"/>
  <c r="H68" i="18"/>
  <c r="H67" i="18" s="1"/>
  <c r="I68" i="18"/>
  <c r="I67" i="18" s="1"/>
  <c r="J68" i="18"/>
  <c r="J67" i="18" s="1"/>
  <c r="K68" i="18"/>
  <c r="K67" i="18" s="1"/>
  <c r="L68" i="18"/>
  <c r="L67" i="18" s="1"/>
  <c r="M68" i="18"/>
  <c r="M67" i="18" s="1"/>
  <c r="N68" i="18"/>
  <c r="N67" i="18" s="1"/>
  <c r="O68" i="18"/>
  <c r="O67" i="18" s="1"/>
  <c r="P68" i="18"/>
  <c r="P67" i="18" s="1"/>
  <c r="Q69" i="18"/>
  <c r="Q70" i="18"/>
  <c r="Q71" i="18"/>
  <c r="C73" i="18"/>
  <c r="C72" i="18" s="1"/>
  <c r="D73" i="18"/>
  <c r="D72" i="18" s="1"/>
  <c r="E73" i="18"/>
  <c r="E72" i="18" s="1"/>
  <c r="F73" i="18"/>
  <c r="G73" i="18"/>
  <c r="G72" i="18" s="1"/>
  <c r="H73" i="18"/>
  <c r="H72" i="18" s="1"/>
  <c r="I73" i="18"/>
  <c r="I72" i="18" s="1"/>
  <c r="J73" i="18"/>
  <c r="J72" i="18" s="1"/>
  <c r="K73" i="18"/>
  <c r="K72" i="18" s="1"/>
  <c r="L73" i="18"/>
  <c r="L72" i="18" s="1"/>
  <c r="M73" i="18"/>
  <c r="M72" i="18" s="1"/>
  <c r="N73" i="18"/>
  <c r="N72" i="18" s="1"/>
  <c r="O73" i="18"/>
  <c r="O72" i="18" s="1"/>
  <c r="P73" i="18"/>
  <c r="P72" i="18" s="1"/>
  <c r="Q74" i="18"/>
  <c r="Q75" i="18"/>
  <c r="Q76" i="18"/>
  <c r="Q77" i="18"/>
  <c r="C79" i="18"/>
  <c r="C78" i="18" s="1"/>
  <c r="D79" i="18"/>
  <c r="D78" i="18" s="1"/>
  <c r="E79" i="18"/>
  <c r="E78" i="18" s="1"/>
  <c r="F79" i="18"/>
  <c r="G79" i="18"/>
  <c r="G78" i="18" s="1"/>
  <c r="H79" i="18"/>
  <c r="H78" i="18" s="1"/>
  <c r="I79" i="18"/>
  <c r="I78" i="18" s="1"/>
  <c r="J79" i="18"/>
  <c r="J78" i="18" s="1"/>
  <c r="K79" i="18"/>
  <c r="K78" i="18" s="1"/>
  <c r="L79" i="18"/>
  <c r="L78" i="18" s="1"/>
  <c r="M79" i="18"/>
  <c r="M78" i="18" s="1"/>
  <c r="N79" i="18"/>
  <c r="N78" i="18" s="1"/>
  <c r="O79" i="18"/>
  <c r="O78" i="18" s="1"/>
  <c r="P79" i="18"/>
  <c r="P78" i="18" s="1"/>
  <c r="Q80" i="18"/>
  <c r="Q81" i="18"/>
  <c r="C83" i="18"/>
  <c r="C82" i="18" s="1"/>
  <c r="D83" i="18"/>
  <c r="D82" i="18" s="1"/>
  <c r="E83" i="18"/>
  <c r="E82" i="18" s="1"/>
  <c r="F83" i="18"/>
  <c r="G83" i="18"/>
  <c r="G82" i="18" s="1"/>
  <c r="H83" i="18"/>
  <c r="H82" i="18" s="1"/>
  <c r="I83" i="18"/>
  <c r="I82" i="18" s="1"/>
  <c r="J83" i="18"/>
  <c r="J82" i="18" s="1"/>
  <c r="K83" i="18"/>
  <c r="K82" i="18" s="1"/>
  <c r="L83" i="18"/>
  <c r="L82" i="18" s="1"/>
  <c r="M83" i="18"/>
  <c r="M82" i="18" s="1"/>
  <c r="N83" i="18"/>
  <c r="N82" i="18" s="1"/>
  <c r="O83" i="18"/>
  <c r="O82" i="18" s="1"/>
  <c r="P83" i="18"/>
  <c r="P82" i="18" s="1"/>
  <c r="Q84" i="18"/>
  <c r="C86" i="18"/>
  <c r="C85" i="18" s="1"/>
  <c r="D86" i="18"/>
  <c r="D85" i="18" s="1"/>
  <c r="E86" i="18"/>
  <c r="E85" i="18" s="1"/>
  <c r="F86" i="18"/>
  <c r="F85" i="18" s="1"/>
  <c r="G86" i="18"/>
  <c r="G85" i="18" s="1"/>
  <c r="H86" i="18"/>
  <c r="H85" i="18" s="1"/>
  <c r="I86" i="18"/>
  <c r="I85" i="18" s="1"/>
  <c r="J86" i="18"/>
  <c r="J85" i="18" s="1"/>
  <c r="K86" i="18"/>
  <c r="K85" i="18" s="1"/>
  <c r="L86" i="18"/>
  <c r="L85" i="18" s="1"/>
  <c r="M86" i="18"/>
  <c r="M85" i="18" s="1"/>
  <c r="N86" i="18"/>
  <c r="N85" i="18" s="1"/>
  <c r="O86" i="18"/>
  <c r="O85" i="18" s="1"/>
  <c r="P86" i="18"/>
  <c r="P85" i="18" s="1"/>
  <c r="Q87" i="18"/>
  <c r="C89" i="18"/>
  <c r="C88" i="18" s="1"/>
  <c r="D89" i="18"/>
  <c r="D88" i="18" s="1"/>
  <c r="E89" i="18"/>
  <c r="E88" i="18" s="1"/>
  <c r="F89" i="18"/>
  <c r="G89" i="18"/>
  <c r="G88" i="18" s="1"/>
  <c r="H89" i="18"/>
  <c r="H88" i="18" s="1"/>
  <c r="I89" i="18"/>
  <c r="I88" i="18" s="1"/>
  <c r="J89" i="18"/>
  <c r="J88" i="18" s="1"/>
  <c r="K89" i="18"/>
  <c r="K88" i="18" s="1"/>
  <c r="L89" i="18"/>
  <c r="L88" i="18" s="1"/>
  <c r="M89" i="18"/>
  <c r="M88" i="18" s="1"/>
  <c r="N89" i="18"/>
  <c r="N88" i="18" s="1"/>
  <c r="O89" i="18"/>
  <c r="O88" i="18" s="1"/>
  <c r="P89" i="18"/>
  <c r="P88" i="18" s="1"/>
  <c r="Q90" i="18"/>
  <c r="C92" i="18"/>
  <c r="C91" i="18" s="1"/>
  <c r="D92" i="18"/>
  <c r="D91" i="18" s="1"/>
  <c r="E92" i="18"/>
  <c r="E91" i="18" s="1"/>
  <c r="F92" i="18"/>
  <c r="F91" i="18" s="1"/>
  <c r="G92" i="18"/>
  <c r="G91" i="18" s="1"/>
  <c r="H92" i="18"/>
  <c r="H91" i="18" s="1"/>
  <c r="I92" i="18"/>
  <c r="I91" i="18" s="1"/>
  <c r="J92" i="18"/>
  <c r="J91" i="18" s="1"/>
  <c r="K92" i="18"/>
  <c r="K91" i="18" s="1"/>
  <c r="L92" i="18"/>
  <c r="L91" i="18" s="1"/>
  <c r="M92" i="18"/>
  <c r="M91" i="18" s="1"/>
  <c r="N92" i="18"/>
  <c r="N91" i="18" s="1"/>
  <c r="O92" i="18"/>
  <c r="O91" i="18" s="1"/>
  <c r="P92" i="18"/>
  <c r="P91" i="18" s="1"/>
  <c r="Q93" i="18"/>
  <c r="C95" i="18"/>
  <c r="C94" i="18" s="1"/>
  <c r="D95" i="18"/>
  <c r="D94" i="18" s="1"/>
  <c r="E95" i="18"/>
  <c r="E94" i="18" s="1"/>
  <c r="F95" i="18"/>
  <c r="G95" i="18"/>
  <c r="G94" i="18" s="1"/>
  <c r="H95" i="18"/>
  <c r="H94" i="18" s="1"/>
  <c r="I95" i="18"/>
  <c r="I94" i="18" s="1"/>
  <c r="J95" i="18"/>
  <c r="J94" i="18" s="1"/>
  <c r="K95" i="18"/>
  <c r="K94" i="18" s="1"/>
  <c r="L95" i="18"/>
  <c r="L94" i="18" s="1"/>
  <c r="M95" i="18"/>
  <c r="M94" i="18" s="1"/>
  <c r="N95" i="18"/>
  <c r="N94" i="18" s="1"/>
  <c r="O95" i="18"/>
  <c r="O94" i="18" s="1"/>
  <c r="P95" i="18"/>
  <c r="P94" i="18" s="1"/>
  <c r="Q96" i="18"/>
  <c r="Q97" i="18"/>
  <c r="Q98" i="18"/>
  <c r="C100" i="18"/>
  <c r="C99" i="18" s="1"/>
  <c r="D100" i="18"/>
  <c r="D99" i="18" s="1"/>
  <c r="E100" i="18"/>
  <c r="E99" i="18" s="1"/>
  <c r="F100" i="18"/>
  <c r="F99" i="18" s="1"/>
  <c r="G100" i="18"/>
  <c r="G99" i="18" s="1"/>
  <c r="H100" i="18"/>
  <c r="H99" i="18" s="1"/>
  <c r="I100" i="18"/>
  <c r="I99" i="18" s="1"/>
  <c r="J100" i="18"/>
  <c r="J99" i="18" s="1"/>
  <c r="K100" i="18"/>
  <c r="K99" i="18" s="1"/>
  <c r="L100" i="18"/>
  <c r="L99" i="18" s="1"/>
  <c r="M100" i="18"/>
  <c r="M99" i="18" s="1"/>
  <c r="N100" i="18"/>
  <c r="N99" i="18" s="1"/>
  <c r="O100" i="18"/>
  <c r="O99" i="18" s="1"/>
  <c r="P100" i="18"/>
  <c r="P99" i="18" s="1"/>
  <c r="Q101" i="18"/>
  <c r="C103" i="18"/>
  <c r="C102" i="18" s="1"/>
  <c r="D103" i="18"/>
  <c r="D102" i="18" s="1"/>
  <c r="E103" i="18"/>
  <c r="E102" i="18" s="1"/>
  <c r="F103" i="18"/>
  <c r="F102" i="18" s="1"/>
  <c r="G103" i="18"/>
  <c r="G102" i="18" s="1"/>
  <c r="H103" i="18"/>
  <c r="H102" i="18" s="1"/>
  <c r="I103" i="18"/>
  <c r="I102" i="18" s="1"/>
  <c r="J103" i="18"/>
  <c r="J102" i="18" s="1"/>
  <c r="K103" i="18"/>
  <c r="K102" i="18" s="1"/>
  <c r="L103" i="18"/>
  <c r="L102" i="18" s="1"/>
  <c r="M103" i="18"/>
  <c r="M102" i="18" s="1"/>
  <c r="N103" i="18"/>
  <c r="N102" i="18" s="1"/>
  <c r="O103" i="18"/>
  <c r="O102" i="18" s="1"/>
  <c r="P103" i="18"/>
  <c r="P102" i="18" s="1"/>
  <c r="Q104" i="18"/>
  <c r="Q103" i="18" s="1"/>
  <c r="Q102" i="18" s="1"/>
  <c r="C106" i="18"/>
  <c r="C105" i="18" s="1"/>
  <c r="D106" i="18"/>
  <c r="D105" i="18" s="1"/>
  <c r="E106" i="18"/>
  <c r="E105" i="18" s="1"/>
  <c r="F106" i="18"/>
  <c r="F105" i="18" s="1"/>
  <c r="G106" i="18"/>
  <c r="G105" i="18" s="1"/>
  <c r="H106" i="18"/>
  <c r="H105" i="18" s="1"/>
  <c r="I106" i="18"/>
  <c r="I105" i="18" s="1"/>
  <c r="J106" i="18"/>
  <c r="J105" i="18" s="1"/>
  <c r="K106" i="18"/>
  <c r="K105" i="18" s="1"/>
  <c r="L106" i="18"/>
  <c r="L105" i="18" s="1"/>
  <c r="M106" i="18"/>
  <c r="M105" i="18" s="1"/>
  <c r="N106" i="18"/>
  <c r="N105" i="18" s="1"/>
  <c r="O106" i="18"/>
  <c r="O105" i="18" s="1"/>
  <c r="P106" i="18"/>
  <c r="P105" i="18" s="1"/>
  <c r="Q107" i="18"/>
  <c r="C109" i="18"/>
  <c r="C108" i="18" s="1"/>
  <c r="D109" i="18"/>
  <c r="D108" i="18" s="1"/>
  <c r="E109" i="18"/>
  <c r="E108" i="18" s="1"/>
  <c r="F109" i="18"/>
  <c r="F108" i="18" s="1"/>
  <c r="G109" i="18"/>
  <c r="G108" i="18" s="1"/>
  <c r="H109" i="18"/>
  <c r="H108" i="18" s="1"/>
  <c r="I109" i="18"/>
  <c r="I108" i="18" s="1"/>
  <c r="J109" i="18"/>
  <c r="J108" i="18" s="1"/>
  <c r="K109" i="18"/>
  <c r="K108" i="18" s="1"/>
  <c r="L109" i="18"/>
  <c r="L108" i="18" s="1"/>
  <c r="M109" i="18"/>
  <c r="M108" i="18" s="1"/>
  <c r="N109" i="18"/>
  <c r="N108" i="18" s="1"/>
  <c r="O109" i="18"/>
  <c r="O108" i="18" s="1"/>
  <c r="P109" i="18"/>
  <c r="P108" i="18" s="1"/>
  <c r="Q110" i="18"/>
  <c r="Q112" i="18"/>
  <c r="L11" i="18" l="1"/>
  <c r="D11" i="18"/>
  <c r="P11" i="18"/>
  <c r="H11" i="18"/>
  <c r="N11" i="18"/>
  <c r="J11" i="18"/>
  <c r="F11" i="18"/>
  <c r="Q68" i="18"/>
  <c r="M11" i="18"/>
  <c r="I11" i="18"/>
  <c r="E11" i="18"/>
  <c r="K16" i="18"/>
  <c r="G16" i="18"/>
  <c r="Q109" i="18"/>
  <c r="Q108" i="18" s="1"/>
  <c r="F67" i="18"/>
  <c r="Q67" i="18" s="1"/>
  <c r="J23" i="18"/>
  <c r="J16" i="18"/>
  <c r="Q92" i="18"/>
  <c r="Q65" i="18"/>
  <c r="Q49" i="18"/>
  <c r="Q30" i="18"/>
  <c r="M23" i="18"/>
  <c r="I23" i="18"/>
  <c r="E23" i="18"/>
  <c r="N23" i="18"/>
  <c r="F23" i="18"/>
  <c r="N16" i="18"/>
  <c r="Q100" i="18"/>
  <c r="Q40" i="18"/>
  <c r="P23" i="18"/>
  <c r="L23" i="18"/>
  <c r="H23" i="18"/>
  <c r="D23" i="18"/>
  <c r="P16" i="18"/>
  <c r="L16" i="18"/>
  <c r="H16" i="18"/>
  <c r="D16" i="18"/>
  <c r="Q99" i="18"/>
  <c r="G57" i="18"/>
  <c r="Q57" i="18" s="1"/>
  <c r="Q58" i="18"/>
  <c r="Q89" i="18"/>
  <c r="F88" i="18"/>
  <c r="Q88" i="18" s="1"/>
  <c r="G61" i="18"/>
  <c r="Q61" i="18" s="1"/>
  <c r="Q62" i="18"/>
  <c r="O11" i="18"/>
  <c r="G11" i="18"/>
  <c r="Q14" i="18"/>
  <c r="Q33" i="18"/>
  <c r="Q20" i="18"/>
  <c r="Q91" i="18"/>
  <c r="Q28" i="18"/>
  <c r="Q12" i="18"/>
  <c r="Q73" i="18"/>
  <c r="F42" i="18"/>
  <c r="Q42" i="18" s="1"/>
  <c r="Q43" i="18"/>
  <c r="K11" i="18"/>
  <c r="Q106" i="18"/>
  <c r="Q105" i="18"/>
  <c r="Q86" i="18"/>
  <c r="Q85" i="18"/>
  <c r="Q39" i="18"/>
  <c r="F94" i="18"/>
  <c r="Q95" i="18"/>
  <c r="F82" i="18"/>
  <c r="Q82" i="18" s="1"/>
  <c r="Q83" i="18"/>
  <c r="F78" i="18"/>
  <c r="Q78" i="18" s="1"/>
  <c r="Q79" i="18"/>
  <c r="G53" i="18"/>
  <c r="Q53" i="18" s="1"/>
  <c r="Q54" i="18"/>
  <c r="O23" i="18"/>
  <c r="K23" i="18"/>
  <c r="G23" i="18"/>
  <c r="Q24" i="18"/>
  <c r="C23" i="18"/>
  <c r="C113" i="18" s="1"/>
  <c r="Q17" i="18"/>
  <c r="F72" i="18"/>
  <c r="Q72" i="18" s="1"/>
  <c r="F64" i="18"/>
  <c r="Q64" i="18" s="1"/>
  <c r="F48" i="18"/>
  <c r="Q48" i="18" s="1"/>
  <c r="F16" i="18"/>
  <c r="O113" i="18" l="1"/>
  <c r="M113" i="18"/>
  <c r="N113" i="18"/>
  <c r="D113" i="18"/>
  <c r="E113" i="18"/>
  <c r="I113" i="18"/>
  <c r="J113" i="18"/>
  <c r="P113" i="18"/>
  <c r="Q11" i="18"/>
  <c r="H113" i="18"/>
  <c r="L113" i="18"/>
  <c r="Q16" i="18"/>
  <c r="Q23" i="18"/>
  <c r="F113" i="18"/>
  <c r="K113" i="18"/>
  <c r="G113" i="18"/>
  <c r="Q94" i="18"/>
  <c r="Q113" i="18" l="1"/>
  <c r="E14" i="1" l="1"/>
  <c r="L14" i="1" l="1"/>
  <c r="G14" i="1"/>
  <c r="H14" i="1"/>
  <c r="I14" i="1"/>
  <c r="J14" i="1"/>
  <c r="K14" i="1"/>
  <c r="M14" i="1"/>
  <c r="N14" i="1"/>
  <c r="O14" i="1"/>
  <c r="P14" i="1"/>
  <c r="Q14" i="1"/>
  <c r="F14" i="1" l="1"/>
  <c r="R14" i="1" s="1"/>
  <c r="P14" i="15" l="1"/>
  <c r="O14" i="15"/>
  <c r="N14" i="15"/>
  <c r="M14" i="15"/>
  <c r="L14" i="15"/>
  <c r="K14" i="15"/>
  <c r="J14" i="15"/>
  <c r="I14" i="15"/>
  <c r="H14" i="15"/>
  <c r="G14" i="15"/>
  <c r="F14" i="15"/>
  <c r="E14" i="15"/>
  <c r="D14" i="15"/>
  <c r="C14" i="15"/>
  <c r="Q13" i="15"/>
  <c r="Q12" i="15"/>
  <c r="Q11" i="15"/>
  <c r="R11" i="1"/>
  <c r="D14" i="9"/>
  <c r="E14" i="9"/>
  <c r="F14" i="9"/>
  <c r="G14" i="9"/>
  <c r="H14" i="9"/>
  <c r="I14" i="9"/>
  <c r="J14" i="9"/>
  <c r="K14" i="9"/>
  <c r="L14" i="9"/>
  <c r="M14" i="9"/>
  <c r="N14" i="9"/>
  <c r="O14" i="9"/>
  <c r="P14" i="9"/>
  <c r="P11" i="8"/>
  <c r="P12" i="8"/>
  <c r="D13" i="8"/>
  <c r="E13" i="8"/>
  <c r="F13" i="8"/>
  <c r="G13" i="8"/>
  <c r="H13" i="8"/>
  <c r="I13" i="8"/>
  <c r="J13" i="8"/>
  <c r="K13" i="8"/>
  <c r="L13" i="8"/>
  <c r="M13" i="8"/>
  <c r="N13" i="8"/>
  <c r="O13" i="8"/>
  <c r="Q11" i="7"/>
  <c r="Q12" i="7"/>
  <c r="Q13" i="7"/>
  <c r="D14" i="7"/>
  <c r="E14" i="7"/>
  <c r="F14" i="7"/>
  <c r="G14" i="7"/>
  <c r="H14" i="7"/>
  <c r="I14" i="7"/>
  <c r="J14" i="7"/>
  <c r="K14" i="7"/>
  <c r="L14" i="7"/>
  <c r="M14" i="7"/>
  <c r="N14" i="7"/>
  <c r="O14" i="7"/>
  <c r="P14" i="7"/>
  <c r="Q11" i="6"/>
  <c r="Q12" i="6"/>
  <c r="Q13" i="6"/>
  <c r="E14" i="6"/>
  <c r="F14" i="6"/>
  <c r="G14" i="6"/>
  <c r="H14" i="6"/>
  <c r="I14" i="6"/>
  <c r="J14" i="6"/>
  <c r="K14" i="6"/>
  <c r="L14" i="6"/>
  <c r="M14" i="6"/>
  <c r="N14" i="6"/>
  <c r="O14" i="6"/>
  <c r="P14" i="6"/>
  <c r="Q11" i="5"/>
  <c r="Q12" i="5"/>
  <c r="Q13" i="5"/>
  <c r="D14" i="5"/>
  <c r="E14" i="5"/>
  <c r="F14" i="5"/>
  <c r="G14" i="5"/>
  <c r="H14" i="5"/>
  <c r="I14" i="5"/>
  <c r="J14" i="5"/>
  <c r="K14" i="5"/>
  <c r="L14" i="5"/>
  <c r="M14" i="5"/>
  <c r="N14" i="5"/>
  <c r="O14" i="5"/>
  <c r="P14" i="5"/>
  <c r="Q11" i="4"/>
  <c r="Q12" i="4"/>
  <c r="Q13" i="4"/>
  <c r="D14" i="4"/>
  <c r="E14" i="4"/>
  <c r="F14" i="4"/>
  <c r="G14" i="4"/>
  <c r="H14" i="4"/>
  <c r="I14" i="4"/>
  <c r="J14" i="4"/>
  <c r="K14" i="4"/>
  <c r="L14" i="4"/>
  <c r="M14" i="4"/>
  <c r="N14" i="4"/>
  <c r="O14" i="4"/>
  <c r="P14" i="4"/>
  <c r="R11" i="3"/>
  <c r="R12" i="3"/>
  <c r="R13" i="3"/>
  <c r="D14" i="3"/>
  <c r="E14" i="3"/>
  <c r="F14" i="3"/>
  <c r="G14" i="3"/>
  <c r="H14" i="3"/>
  <c r="I14" i="3"/>
  <c r="J14" i="3"/>
  <c r="K14" i="3"/>
  <c r="L14" i="3"/>
  <c r="M14" i="3"/>
  <c r="N14" i="3"/>
  <c r="O14" i="3"/>
  <c r="P14" i="3"/>
  <c r="R14" i="3" s="1"/>
  <c r="Q14" i="3"/>
  <c r="R10" i="2"/>
  <c r="R11" i="2"/>
  <c r="R12" i="2"/>
  <c r="D13" i="2"/>
  <c r="F13" i="2"/>
  <c r="G13" i="2"/>
  <c r="H13" i="2"/>
  <c r="I13" i="2"/>
  <c r="J13" i="2"/>
  <c r="K13" i="2"/>
  <c r="L13" i="2"/>
  <c r="M13" i="2"/>
  <c r="N13" i="2"/>
  <c r="O13" i="2"/>
  <c r="P13" i="2"/>
  <c r="Q13" i="2"/>
  <c r="R13" i="2"/>
  <c r="R13" i="1"/>
  <c r="R12" i="1"/>
  <c r="D14" i="1"/>
  <c r="Q14" i="4" l="1"/>
  <c r="Q14" i="5"/>
  <c r="Q14" i="6"/>
  <c r="Q14" i="7"/>
  <c r="P13" i="8"/>
  <c r="Q14" i="15"/>
</calcChain>
</file>

<file path=xl/sharedStrings.xml><?xml version="1.0" encoding="utf-8"?>
<sst xmlns="http://schemas.openxmlformats.org/spreadsheetml/2006/main" count="1066" uniqueCount="347">
  <si>
    <t>MINISTERIO DE HACIENDA</t>
  </si>
  <si>
    <t>DIRECCION GENERAL DE PRESUPUESTO</t>
  </si>
  <si>
    <t>INGRESOS PERCIBIDOS Y FUENTES FINANCIERAS</t>
  </si>
  <si>
    <t>CLASIFICACION POR OFICINA RECAUDADORA</t>
  </si>
  <si>
    <t>VALORES EN MILLONES DE RD$</t>
  </si>
  <si>
    <t>CODIGO</t>
  </si>
  <si>
    <t>DENOMINACION</t>
  </si>
  <si>
    <t xml:space="preserve">ENERO </t>
  </si>
  <si>
    <t>FEBRERO</t>
  </si>
  <si>
    <t>MARZO</t>
  </si>
  <si>
    <t>ABRIL</t>
  </si>
  <si>
    <t>MAYO</t>
  </si>
  <si>
    <t>JUNIO</t>
  </si>
  <si>
    <t>JULIO</t>
  </si>
  <si>
    <t>AGOSTO</t>
  </si>
  <si>
    <t>SEPTIEMBRE</t>
  </si>
  <si>
    <t>OCTUBRE</t>
  </si>
  <si>
    <t>NOVIEMBRE</t>
  </si>
  <si>
    <t>DICIEMBRE</t>
  </si>
  <si>
    <t xml:space="preserve">TOTAL </t>
  </si>
  <si>
    <t>0001</t>
  </si>
  <si>
    <t>TESORERIA NACIONAL*</t>
  </si>
  <si>
    <t>0002</t>
  </si>
  <si>
    <t>COLECTOR DE ADUANAS</t>
  </si>
  <si>
    <t>0003</t>
  </si>
  <si>
    <t>COLECTOR DE IMPUESTOS INTERNOS</t>
  </si>
  <si>
    <t>TOTAL GENERAL</t>
  </si>
  <si>
    <t>Fuente: Sistema de Información de la Gestión Financiera (SIGEF).</t>
  </si>
  <si>
    <t xml:space="preserve">*Incluye los préstamos y las donaciones. </t>
  </si>
  <si>
    <t>1. Se registra por Fecha Histórica de Recaudación.</t>
  </si>
  <si>
    <t>2. Ingreso Presupuestario.</t>
  </si>
  <si>
    <t>TOTAL</t>
  </si>
  <si>
    <t xml:space="preserve"> </t>
  </si>
  <si>
    <t xml:space="preserve">                     MINISTERIO DE HACIENDA</t>
  </si>
  <si>
    <t>DIRECCIÓN GENERAL DE PRESUPUESTO</t>
  </si>
  <si>
    <t xml:space="preserve">                                   Ingresos por Entidad Recaudadora</t>
  </si>
  <si>
    <t xml:space="preserve">                                     (Valores en millones RD$)</t>
  </si>
  <si>
    <t>CÓDIGO</t>
  </si>
  <si>
    <t>DENOMINACIÓN</t>
  </si>
  <si>
    <t>ENERO</t>
  </si>
  <si>
    <t>COLECTOR ADUANAS</t>
  </si>
  <si>
    <t>Fuente: Dirección General de Política y Legislación Tributaria, Sistema de Información de la Gestión Financiera</t>
  </si>
  <si>
    <t>*Incluye las donaciones</t>
  </si>
  <si>
    <t>Ingresos por Entidad Recaudadora</t>
  </si>
  <si>
    <t>ENERO - DICIEMBRE 2015</t>
  </si>
  <si>
    <t>En Millones RD$</t>
  </si>
  <si>
    <t>PRESUPUESTO</t>
  </si>
  <si>
    <t>APROBADO</t>
  </si>
  <si>
    <t>Fuente: Sistema de Información de la Gestión Financiera (SIGEF)</t>
  </si>
  <si>
    <t>Ingreso Presupuestario (Excluye Fondos de Terceros y Recaudaciones Directas de Instituciones)</t>
  </si>
  <si>
    <r>
      <rPr>
        <b/>
        <sz val="9"/>
        <color theme="1"/>
        <rFont val="Calibri"/>
        <family val="2"/>
        <scheme val="minor"/>
      </rPr>
      <t xml:space="preserve">Nota: </t>
    </r>
    <r>
      <rPr>
        <sz val="9"/>
        <color theme="1"/>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</si>
  <si>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t>ENERO - DICIEMBRE 2016</t>
  </si>
  <si>
    <t>PRESUPUESTO APROBADO</t>
  </si>
  <si>
    <t>Nota: Los datos fueron tomados del SIGEF al 08/02/2017</t>
  </si>
  <si>
    <t>*Incluye las donaciones, excluye fuentes financieras</t>
  </si>
  <si>
    <t>ENERO - DICIEMBRE 2017</t>
  </si>
  <si>
    <t>DIRECCION GENERAL DE ADUANAS</t>
  </si>
  <si>
    <t>DIRECCION GENERAL  DE IMPUESTOS INTERNOS</t>
  </si>
  <si>
    <t>TOTAL INGRESOS</t>
  </si>
  <si>
    <t>Nota: Los datos fueron tomados del SIGEF al 15/02/2018</t>
  </si>
  <si>
    <t>INGRESOS POR ENTIDAD RECAUDADORA</t>
  </si>
  <si>
    <t>DICIEMBRE 2018</t>
  </si>
  <si>
    <t>EJECUCIÓN</t>
  </si>
  <si>
    <t>Nota: Los datos fueron tomados del SIGEF al 07/02/2019</t>
  </si>
  <si>
    <t>DICIEMBRE 2019</t>
  </si>
  <si>
    <t>PRESUPUESTO REFORMULADO</t>
  </si>
  <si>
    <t>Nota: Los datos fueron tomados del SIGEF al 18/2/2020</t>
  </si>
  <si>
    <t>GOBIERNO CENTRAL</t>
  </si>
  <si>
    <t>ENERO-DICIEMBRE 2020</t>
  </si>
  <si>
    <t>PRESUPUESTO INICIAL*</t>
  </si>
  <si>
    <t>PRESUPUESTO VIGENTE</t>
  </si>
  <si>
    <t>PERCIBIDO</t>
  </si>
  <si>
    <t>TESORERIA NACIONAL</t>
  </si>
  <si>
    <t>*Proyecto de Ley No. 506-19 de Presupuesto General del Estado 2020.</t>
  </si>
  <si>
    <t>Nota: Los datos fueron tomados del SIGEF al 20/02/2021</t>
  </si>
  <si>
    <t>Incluye las donaciones, excluye fuentes financieras</t>
  </si>
  <si>
    <t>ENERO-DICIEMBRE 2021</t>
  </si>
  <si>
    <t xml:space="preserve">Pres. Inicial      </t>
  </si>
  <si>
    <t>Presupuesto</t>
  </si>
  <si>
    <t>Ley No. 237-20</t>
  </si>
  <si>
    <t>Vigente</t>
  </si>
  <si>
    <t>0001 - TESORERIA NACIONAL (TN)</t>
  </si>
  <si>
    <t>0002 - COLECTOR DE ADUANAS</t>
  </si>
  <si>
    <t>0003 - COLECTOR DE IMPUESTOS INTERNOS</t>
  </si>
  <si>
    <t>TOTAL INGRESOS**</t>
  </si>
  <si>
    <t xml:space="preserve">Nota: </t>
  </si>
  <si>
    <t>Los datos fueron tomados del SIGEF al 08/02/2022</t>
  </si>
  <si>
    <t>**Incluye las donaciones, excluye fuentes financieras.</t>
  </si>
  <si>
    <t>Diciembre 2022</t>
  </si>
  <si>
    <t>Presupuesto Vigente</t>
  </si>
  <si>
    <t>Ley No. 345-21</t>
  </si>
  <si>
    <t>Notas:</t>
  </si>
  <si>
    <t>Fecha de registro al 20 de febrero de 2023</t>
  </si>
  <si>
    <t>Diciembre  2023*</t>
  </si>
  <si>
    <t>Detalle</t>
  </si>
  <si>
    <t>Ley No. 366-22</t>
  </si>
  <si>
    <t>0201-PRESIDENCIA DE LA REPÚBLICA</t>
  </si>
  <si>
    <t>01-MINISTERIO ADMINISTRATIVO DE LA PRESIDENCIA</t>
  </si>
  <si>
    <t>0012-CONSEJO NACIONAL DE DROGAS</t>
  </si>
  <si>
    <t>02-GABINETE DE LA POLÍTICA SOCIAL</t>
  </si>
  <si>
    <t>0014-COMEDORES ECONOMICOS DEL ESTADO</t>
  </si>
  <si>
    <t>0202-MINISTERIO DE  INTERIOR Y POLICÍA</t>
  </si>
  <si>
    <t>01-MINISTERIO DE INTERIOR Y POLICIA</t>
  </si>
  <si>
    <t>0001-MINISTERIO DE INTERIOR Y POLICIA</t>
  </si>
  <si>
    <t>0002-DIRECCIÓN GENERAL DE MIGRACIÓN</t>
  </si>
  <si>
    <t>02-POLICIA NACIONAL</t>
  </si>
  <si>
    <t>0001-POLICIA NACIONAL</t>
  </si>
  <si>
    <t>0008-HOSPITAL GENERAL DOCENTE DE LA POLICIA NACIONAL</t>
  </si>
  <si>
    <t>0203-MINISTERIO DE DEFENSA</t>
  </si>
  <si>
    <t>01-MINISTERIO DE DEFENSA</t>
  </si>
  <si>
    <t>0002-DIRECCION GENERAL DE ESCUELAS VOCACIONALES</t>
  </si>
  <si>
    <t>0005-HOSPITAL CENTRAL FUERZAS  ARMADAS</t>
  </si>
  <si>
    <t>0026-Cuerpo Especializado de Seguridad Aeroportuaria y de Aviación Civil (CESAC)</t>
  </si>
  <si>
    <t>02-EJERCITO DE LA  REPUBLICA DOMINICANA</t>
  </si>
  <si>
    <t>0001-EJERCITO DE LA REPUBLICA DOMINICANA</t>
  </si>
  <si>
    <t>03-ARMADA DE LA REPUBLICA DOMINICANA</t>
  </si>
  <si>
    <t>0001-ARMADA DE LA REPUBLICA DOMINICANA</t>
  </si>
  <si>
    <t>0001 - EJERCITO DE LA REPUBLICA DOMINICANA</t>
  </si>
  <si>
    <t>04-FUERZA AEREA DE LA  REPUBLICA DOMINICANA</t>
  </si>
  <si>
    <t>0001 - ARMADA DE LA REPUBLICA DOMINICANA</t>
  </si>
  <si>
    <t>0001-FUERZA AEREA DE LA  REPUBLICA DOMINICANA</t>
  </si>
  <si>
    <t>0002 - DIRECCION GENERAL DE ESCUELAS VOCACIONALES</t>
  </si>
  <si>
    <t>0002-HOSPITAL MILITAR FAD DR RAMON DE LARA</t>
  </si>
  <si>
    <t>0204-MINISTERIO DE RELACIONES EXTERIORES</t>
  </si>
  <si>
    <t>01-MINISTERIO DE RELACIONES EXTERIORES</t>
  </si>
  <si>
    <t>0002-DIRECCION GENERAL DE PASAPORTES</t>
  </si>
  <si>
    <t>0205-MINISTERIO DE HACIENDA</t>
  </si>
  <si>
    <t>01-MINISTERIO DE HACIENDA</t>
  </si>
  <si>
    <t>0001-MINISTERIO DE HACIENDA</t>
  </si>
  <si>
    <t>0002-DIRECCION NACIONAL DE CATASTRO</t>
  </si>
  <si>
    <t>0003-ADMINISTRACION GENERAL DE BIENES NACIONALES</t>
  </si>
  <si>
    <t>0006-CENTRO DE CAPACITACIÓN EN POLITICA Y GESTION FISCAL</t>
  </si>
  <si>
    <t>0206-MINISTERIO DE EDUCACIÓN</t>
  </si>
  <si>
    <t>01-MINISTERIO DE EDUCACION</t>
  </si>
  <si>
    <t>0001-MINISTERIO DE EDUCACION</t>
  </si>
  <si>
    <t>0002-OFICINA DE COOPERACIÓN INTERNACIONAL (OCI)</t>
  </si>
  <si>
    <t>0008-INSTITUTO SUPERIOR DE FORMACIÓN DOCENTE  SALOME UREÑA</t>
  </si>
  <si>
    <t>0207-MINISTERIO DE SALUD PÚBLICA Y ASISTENCIA SOCIAL</t>
  </si>
  <si>
    <t>01-MINISTERIO DE SALUD PUBLICA Y ASISTENCIA SOCIAL</t>
  </si>
  <si>
    <t>0001-MINISTERIO DE SALUD PUBLICA Y ASISTENCIA SOCIAL</t>
  </si>
  <si>
    <t>0017-PROGRAMA DE MEDICAMENTOS ESENCIALES</t>
  </si>
  <si>
    <t>0208-MINISTERIO DE DEPORTES Y RECREACIÓN</t>
  </si>
  <si>
    <t>01-MINISTERIO DE DEPORTES Y RECREACIÓN</t>
  </si>
  <si>
    <t>0001-MINISTERIO DE DEPORTES Y RECREACIÓN</t>
  </si>
  <si>
    <t>0002-COMISIÓN HÍPICA NACIONAL</t>
  </si>
  <si>
    <t>0209-MINISTERIO DE TRABAJO</t>
  </si>
  <si>
    <t>01-MINISTERIO DE TRABAJO</t>
  </si>
  <si>
    <t>0001-MINISTERIO DE TRABAJO</t>
  </si>
  <si>
    <t>0210-MINISTERIO DE AGRICULTURA</t>
  </si>
  <si>
    <t>01-MINISTERIO DE AGRICULTURA</t>
  </si>
  <si>
    <t>0002-DIRECCION GENERAL DE GANADERIA</t>
  </si>
  <si>
    <t>0211-MINISTERIO DE OBRAS PÚBLICAS Y COMUNICACIONES</t>
  </si>
  <si>
    <t>01-MINISTERIO DE OBRAS PUBLICAS Y COMUNICACIONES</t>
  </si>
  <si>
    <t>0001-MINISTERIO DE OBRAS PUBLICAS Y COMUNICACIONES</t>
  </si>
  <si>
    <t>0003-OFICINA PARA EL REORDENAMIENTO DEL TRANSPORTE</t>
  </si>
  <si>
    <t>0004-OFICINA METROPOLITANA DE SERVICIOS DE AUTOBUSES</t>
  </si>
  <si>
    <t>0212-MINISTERIO DE INDUSTRIA, COMERCIO Y MIPYMES (MICM)</t>
  </si>
  <si>
    <t>01-MINISTERIO DE INDUSTRIA, COMERCIO Y MIPYMES (MICM)</t>
  </si>
  <si>
    <t>0001-MINISTERIO DE INDUSTRIA, COMERCIO y MIPYMES (MICM)</t>
  </si>
  <si>
    <t>0003-DIRECCIÓN GENERAL DE MINERÍA</t>
  </si>
  <si>
    <t>0007-INDUSTRIA NACIONAL DE LA AGUJA</t>
  </si>
  <si>
    <t>0008-OFICINA NACIONAL DE DERECHO DE AUTOR</t>
  </si>
  <si>
    <t>0213-MINISTERIO DE TURISMO</t>
  </si>
  <si>
    <t>01-MINISTERIO DE TURISMO</t>
  </si>
  <si>
    <t>0001-MINISTERIO DE TURISMO</t>
  </si>
  <si>
    <t>0002-COMITE EJECUTOR DE INFRAESTRUCTA EN ZONAS TURISTICAS (CEIZTUR)</t>
  </si>
  <si>
    <t>0214-PROCURADURÍA GENERAL DE LA REPÚBLICA</t>
  </si>
  <si>
    <t>01-PROCURADURIA GENERAL DE LA REPUBLICA</t>
  </si>
  <si>
    <t>0001-PROCURADURIA GENERAL DE LA REPUBLICA DOMINICANA</t>
  </si>
  <si>
    <t>0215 - MINISTERIO DE LA MUJER</t>
  </si>
  <si>
    <t>01 - MINISTERIO DE LA  MUJER</t>
  </si>
  <si>
    <t>0001 - MINISTERIO DE LA MUJER</t>
  </si>
  <si>
    <t>0216 - MINISTERIO DE CULTURA</t>
  </si>
  <si>
    <t>01 - MINISTERIO DE CULTURA</t>
  </si>
  <si>
    <t>0001 - MINISTERIO DE CULTURA</t>
  </si>
  <si>
    <t>0218-MINISTERIO DE MEDIO AMBIENTE Y RECURSOS NATURALES</t>
  </si>
  <si>
    <t>01-MINISTERIO DE MEDIO AMBIENTE Y REC. NAT.</t>
  </si>
  <si>
    <t>0001-MINISTERIO  DE MEDIO AMBIENTE Y RECURSOS NATURALES</t>
  </si>
  <si>
    <t>0219-MINISTERIO DE EDUCACIÓN SUPERIOR CIENCIA Y TECNOLOGÍA</t>
  </si>
  <si>
    <t>01-MINISTERIO DE EDUCACION SUPERIOR CIENCIA Y TECNOLOGIA</t>
  </si>
  <si>
    <t>0001-MINISTERIO DE EDUCACION SUPERIOR, CIENCIA Y TECNOLOGIA</t>
  </si>
  <si>
    <t>0002-INSTITUTO TECNOLÓGICO DE LAS AMÉRICAS</t>
  </si>
  <si>
    <t>0003-INSTITUTO TECNICO SUPERIOR COMUNITARIO</t>
  </si>
  <si>
    <t>0222-MINISTERIO DE ENERGIA Y MINAS</t>
  </si>
  <si>
    <t>01-MINISTERIO DE ENERGIA Y MINAS</t>
  </si>
  <si>
    <t>0002-DIRECCION GENERAL DE MINERIA</t>
  </si>
  <si>
    <t>0223-MINISTERIO DE LA VIVIENDA, HABITAT Y EDIFICACIONES (MIVHED)</t>
  </si>
  <si>
    <t>01-MINISTERIO DE LA VIVIENDA, HABITAT Y EDIFICACIONES (MIVHED)</t>
  </si>
  <si>
    <t>0001-MINISTERIO DE LA VIVIENDA, HABITAT Y EDIFICACIONES (MIVHED)</t>
  </si>
  <si>
    <t>0406 - OFICINA NACIONAL DE DEFENSA PUBLICA</t>
  </si>
  <si>
    <t>01 - OFICINA NACIONAL DE DEFENSA PUBLICA</t>
  </si>
  <si>
    <t>0001 - OFICINA NACIONAL DE DEFENSA PUBLICA</t>
  </si>
  <si>
    <t>0999-ADMINISTRACION DE OBLIGACIONES DEL TESORO NACIONAL</t>
  </si>
  <si>
    <t>05-TESORO NACIONAL</t>
  </si>
  <si>
    <t>0001-TESORERIA NACIONAL (TN)</t>
  </si>
  <si>
    <t>0002-COLECTOR DE ADUANAS</t>
  </si>
  <si>
    <t>0003-COLECTOR DE IMPUESTOS INTERNOS</t>
  </si>
  <si>
    <t>Fecha de registro al 15/02/2024</t>
  </si>
  <si>
    <t>Para fortalecer la transparencia, a partir del año 2023 se desagregaron los ingresos de captación directa de las instituciones que eran anteriormente agrupados en la entidad recaudadora de Tesorería Nacional (TN).</t>
  </si>
  <si>
    <t>Ley No. 80-23</t>
  </si>
  <si>
    <t>0015 - CUERPOS ESPECIALIZADOS DE SEGURIDAD PORTUARIA</t>
  </si>
  <si>
    <t>0031 - DIRECCIÓN GENERAL DE LA INDUSTRIA MILITAR DE LAS FUERZAS ARMADAS</t>
  </si>
  <si>
    <t>0002 - DIRECCION GENERAL DE DRAGAS, PRESAS Y BALIZAMIENTO, M.G</t>
  </si>
  <si>
    <t>0011 - JUNTA DE AVIACIÓN CIVIL</t>
  </si>
  <si>
    <t>0221 - MINISTERIO DE ADMINISTRACIÓN PÚBLICA</t>
  </si>
  <si>
    <t>01 - MINISTERIO DE ADMINISTRACION PUBLICA (MAP)</t>
  </si>
  <si>
    <t>0002 - INSTITUTO NACIONAL DE ADMINISTRACION PUBLICA</t>
  </si>
  <si>
    <t>*Cifras Preliminares</t>
  </si>
  <si>
    <t>Incluye las donaciones, excluye fuentes financieras.</t>
  </si>
  <si>
    <t>0201 - PRESIDENCIA DE LA REPÚBLICA</t>
  </si>
  <si>
    <t>01 - MINISTERIO ADMINISTRATIVO DE LA PRESIDENCIA</t>
  </si>
  <si>
    <t>0012 - CONSEJO NACIONAL DE DROGAS</t>
  </si>
  <si>
    <t>02 - GABINETE DE LA POLÍTICA SOCIAL</t>
  </si>
  <si>
    <t>0014 - COMEDORES ECONOMICOS DEL ESTADO</t>
  </si>
  <si>
    <t>0202 - MINISTERIO DE  INTERIOR Y POLICÍA</t>
  </si>
  <si>
    <t>01 - MINISTERIO DE INTERIOR Y POLICIA</t>
  </si>
  <si>
    <t>0001 - MINISTERIO DE INTERIOR Y POLICIA</t>
  </si>
  <si>
    <t>0002 - DIRECCIÓN GENERAL DE MIGRACIÓN</t>
  </si>
  <si>
    <t>02 - POLICIA NACIONAL</t>
  </si>
  <si>
    <t>0008 - HOSPITAL GENERAL DOCENTE DE LA POLICIA NACIONAL</t>
  </si>
  <si>
    <t>0203 - MINISTERIO DE DEFENSA</t>
  </si>
  <si>
    <t>01 - MINISTERIO DE DEFENSA</t>
  </si>
  <si>
    <t>0001 - MINISTERIO DE DEFENSA</t>
  </si>
  <si>
    <t>0005 - HOSPITAL CENTRAL FUERZAS  ARMADAS</t>
  </si>
  <si>
    <t>0006 - INSTITUTO CARTOGRÁFICO MILITAR DE LAS FUERZAS ARMADAS</t>
  </si>
  <si>
    <t>0019 - SUPERINTENDENCIA DE VIGILANCIA Y SEGURIDAD PRIVADA</t>
  </si>
  <si>
    <t>0026 - Cuerpo Especializado de Seguridad Aeroportuaria y de Aviación Civil (CESAC)</t>
  </si>
  <si>
    <t>02 - EJERCITO DE LA  REPUBLICA DOMINICANA</t>
  </si>
  <si>
    <t>03 - ARMADA DE LA REPUBLICA DOMINICANA</t>
  </si>
  <si>
    <t>04 - FUERZA AEREA DE LA  REPUBLICA DOMINICANA</t>
  </si>
  <si>
    <t>0001 - FUERZA AEREA DE LA  REPUBLICA DOMINICANA</t>
  </si>
  <si>
    <t>0002 - HOSPITAL MILITAR FAD DR RAMON DE LARA</t>
  </si>
  <si>
    <t>0204 - MINISTERIO DE RELACIONES EXTERIORES</t>
  </si>
  <si>
    <t>01 - MINISTERIO DE RELACIONES EXTERIORES</t>
  </si>
  <si>
    <t>0002 - DIRECCION GENERAL DE PASAPORTES</t>
  </si>
  <si>
    <t>0205 - MINISTERIO DE HACIENDA</t>
  </si>
  <si>
    <t>01 - MINISTERIO DE HACIENDA</t>
  </si>
  <si>
    <t>0001 - MINISTERIO DE HACIENDA</t>
  </si>
  <si>
    <t>0002 - DIRECCION NACIONAL DE CATASTRO</t>
  </si>
  <si>
    <t>0003 - ADMINISTRACION GENERAL DE BIENES NACIONALES</t>
  </si>
  <si>
    <t>0006 - CENTRO DE CAPACITACIÓN EN POLITICA Y GESTION FISCAL</t>
  </si>
  <si>
    <t>0206 - MINISTERIO DE EDUCACIÓN</t>
  </si>
  <si>
    <t>01 - MINISTERIO DE EDUCACION</t>
  </si>
  <si>
    <t>0001 - MINISTERIO DE EDUCACION</t>
  </si>
  <si>
    <t>0008 - INSTITUTO SUPERIOR DE FORMACIÓN DOCENTE  SALOME UREÑA</t>
  </si>
  <si>
    <t>0207 - MINISTERIO DE SALUD PÚBLICA Y ASISTENCIA SOCIAL</t>
  </si>
  <si>
    <t>01 - MINISTERIO DE SALUD PUBLICA Y ASISTENCIA SOCIAL</t>
  </si>
  <si>
    <t>0001 - MINISTERIO DE SALUD PUBLICA Y ASISTENCIA SOCIAL</t>
  </si>
  <si>
    <t>0017 - PROGRAMA DE MEDICAMENTOS ESENCIALES</t>
  </si>
  <si>
    <t>0032 - DIRECCIÓN GENERAL DE MEDICAMENTOS, ALIMENTOS Y PRODUCTOS SANITARIOS (DIGEMAPS)</t>
  </si>
  <si>
    <t>0208 - MINISTERIO DE DEPORTES Y RECREACIÓN</t>
  </si>
  <si>
    <t>01 - MINISTERIO DE DEPORTES Y RECREACIÓN</t>
  </si>
  <si>
    <t>0001 - MINISTERIO DE DEPORTES Y RECREACIÓN</t>
  </si>
  <si>
    <t>0209 - MINISTERIO DE TRABAJO</t>
  </si>
  <si>
    <t>01 - MINISTERIO DE TRABAJO</t>
  </si>
  <si>
    <t>0001 - MINISTERIO DE TRABAJO</t>
  </si>
  <si>
    <t>0210 - MINISTERIO DE AGRICULTURA</t>
  </si>
  <si>
    <t>01 - MINISTERIO DE AGRICULTURA</t>
  </si>
  <si>
    <t>0002 - DIRECCION GENERAL DE GANADERIA</t>
  </si>
  <si>
    <t>0211 - MINISTERIO DE OBRAS PÚBLICAS Y COMUNICACIONES</t>
  </si>
  <si>
    <t>01 - MINISTERIO DE OBRAS PUBLICAS Y COMUNICACIONES</t>
  </si>
  <si>
    <t>0001 - MINISTERIO DE OBRAS PUBLICAS Y COMUNICACIONES</t>
  </si>
  <si>
    <t>0003 - OFICINA PARA EL REORDENAMIENTO DEL TRANSPORTE</t>
  </si>
  <si>
    <t>0004 - OFICINA METROPOLITANA DE SERVICIOS DE AUTOBUSES</t>
  </si>
  <si>
    <t>0212 - MINISTERIO DE INDUSTRIA, COMERCIO Y MIPYMES (MICM)</t>
  </si>
  <si>
    <t>01 - MINISTERIO DE INDUSTRIA, COMERCIO Y MIPYMES (MICM)</t>
  </si>
  <si>
    <t>0001 - MINISTERIO DE INDUSTRIA, COMERCIO y MIPYMES (MICM)</t>
  </si>
  <si>
    <t>0003 - DIRECCIÓN GENERAL DE MINERÍA</t>
  </si>
  <si>
    <t>0007 - INDUSTRIA NACIONAL DE LA AGUJA</t>
  </si>
  <si>
    <t>0008 - OFICINA NACIONAL DE DERECHO DE AUTOR</t>
  </si>
  <si>
    <t>0213 - MINISTERIO DE TURISMO</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</si>
  <si>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</si>
  <si>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</si>
  <si>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</si>
  <si>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</si>
  <si>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</si>
  <si>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</si>
  <si>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0002 - ORQUESTA SINFÓNICA NACIONAL</t>
  </si>
  <si>
    <t>0005 - DIRECCIÓN GENERAL DE BELLAS ARTES</t>
  </si>
  <si>
    <t>0218 - MINISTERIO DE MEDIO AMBIENTE Y RECURSOS NATURALES</t>
  </si>
  <si>
    <t>01 - MINISTERIO DE MEDIO AMBIENTE Y REC. NAT.</t>
  </si>
  <si>
    <t>0001 - MINISTERIO  DE MEDIO AMBIENTE Y RECURSOS NATURALES</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</si>
  <si>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</si>
  <si>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</si>
  <si>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</si>
  <si>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</si>
  <si>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TECNICO SUPERIOR COMUNITARIO</t>
  </si>
  <si>
    <t>0222 - MINISTERIO DE ENERGIA Y MINAS</t>
  </si>
  <si>
    <t>01 - MINISTERIO DE ENERGIA Y MINAS</t>
  </si>
  <si>
    <t>0001 - MINISTERIO DE ENERGIA Y MINAS</t>
  </si>
  <si>
    <t>0223 - MINISTERIO DE LA VIVIENDA, HABITAT Y EDIFICACIONES (MIVHED)</t>
  </si>
  <si>
    <t>01 - MINISTERIO DE LA VIVIENDA, HABITAT Y EDIFICACIONES (MIVHED)</t>
  </si>
  <si>
    <t>0001 - MINISTERIO DE LA VIVIENDA, HABITAT Y EDIFICACIONES (MIVHED)</t>
  </si>
  <si>
    <t>0999 - ADMINISTRACION DE OBLIGACIONES DEL TESORO NACIONAL</t>
  </si>
  <si>
    <t>0001 - MINISTERIO DE HACIENDA (OBLIGACIONES DEL TESORO)</t>
  </si>
  <si>
    <t>05 - TESORO NACIONAL</t>
  </si>
  <si>
    <t>0028 - INSTITUTO SUPERIOR PARA LA DEFENSA ' GENERAL JUAN PABLO DUARTE DIEZ' INSUDE.</t>
  </si>
  <si>
    <t>06 - MINISTERIO DE LA PRESIDENCIA</t>
  </si>
  <si>
    <t>0006 - CENTRO DE OPERACIONES DE EMERGENCIAS (COE)</t>
  </si>
  <si>
    <t>0005 - INSTITUTO NACIONAL DE BIENESTAR MAGISTERIAL</t>
  </si>
  <si>
    <t>0011 - CENTRO DE ATENCIÓN INTEGRAL PARA LA DISCAPACIDAD (CAID)</t>
  </si>
  <si>
    <t>0003 - DIRECCIÓN GENERAL DE COMUNIDADES FRONTERIZAS</t>
  </si>
  <si>
    <t>0008-CÍRCULO DEPORTIVO DE LAS FUERZAS ARMADAS Y LA POLICIA NACIONAL</t>
  </si>
  <si>
    <t>0001-MINISTERIO DE CULTURA</t>
  </si>
  <si>
    <t>01-ADM. DE OBLIGACIONES DEL TESORO</t>
  </si>
  <si>
    <t>0001-MINISTERIO DE HACIENDA (OBLIGACIONES DEL TESORO)</t>
  </si>
  <si>
    <t>Ley No. 80-24</t>
  </si>
  <si>
    <t>0007 - PROGRAMA SUPÉRATE</t>
  </si>
  <si>
    <t>0003 - BIBLIOTECA NACIONAL PEDRO HENRÍQUEZ UREÑA</t>
  </si>
  <si>
    <t>0001 - POLICIA NACIONAL</t>
  </si>
  <si>
    <t>0008 - CÍRCULO DEPORTIVO DE LAS FUERZAS ARMADAS Y LA POLICIA NACIONAL</t>
  </si>
  <si>
    <t>0028 - UNIVERSIDAD NACIONAL PARA LA DEFENSA GENERAL JUAN PABLO DUARTE Y DIEZ (UNADE)</t>
  </si>
  <si>
    <t>Diciembre 2024</t>
  </si>
  <si>
    <t>0010 - CONSEJO NACIONAL PARA EL CAMBIO CLIMÁTICO Y MECANISMO DE DESARROLLO LIMPIO</t>
  </si>
  <si>
    <t>0014 - OFICINA DE CUSTODIA Y ADM. DE LOS BIENES INCAUTADOS Y DECOMISADOS</t>
  </si>
  <si>
    <t>0008 - CUERPO DE BOMBEROS DE SANTO DOMINGO DE LOS ALCARRIZOS</t>
  </si>
  <si>
    <t>0002 - VICEMINISTERIO DE PLANIFICACION Y DESARROLLO</t>
  </si>
  <si>
    <t>0011 - Servicio Regional de salud Nordeste</t>
  </si>
  <si>
    <t>0002 - DIRECCION GENERAL DE MINERIA</t>
  </si>
  <si>
    <t>Fecha de registro al 07/02/2025</t>
  </si>
  <si>
    <t>0002 - COMISIÓN HÍPICA NACIONAL</t>
  </si>
  <si>
    <t>0006 - DIRECCIÓN GENERAL DE MUSEOS</t>
  </si>
  <si>
    <t>Total</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</si>
  <si>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</si>
  <si>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0001 - SECRETARIADO ADMINISTRATIVO DE LA PRESIDENCIA</t>
  </si>
  <si>
    <t>01 - ADM. DE OBLIGACIONES DEL TESORO</t>
  </si>
  <si>
    <t xml:space="preserve">MINISTERIO DE HACIENDA Y ECONOMÍA </t>
  </si>
  <si>
    <t>Ley Núm. 99-25</t>
  </si>
  <si>
    <t>0012 - DIRECCION DE INFRAESTRUCTURA ESCOLAR</t>
  </si>
  <si>
    <t>0001 - MINISTERIO DE AGRICULTURA</t>
  </si>
  <si>
    <t>0224 - MINISTERIO DE JUSTICIA</t>
  </si>
  <si>
    <t>01 - MINISTERIO DE JUSTICIA</t>
  </si>
  <si>
    <t>0001 - MINISTERIO DE JUSTICIA</t>
  </si>
  <si>
    <t>0018 - DIRECCIÓN DE ASISTENCIA SOCIAL Y ALIMENTACIÓN COMUNITARIA</t>
  </si>
  <si>
    <t>0003 - INSTITUTO NACIONAL DE MIGRACION</t>
  </si>
  <si>
    <t>0008 - CONFEDERACIÓN DEPORTIVA DE LAS FUERZAS ARMADAS Y LA POLICÍA NACIONAL</t>
  </si>
  <si>
    <t>0205 - MINISTERIO DE HACIENDA Y ECONOMIA</t>
  </si>
  <si>
    <t>01 - MINISTERIO DE HACIENDA Y ECONOMIA</t>
  </si>
  <si>
    <t>0001 - MINISTERIO DE HACIENDA Y ECONOMIA</t>
  </si>
  <si>
    <t>Diciembre 2025</t>
  </si>
  <si>
    <t>Fecha de registro al 28/01/2026</t>
  </si>
  <si>
    <t>02 - PATRIMONIO DEL ESTADO DOMINICANO</t>
  </si>
  <si>
    <t>0001 - DIRECCION GENERAL DE CONTABILIDAD GUBERNAMENTAL</t>
  </si>
  <si>
    <t>03 - SISTEMA INTEGRADO DE ADMINISTRACION FINANCIERA DEL ESTADO (SIAFE)</t>
  </si>
  <si>
    <t>0001 - DIRECCION GENERAL DE PRESUPUESTO</t>
  </si>
  <si>
    <t>Abril 2026*</t>
  </si>
  <si>
    <t>Fecha de registro al 15/5/2026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</si>
</sst>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0_-;\-* #,##0_-;_-* &quot;-&quot;??_-;_-@_-"/>
    <numFmt numFmtId="169" formatCode="_(* #,##0.0,,_);_(* \(#,##0.0,,\);_(* &quot;-&quot;??_);_(@_)"/>
    <numFmt numFmtId="170" formatCode="_(* #,##0.0_);_(* \(#,##0.0\);_(* &quot;-&quot;?_);_(@_)"/>
    <numFmt numFmtId="171" formatCode="#,##0.0"/>
    <numFmt numFmtId="172" formatCode="_-* #,##0.00000_-;\-* #,##0.00000_-;_-* &quot;-&quot;??_-;_-@_-"/>
    <numFmt numFmtId="173" formatCode="_-* #,##0.00\ _€_-;\-* #,##0.00\ _€_-;_-* &quot;-&quot;??\ _€_-;_-@_-"/>
    <numFmt numFmtId="17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10"/>
      <color theme="1"/>
      <name val="Calibri"/>
      <family val="2"/>
      <scheme val="minor"/>
    </font>
    <font>
      <sz val="10"/>
      <name val="Arial"/>
      <family val="2"/>
    </font>
    <font>
      <sz val="12"/>
      <color theme="1"/>
      <name val="Calibri"/>
      <family val="2"/>
      <scheme val="minor"/>
    </font>
    <font>
      <sz val="10"/>
      <name val="Tahoma"/>
      <family val="2"/>
    </font>
    <font>
      <sz val="9"/>
      <color theme="1"/>
      <name val="Calibri"/>
      <family val="2"/>
      <scheme val="minor"/>
    </font>
    <font>
      <b/>
      <sz val="11"/>
      <color theme="0"/>
      <name val="Calibri"/>
      <family val="2"/>
      <scheme val="minor"/>
    </font>
    <font>
      <sz val="16"/>
      <color theme="1"/>
      <name val="Calibri"/>
      <family val="2"/>
      <scheme val="minor"/>
    </font>
    <font>
      <sz val="20"/>
      <color theme="1"/>
      <name val="Calibri"/>
      <family val="2"/>
      <scheme val="minor"/>
    </font>
    <font>
      <sz val="10"/>
      <name val="Calibri"/>
      <family val="2"/>
      <scheme val="minor"/>
    </font>
    <font>
      <sz val="9"/>
      <name val="Calibri"/>
      <family val="2"/>
      <scheme val="minor"/>
    </font>
    <font>
      <b/>
      <sz val="9"/>
      <name val="Calibri"/>
      <family val="2"/>
      <scheme val="minor"/>
    </font>
    <font>
      <b/>
      <sz val="9"/>
      <color theme="1"/>
      <name val="Calibri"/>
      <family val="2"/>
      <scheme val="minor"/>
    </font>
    <font>
      <sz val="22"/>
      <color theme="1"/>
      <name val="Calibri"/>
      <family val="2"/>
      <scheme val="minor"/>
    </font>
    <font>
      <b/>
      <sz val="10"/>
      <color theme="0"/>
      <name val="Calibri"/>
      <family val="2"/>
      <scheme val="minor"/>
    </font>
    <font>
      <b/>
      <sz val="10"/>
      <color rgb="FFFFFFFF"/>
      <name val="Calibri"/>
      <family val="2"/>
      <scheme val="minor"/>
    </font>
    <font>
      <sz val="18"/>
      <color theme="1"/>
      <name val="Calibri"/>
      <family val="2"/>
      <scheme val="minor"/>
    </font>
    <font>
      <b/>
      <sz val="8"/>
      <name val="Calibri"/>
      <family val="2"/>
      <scheme val="minor"/>
    </font>
    <font>
      <sz val="8"/>
      <color theme="1"/>
      <name val="Century Gothic"/>
      <family val="2"/>
    </font>
    <font>
      <b/>
      <sz val="8"/>
      <color theme="1"/>
      <name val="Calibri"/>
      <family val="2"/>
      <scheme val="minor"/>
    </font>
    <font>
      <b/>
      <sz val="8"/>
      <name val="Century Gothic"/>
      <family val="2"/>
    </font>
    <font>
      <b/>
      <sz val="10"/>
      <name val="Calibri"/>
      <family val="2"/>
      <scheme val="minor"/>
    </font>
    <font>
      <sz val="11"/>
      <name val="Century Gothic"/>
      <family val="2"/>
    </font>
    <font>
      <sz val="24"/>
      <name val="Century Gothic"/>
      <family val="2"/>
    </font>
    <font>
      <b/>
      <sz val="8"/>
      <color theme="1"/>
      <name val="Century Gothic"/>
      <family val="2"/>
    </font>
    <font>
      <b/>
      <sz val="11"/>
      <name val="Calibri"/>
      <family val="2"/>
      <scheme val="minor"/>
    </font>
    <font>
      <sz val="11"/>
      <name val="Calibri"/>
      <family val="2"/>
      <scheme val="minor"/>
    </font>
    <font>
      <sz val="11"/>
      <color indexed="8"/>
      <name val="Calibri"/>
      <family val="2"/>
      <scheme val="minor"/>
    </font>
    <font>
      <b/>
      <sz val="9"/>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0000"/>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1E13AD"/>
        <bgColor indexed="64"/>
      </patternFill>
    </fill>
    <fill>
      <patternFill patternType="solid">
        <fgColor rgb="FF1E13AD"/>
        <bgColor theme="4" tint="0.79998168889431442"/>
      </patternFill>
    </fill>
    <fill>
      <patternFill patternType="solid">
        <fgColor rgb="FF0B0FB5"/>
        <bgColor indexed="64"/>
      </patternFill>
    </fill>
    <fill>
      <patternFill patternType="solid">
        <fgColor rgb="FFFF0000"/>
        <bgColor indexed="64"/>
      </patternFill>
    </fill>
    <fill>
      <patternFill patternType="solid">
        <fgColor rgb="FF0B0FB5"/>
        <bgColor rgb="FF008DD0"/>
      </patternFill>
    </fill>
    <fill>
      <patternFill patternType="solid">
        <fgColor rgb="FF0145BE"/>
        <bgColor indexed="64"/>
      </patternFill>
    </fill>
    <fill>
      <patternFill patternType="solid">
        <fgColor rgb="FF008DD0"/>
        <bgColor rgb="FF008DD0"/>
      </patternFill>
    </fill>
    <fill>
      <patternFill patternType="solid">
        <fgColor rgb="FF008DD0"/>
        <bgColor indexed="64"/>
      </patternFill>
    </fill>
    <fill>
      <patternFill patternType="solid">
        <fgColor rgb="FFFFFFFF"/>
        <bgColor rgb="FF000000"/>
      </patternFill>
    </fill>
  </fills>
  <borders count="14">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right/>
      <top style="thin">
        <color theme="0"/>
      </top>
      <bottom/>
      <diagonal/>
    </border>
    <border>
      <left style="thin">
        <color theme="0"/>
      </left>
      <right/>
      <top/>
      <bottom/>
      <diagonal/>
    </border>
  </borders>
  <cellStyleXfs count="27">
    <xf numFmtId="0" fontId="0" fillId="0" borderId="0"/>
    <xf numFmtId="164" fontId="1" fillId="0" borderId="0" applyFont="0" applyFill="0" applyBorder="0" applyAlignment="0" applyProtection="0"/>
    <xf numFmtId="0" fontId="4" fillId="0" borderId="0"/>
    <xf numFmtId="166"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xf numFmtId="0" fontId="6" fillId="0" borderId="0"/>
    <xf numFmtId="173"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31" fillId="0" borderId="0"/>
  </cellStyleXfs>
  <cellXfs count="189">
    <xf numFmtId="0" fontId="0" fillId="0" borderId="0" xfId="0"/>
    <xf numFmtId="49" fontId="0" fillId="0" borderId="0" xfId="0" applyNumberFormat="1" applyAlignment="1">
      <alignment horizontal="right"/>
    </xf>
    <xf numFmtId="49" fontId="2" fillId="0" borderId="0" xfId="0" applyNumberFormat="1" applyFont="1" applyAlignment="1">
      <alignment horizontal="center"/>
    </xf>
    <xf numFmtId="0" fontId="2" fillId="0" borderId="0" xfId="0" applyFont="1"/>
    <xf numFmtId="0" fontId="2" fillId="0" borderId="0" xfId="0" applyFont="1" applyAlignment="1">
      <alignment horizontal="left"/>
    </xf>
    <xf numFmtId="165" fontId="5" fillId="0" borderId="0" xfId="1" applyNumberFormat="1" applyFont="1" applyFill="1" applyBorder="1"/>
    <xf numFmtId="0" fontId="9" fillId="0" borderId="0" xfId="0" applyFont="1" applyAlignment="1">
      <alignment vertical="top" wrapText="1"/>
    </xf>
    <xf numFmtId="0" fontId="9" fillId="0" borderId="0" xfId="0" applyFont="1"/>
    <xf numFmtId="0" fontId="9" fillId="2" borderId="0" xfId="0" applyFont="1" applyFill="1" applyAlignment="1">
      <alignment vertical="top" wrapText="1"/>
    </xf>
    <xf numFmtId="0" fontId="0" fillId="0" borderId="0" xfId="0" applyAlignment="1">
      <alignment horizontal="right"/>
    </xf>
    <xf numFmtId="164" fontId="9" fillId="2" borderId="0" xfId="1" applyFont="1" applyFill="1" applyAlignment="1">
      <alignment vertical="top" wrapText="1"/>
    </xf>
    <xf numFmtId="49" fontId="3" fillId="0" borderId="0" xfId="0" applyNumberFormat="1" applyFont="1" applyAlignment="1">
      <alignment horizontal="center" vertical="center"/>
    </xf>
    <xf numFmtId="49" fontId="3" fillId="0" borderId="0" xfId="0" applyNumberFormat="1" applyFont="1" applyAlignment="1">
      <alignment vertical="center"/>
    </xf>
    <xf numFmtId="164" fontId="0" fillId="0" borderId="0" xfId="1" applyFont="1" applyBorder="1"/>
    <xf numFmtId="167" fontId="10" fillId="3" borderId="1" xfId="1" applyNumberFormat="1" applyFont="1" applyFill="1" applyBorder="1" applyAlignment="1">
      <alignment horizontal="center" vertical="center"/>
    </xf>
    <xf numFmtId="49" fontId="0" fillId="2" borderId="0" xfId="5" applyNumberFormat="1" applyFont="1" applyFill="1" applyAlignment="1">
      <alignment horizontal="left" vertical="center"/>
    </xf>
    <xf numFmtId="169" fontId="2" fillId="0" borderId="0" xfId="1" applyNumberFormat="1" applyFont="1" applyBorder="1"/>
    <xf numFmtId="169" fontId="0" fillId="0" borderId="0" xfId="1" applyNumberFormat="1" applyFont="1"/>
    <xf numFmtId="169" fontId="2" fillId="2" borderId="0" xfId="0" applyNumberFormat="1" applyFont="1" applyFill="1" applyAlignment="1">
      <alignment horizontal="center"/>
    </xf>
    <xf numFmtId="169" fontId="2" fillId="0" borderId="0" xfId="1" applyNumberFormat="1" applyFont="1" applyBorder="1" applyAlignment="1">
      <alignment horizontal="left"/>
    </xf>
    <xf numFmtId="169" fontId="10" fillId="3" borderId="1" xfId="1" applyNumberFormat="1" applyFont="1" applyFill="1" applyBorder="1" applyAlignment="1">
      <alignment horizontal="right" vertical="center"/>
    </xf>
    <xf numFmtId="170" fontId="0" fillId="0" borderId="0" xfId="0" applyNumberFormat="1"/>
    <xf numFmtId="169" fontId="10" fillId="5" borderId="1" xfId="1" applyNumberFormat="1" applyFont="1" applyFill="1" applyBorder="1" applyAlignment="1">
      <alignment horizontal="right" vertical="center"/>
    </xf>
    <xf numFmtId="0" fontId="3" fillId="0" borderId="0" xfId="0" applyFont="1"/>
    <xf numFmtId="49" fontId="14" fillId="0" borderId="0" xfId="2" applyNumberFormat="1" applyFont="1"/>
    <xf numFmtId="49" fontId="14" fillId="0" borderId="0" xfId="2" applyNumberFormat="1" applyFont="1" applyAlignment="1">
      <alignment horizontal="left" vertical="center"/>
    </xf>
    <xf numFmtId="164" fontId="10" fillId="3" borderId="1" xfId="7" applyFont="1" applyFill="1" applyBorder="1" applyAlignment="1">
      <alignment horizontal="center" vertical="center"/>
    </xf>
    <xf numFmtId="49" fontId="15" fillId="0" borderId="0" xfId="2" applyNumberFormat="1" applyFont="1"/>
    <xf numFmtId="0" fontId="16" fillId="0" borderId="0" xfId="0" applyFont="1"/>
    <xf numFmtId="49" fontId="15" fillId="0" borderId="0" xfId="2" applyNumberFormat="1" applyFont="1" applyAlignment="1">
      <alignment horizontal="left" vertical="center"/>
    </xf>
    <xf numFmtId="167" fontId="10" fillId="3" borderId="1" xfId="1" applyNumberFormat="1" applyFont="1" applyFill="1" applyBorder="1" applyAlignment="1">
      <alignment horizontal="right" vertical="center"/>
    </xf>
    <xf numFmtId="167" fontId="2" fillId="0" borderId="0" xfId="1" applyNumberFormat="1" applyFont="1" applyBorder="1"/>
    <xf numFmtId="167" fontId="2" fillId="0" borderId="0" xfId="1" applyNumberFormat="1" applyFont="1" applyBorder="1" applyAlignment="1">
      <alignment horizontal="left"/>
    </xf>
    <xf numFmtId="164" fontId="0" fillId="0" borderId="0" xfId="17" applyFont="1" applyBorder="1"/>
    <xf numFmtId="164" fontId="9" fillId="2" borderId="0" xfId="17" applyFont="1" applyFill="1" applyAlignment="1">
      <alignment vertical="top" wrapText="1"/>
    </xf>
    <xf numFmtId="165" fontId="5" fillId="0" borderId="0" xfId="17" applyNumberFormat="1" applyFont="1" applyFill="1" applyBorder="1"/>
    <xf numFmtId="167" fontId="10" fillId="3" borderId="1" xfId="17" applyNumberFormat="1" applyFont="1" applyFill="1" applyBorder="1" applyAlignment="1">
      <alignment horizontal="center" vertical="center"/>
    </xf>
    <xf numFmtId="164" fontId="0" fillId="0" borderId="0" xfId="7" applyFont="1" applyBorder="1"/>
    <xf numFmtId="164" fontId="9" fillId="2" borderId="0" xfId="7" applyFont="1" applyFill="1" applyAlignment="1">
      <alignment vertical="top" wrapText="1"/>
    </xf>
    <xf numFmtId="165" fontId="5" fillId="0" borderId="0" xfId="7" applyNumberFormat="1" applyFont="1" applyFill="1" applyBorder="1"/>
    <xf numFmtId="165" fontId="10" fillId="6" borderId="8" xfId="18" applyNumberFormat="1" applyFont="1" applyFill="1" applyBorder="1" applyAlignment="1">
      <alignment vertical="center" wrapText="1"/>
    </xf>
    <xf numFmtId="0" fontId="10" fillId="3" borderId="1" xfId="0" applyFont="1" applyFill="1" applyBorder="1" applyAlignment="1">
      <alignment horizontal="center" vertical="center"/>
    </xf>
    <xf numFmtId="49" fontId="0" fillId="0" borderId="0" xfId="0" applyNumberFormat="1"/>
    <xf numFmtId="164" fontId="0" fillId="0" borderId="0" xfId="0" applyNumberFormat="1"/>
    <xf numFmtId="165" fontId="0" fillId="0" borderId="0" xfId="0" applyNumberFormat="1"/>
    <xf numFmtId="164" fontId="9" fillId="0" borderId="0" xfId="7" applyFont="1" applyAlignment="1">
      <alignment vertical="top" wrapText="1"/>
    </xf>
    <xf numFmtId="165" fontId="9" fillId="2" borderId="0" xfId="0" applyNumberFormat="1" applyFont="1" applyFill="1" applyAlignment="1">
      <alignment vertical="top" wrapText="1"/>
    </xf>
    <xf numFmtId="164" fontId="9" fillId="2" borderId="0" xfId="7" applyFont="1" applyFill="1" applyAlignment="1">
      <alignment horizontal="left" vertical="top" wrapText="1"/>
    </xf>
    <xf numFmtId="43" fontId="0" fillId="0" borderId="0" xfId="0" applyNumberFormat="1"/>
    <xf numFmtId="172" fontId="9" fillId="0" borderId="0" xfId="7" applyNumberFormat="1" applyFont="1" applyAlignment="1">
      <alignment vertical="top" wrapText="1"/>
    </xf>
    <xf numFmtId="0" fontId="9" fillId="0" borderId="0" xfId="0" applyFont="1" applyAlignment="1">
      <alignment horizontal="left" vertical="top" wrapText="1"/>
    </xf>
    <xf numFmtId="164" fontId="9" fillId="0" borderId="0" xfId="7" applyFont="1" applyAlignment="1">
      <alignment horizontal="left" vertical="top" wrapText="1"/>
    </xf>
    <xf numFmtId="171" fontId="0" fillId="0" borderId="0" xfId="0" applyNumberFormat="1"/>
    <xf numFmtId="168" fontId="0" fillId="0" borderId="0" xfId="7" applyNumberFormat="1" applyFont="1" applyBorder="1"/>
    <xf numFmtId="164" fontId="18" fillId="9" borderId="0" xfId="7" applyFont="1" applyFill="1" applyBorder="1" applyAlignment="1">
      <alignment horizontal="center" vertical="center"/>
    </xf>
    <xf numFmtId="0" fontId="19" fillId="10" borderId="6" xfId="2" applyFont="1" applyFill="1" applyBorder="1" applyAlignment="1">
      <alignment horizontal="center" vertical="center" wrapText="1" readingOrder="1"/>
    </xf>
    <xf numFmtId="0" fontId="9" fillId="0" borderId="0" xfId="0" applyFont="1" applyAlignment="1">
      <alignment horizontal="right"/>
    </xf>
    <xf numFmtId="4" fontId="0" fillId="0" borderId="0" xfId="0" applyNumberFormat="1"/>
    <xf numFmtId="165" fontId="5" fillId="0" borderId="0" xfId="7" applyNumberFormat="1" applyFont="1" applyFill="1"/>
    <xf numFmtId="0" fontId="21" fillId="0" borderId="0" xfId="2" applyFont="1" applyAlignment="1">
      <alignment vertical="center" readingOrder="1"/>
    </xf>
    <xf numFmtId="0" fontId="0" fillId="2" borderId="0" xfId="0" applyFill="1"/>
    <xf numFmtId="0" fontId="2" fillId="2" borderId="0" xfId="0" applyFont="1" applyFill="1"/>
    <xf numFmtId="49" fontId="2" fillId="2" borderId="0" xfId="0" applyNumberFormat="1" applyFont="1" applyFill="1" applyAlignment="1">
      <alignment horizontal="center"/>
    </xf>
    <xf numFmtId="0" fontId="22" fillId="0" borderId="0" xfId="0" applyFont="1"/>
    <xf numFmtId="0" fontId="23" fillId="0" borderId="0" xfId="0" applyFont="1"/>
    <xf numFmtId="0" fontId="23" fillId="0" borderId="0" xfId="0" applyFont="1" applyAlignment="1">
      <alignment horizontal="left" vertical="center"/>
    </xf>
    <xf numFmtId="0" fontId="10" fillId="11" borderId="0" xfId="0" applyFont="1" applyFill="1" applyAlignment="1">
      <alignment horizontal="left"/>
    </xf>
    <xf numFmtId="0" fontId="0" fillId="0" borderId="0" xfId="0" applyAlignment="1">
      <alignment horizontal="left" indent="1"/>
    </xf>
    <xf numFmtId="49" fontId="10" fillId="9" borderId="0" xfId="6" applyNumberFormat="1" applyFont="1" applyFill="1" applyBorder="1" applyAlignment="1">
      <alignment horizontal="center" vertical="center"/>
    </xf>
    <xf numFmtId="43" fontId="10" fillId="9" borderId="0" xfId="6" applyFont="1" applyFill="1" applyBorder="1" applyAlignment="1">
      <alignment horizontal="center" vertical="center"/>
    </xf>
    <xf numFmtId="0" fontId="24" fillId="0" borderId="0" xfId="5" applyFont="1"/>
    <xf numFmtId="165" fontId="22" fillId="0" borderId="0" xfId="6" applyNumberFormat="1" applyFont="1" applyFill="1" applyBorder="1"/>
    <xf numFmtId="0" fontId="28" fillId="0" borderId="0" xfId="0" applyFont="1"/>
    <xf numFmtId="164" fontId="0" fillId="0" borderId="0" xfId="1" applyFont="1"/>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9" fillId="2" borderId="0" xfId="0" applyFont="1" applyFill="1" applyAlignment="1">
      <alignment horizontal="left" vertical="top" wrapText="1"/>
    </xf>
    <xf numFmtId="0" fontId="11" fillId="0" borderId="0" xfId="0"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horizontal="center" vertical="center"/>
    </xf>
    <xf numFmtId="164" fontId="10" fillId="3" borderId="7" xfId="7" applyFont="1" applyFill="1" applyBorder="1" applyAlignment="1">
      <alignment horizontal="center" vertical="center"/>
    </xf>
    <xf numFmtId="0" fontId="5" fillId="0" borderId="0" xfId="0" applyFont="1"/>
    <xf numFmtId="49" fontId="25" fillId="0" borderId="0" xfId="2" applyNumberFormat="1" applyFont="1"/>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6" fillId="2" borderId="0" xfId="0" applyFont="1" applyFill="1" applyAlignment="1">
      <alignment vertical="top"/>
    </xf>
    <xf numFmtId="168" fontId="10" fillId="5" borderId="13" xfId="1" applyNumberFormat="1" applyFont="1" applyFill="1" applyBorder="1" applyAlignment="1">
      <alignment horizontal="center" vertical="center" wrapText="1"/>
    </xf>
    <xf numFmtId="168" fontId="10" fillId="5" borderId="4" xfId="1" applyNumberFormat="1" applyFont="1" applyFill="1" applyBorder="1" applyAlignment="1">
      <alignment horizontal="center" vertical="center" wrapText="1"/>
    </xf>
    <xf numFmtId="0" fontId="10" fillId="4" borderId="1" xfId="0" applyFont="1" applyFill="1" applyBorder="1" applyAlignment="1">
      <alignment vertical="center"/>
    </xf>
    <xf numFmtId="49" fontId="25" fillId="0" borderId="0" xfId="2" applyNumberFormat="1" applyFont="1" applyAlignment="1">
      <alignment horizontal="left" vertical="center"/>
    </xf>
    <xf numFmtId="174" fontId="0" fillId="0" borderId="0" xfId="1" applyNumberFormat="1" applyFont="1" applyBorder="1"/>
    <xf numFmtId="0" fontId="10" fillId="4" borderId="1" xfId="0" applyFont="1" applyFill="1"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indent="1"/>
    </xf>
    <xf numFmtId="0" fontId="30" fillId="0" borderId="0" xfId="0" applyFont="1" applyAlignment="1">
      <alignment horizontal="left" vertical="center" indent="2"/>
    </xf>
    <xf numFmtId="169" fontId="29" fillId="0" borderId="0" xfId="1" applyNumberFormat="1" applyFont="1" applyBorder="1"/>
    <xf numFmtId="169" fontId="29" fillId="2" borderId="0" xfId="0" applyNumberFormat="1" applyFont="1" applyFill="1" applyAlignment="1">
      <alignment horizontal="center"/>
    </xf>
    <xf numFmtId="169" fontId="30" fillId="0" borderId="0" xfId="1" applyNumberFormat="1" applyFont="1" applyBorder="1"/>
    <xf numFmtId="0" fontId="2" fillId="0" borderId="0" xfId="0" applyFont="1" applyAlignment="1">
      <alignment horizontal="left" indent="1"/>
    </xf>
    <xf numFmtId="0" fontId="0" fillId="0" borderId="0" xfId="0" applyAlignment="1">
      <alignment horizontal="left" indent="3"/>
    </xf>
    <xf numFmtId="0" fontId="2" fillId="0" borderId="0" xfId="0" applyFont="1" applyAlignment="1">
      <alignment horizontal="left" indent="2"/>
    </xf>
    <xf numFmtId="0" fontId="29" fillId="0" borderId="0" xfId="0" applyFont="1" applyAlignment="1">
      <alignment horizontal="left" indent="1"/>
    </xf>
    <xf numFmtId="0" fontId="29" fillId="0" borderId="0" xfId="0" applyFont="1" applyAlignment="1">
      <alignment horizontal="left" indent="2"/>
    </xf>
    <xf numFmtId="0" fontId="15" fillId="0" borderId="0" xfId="0" applyFont="1"/>
    <xf numFmtId="174" fontId="0" fillId="0" borderId="0" xfId="0" applyNumberFormat="1" applyAlignment="1">
      <alignment horizontal="right"/>
    </xf>
    <xf numFmtId="174" fontId="0" fillId="0" borderId="0" xfId="6" applyNumberFormat="1" applyFont="1" applyBorder="1" applyAlignment="1">
      <alignment horizontal="right"/>
    </xf>
    <xf numFmtId="174" fontId="10" fillId="11" borderId="0" xfId="6" applyNumberFormat="1" applyFont="1" applyFill="1" applyBorder="1" applyAlignment="1">
      <alignment horizontal="right"/>
    </xf>
    <xf numFmtId="174" fontId="0" fillId="0" borderId="0" xfId="6" applyNumberFormat="1" applyFont="1" applyBorder="1"/>
    <xf numFmtId="174" fontId="10" fillId="11" borderId="0" xfId="6" applyNumberFormat="1" applyFont="1" applyFill="1" applyBorder="1"/>
    <xf numFmtId="174" fontId="0" fillId="0" borderId="0" xfId="6" applyNumberFormat="1" applyFont="1" applyAlignment="1">
      <alignment horizontal="right"/>
    </xf>
    <xf numFmtId="174" fontId="3" fillId="2" borderId="0" xfId="0" applyNumberFormat="1" applyFont="1" applyFill="1" applyAlignment="1">
      <alignment horizontal="right"/>
    </xf>
    <xf numFmtId="174" fontId="3" fillId="0" borderId="0" xfId="0" applyNumberFormat="1" applyFont="1" applyAlignment="1">
      <alignment horizontal="right"/>
    </xf>
    <xf numFmtId="174" fontId="18" fillId="11" borderId="0" xfId="7" applyNumberFormat="1" applyFont="1" applyFill="1" applyBorder="1" applyAlignment="1">
      <alignment horizontal="right" vertical="center"/>
    </xf>
    <xf numFmtId="174" fontId="2" fillId="0" borderId="0" xfId="7" applyNumberFormat="1" applyFont="1" applyBorder="1" applyAlignment="1">
      <alignment horizontal="right"/>
    </xf>
    <xf numFmtId="174" fontId="18" fillId="8" borderId="0" xfId="0" applyNumberFormat="1" applyFont="1" applyFill="1" applyAlignment="1">
      <alignment horizontal="right" vertical="center"/>
    </xf>
    <xf numFmtId="174" fontId="18" fillId="8" borderId="0" xfId="7" applyNumberFormat="1" applyFont="1" applyFill="1" applyBorder="1" applyAlignment="1">
      <alignment horizontal="right" vertical="center"/>
    </xf>
    <xf numFmtId="174" fontId="2" fillId="2" borderId="0" xfId="0" applyNumberFormat="1" applyFont="1" applyFill="1" applyAlignment="1">
      <alignment horizontal="right"/>
    </xf>
    <xf numFmtId="174" fontId="0" fillId="0" borderId="0" xfId="7" applyNumberFormat="1" applyFont="1" applyAlignment="1">
      <alignment horizontal="right"/>
    </xf>
    <xf numFmtId="174" fontId="10" fillId="6" borderId="8" xfId="18" applyNumberFormat="1" applyFont="1" applyFill="1" applyBorder="1" applyAlignment="1">
      <alignment horizontal="right" vertical="center" wrapText="1"/>
    </xf>
    <xf numFmtId="174" fontId="1" fillId="0" borderId="0" xfId="7" applyNumberFormat="1" applyFont="1" applyAlignment="1">
      <alignment horizontal="right"/>
    </xf>
    <xf numFmtId="174" fontId="0" fillId="0" borderId="0" xfId="17" applyNumberFormat="1" applyFont="1" applyAlignment="1">
      <alignment horizontal="right"/>
    </xf>
    <xf numFmtId="174" fontId="10" fillId="3" borderId="1" xfId="17" applyNumberFormat="1" applyFont="1" applyFill="1" applyBorder="1" applyAlignment="1">
      <alignment horizontal="right" vertical="center"/>
    </xf>
    <xf numFmtId="174" fontId="2" fillId="0" borderId="0" xfId="17" applyNumberFormat="1" applyFont="1" applyBorder="1" applyAlignment="1">
      <alignment horizontal="right"/>
    </xf>
    <xf numFmtId="169" fontId="29" fillId="0" borderId="0" xfId="1" applyNumberFormat="1" applyFont="1"/>
    <xf numFmtId="169" fontId="30" fillId="0" borderId="0" xfId="1" applyNumberFormat="1" applyFont="1"/>
    <xf numFmtId="165" fontId="5" fillId="0" borderId="0" xfId="1" applyNumberFormat="1" applyFont="1"/>
    <xf numFmtId="174" fontId="0" fillId="0" borderId="0" xfId="1" applyNumberFormat="1" applyFont="1"/>
    <xf numFmtId="164" fontId="0" fillId="0" borderId="0" xfId="1" applyFont="1" applyFill="1"/>
    <xf numFmtId="169" fontId="30" fillId="0" borderId="0" xfId="1" applyNumberFormat="1" applyFont="1" applyFill="1" applyBorder="1"/>
    <xf numFmtId="0" fontId="0" fillId="0" borderId="0" xfId="0" applyAlignment="1">
      <alignment horizontal="left" indent="2"/>
    </xf>
    <xf numFmtId="0" fontId="32" fillId="14" borderId="0" xfId="0" applyFont="1" applyFill="1" applyAlignment="1">
      <alignment vertical="top"/>
    </xf>
    <xf numFmtId="174" fontId="2" fillId="0" borderId="0" xfId="0" applyNumberFormat="1" applyFont="1"/>
    <xf numFmtId="174" fontId="0" fillId="0" borderId="0" xfId="0" applyNumberFormat="1"/>
    <xf numFmtId="174" fontId="10" fillId="5" borderId="1" xfId="1" applyNumberFormat="1" applyFont="1" applyFill="1" applyBorder="1" applyAlignment="1">
      <alignment horizontal="right" vertical="center"/>
    </xf>
    <xf numFmtId="169" fontId="30" fillId="2" borderId="0" xfId="0" applyNumberFormat="1" applyFont="1" applyFill="1" applyAlignment="1">
      <alignment horizontal="center"/>
    </xf>
    <xf numFmtId="164" fontId="2" fillId="0" borderId="0" xfId="1" applyFont="1"/>
    <xf numFmtId="49" fontId="12"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11" borderId="0" xfId="6" applyNumberFormat="1" applyFont="1" applyFill="1" applyBorder="1" applyAlignment="1">
      <alignment horizontal="center"/>
    </xf>
    <xf numFmtId="0" fontId="10" fillId="13" borderId="0" xfId="0" applyFont="1" applyFill="1" applyAlignment="1">
      <alignment horizontal="center" vertical="center"/>
    </xf>
    <xf numFmtId="0" fontId="25" fillId="0" borderId="0" xfId="5" applyFont="1" applyAlignment="1">
      <alignment horizontal="center"/>
    </xf>
    <xf numFmtId="0" fontId="27" fillId="0" borderId="0" xfId="5" applyFont="1" applyAlignment="1">
      <alignment horizontal="center"/>
    </xf>
    <xf numFmtId="0" fontId="26" fillId="0" borderId="0" xfId="5" applyFont="1" applyAlignment="1">
      <alignment horizontal="center"/>
    </xf>
    <xf numFmtId="0" fontId="13" fillId="0" borderId="0" xfId="5" applyFont="1" applyAlignment="1">
      <alignment horizontal="center"/>
    </xf>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9" fillId="12" borderId="12" xfId="2" applyFont="1" applyFill="1" applyBorder="1" applyAlignment="1">
      <alignment horizontal="center" vertical="center" wrapText="1" readingOrder="1"/>
    </xf>
    <xf numFmtId="0" fontId="19" fillId="12" borderId="0" xfId="2" applyFont="1" applyFill="1" applyAlignment="1">
      <alignment horizontal="center" vertical="center" wrapText="1" readingOrder="1"/>
    </xf>
    <xf numFmtId="0" fontId="18" fillId="8" borderId="0" xfId="0" applyFont="1" applyFill="1" applyAlignment="1">
      <alignment horizontal="left" vertical="center"/>
    </xf>
    <xf numFmtId="0" fontId="9" fillId="2" borderId="0" xfId="0" applyFont="1" applyFill="1" applyAlignment="1">
      <alignment horizontal="left" vertical="top" wrapText="1"/>
    </xf>
    <xf numFmtId="49" fontId="20"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9" fillId="10" borderId="0" xfId="2" applyFont="1" applyFill="1" applyAlignment="1">
      <alignment horizontal="center" vertical="center" wrapText="1" readingOrder="1"/>
    </xf>
    <xf numFmtId="0" fontId="18" fillId="8" borderId="0" xfId="0" applyFont="1" applyFill="1" applyAlignment="1">
      <alignment horizontal="center" vertical="center"/>
    </xf>
    <xf numFmtId="49" fontId="17" fillId="0" borderId="0" xfId="0" applyNumberFormat="1" applyFont="1" applyAlignment="1">
      <alignment horizontal="center" vertical="center"/>
    </xf>
    <xf numFmtId="0" fontId="10" fillId="7" borderId="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2" xfId="0" applyFont="1" applyFill="1" applyBorder="1" applyAlignment="1">
      <alignment horizontal="center" vertical="center"/>
    </xf>
    <xf numFmtId="165" fontId="10" fillId="6" borderId="10" xfId="18" applyNumberFormat="1" applyFont="1" applyFill="1" applyBorder="1" applyAlignment="1">
      <alignment horizontal="left" vertical="center" wrapText="1"/>
    </xf>
    <xf numFmtId="165" fontId="10" fillId="6" borderId="9" xfId="18" applyNumberFormat="1"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8" xfId="0" applyFont="1" applyFill="1" applyBorder="1" applyAlignment="1">
      <alignment horizontal="center" vertical="center"/>
    </xf>
    <xf numFmtId="168" fontId="10" fillId="5" borderId="7" xfId="17" applyNumberFormat="1" applyFont="1" applyFill="1" applyBorder="1" applyAlignment="1">
      <alignment horizontal="center" vertical="center" wrapText="1"/>
    </xf>
    <xf numFmtId="168" fontId="10" fillId="5" borderId="1" xfId="17" applyNumberFormat="1" applyFont="1" applyFill="1" applyBorder="1" applyAlignment="1">
      <alignment horizontal="center" vertical="center" wrapText="1"/>
    </xf>
    <xf numFmtId="168" fontId="10" fillId="5" borderId="7" xfId="1" applyNumberFormat="1" applyFont="1" applyFill="1" applyBorder="1" applyAlignment="1">
      <alignment horizontal="center" vertical="center" wrapText="1"/>
    </xf>
    <xf numFmtId="168" fontId="10" fillId="5" borderId="1" xfId="1" applyNumberFormat="1" applyFont="1" applyFill="1" applyBorder="1" applyAlignment="1">
      <alignment horizontal="center" vertical="center" wrapText="1"/>
    </xf>
    <xf numFmtId="164" fontId="10" fillId="3" borderId="7" xfId="7" applyFont="1" applyFill="1" applyBorder="1" applyAlignment="1">
      <alignment horizontal="center" vertical="center"/>
    </xf>
    <xf numFmtId="0" fontId="10" fillId="4" borderId="6" xfId="0" applyFont="1" applyFill="1" applyBorder="1" applyAlignment="1">
      <alignment horizontal="left" vertical="center"/>
    </xf>
    <xf numFmtId="0" fontId="10" fillId="4" borderId="3" xfId="0" applyFont="1" applyFill="1" applyBorder="1" applyAlignment="1">
      <alignment horizontal="left" vertical="center"/>
    </xf>
    <xf numFmtId="0" fontId="32" fillId="14" borderId="0" xfId="0" applyFont="1" applyFill="1" applyAlignment="1">
      <alignment horizontal="left" vertical="top" wrapText="1"/>
    </xf>
  </cellXfs>
  <cellStyles count="27">
    <cellStyle name="Comma" xfId="1" builtinId="3"/>
    <cellStyle name="Comma 2" xfId="13" xr:uid="{00000000-0005-0000-0000-000000000000}"/>
    <cellStyle name="Comma 2 2" xfId="17" xr:uid="{00000000-0005-0000-0000-000001000000}"/>
    <cellStyle name="Millares 2" xfId="6" xr:uid="{00000000-0005-0000-0000-000003000000}"/>
    <cellStyle name="Millares 2 2" xfId="15" xr:uid="{00000000-0005-0000-0000-000004000000}"/>
    <cellStyle name="Millares 2 3" xfId="18" xr:uid="{00000000-0005-0000-0000-000005000000}"/>
    <cellStyle name="Millares 2 6 2" xfId="14" xr:uid="{00000000-0005-0000-0000-000006000000}"/>
    <cellStyle name="Millares 3" xfId="7" xr:uid="{00000000-0005-0000-0000-000007000000}"/>
    <cellStyle name="Millares 3 2" xfId="24" xr:uid="{00000000-0005-0000-0000-000008000000}"/>
    <cellStyle name="Millares 3 3" xfId="22" xr:uid="{00000000-0005-0000-0000-000009000000}"/>
    <cellStyle name="Millares 4" xfId="3" xr:uid="{00000000-0005-0000-0000-00000A000000}"/>
    <cellStyle name="Millares 4 7" xfId="16" xr:uid="{00000000-0005-0000-0000-00000B000000}"/>
    <cellStyle name="Millares 6" xfId="8" xr:uid="{00000000-0005-0000-0000-00000C000000}"/>
    <cellStyle name="Normal" xfId="0" builtinId="0"/>
    <cellStyle name="Normal 11" xfId="2" xr:uid="{00000000-0005-0000-0000-00000E000000}"/>
    <cellStyle name="Normal 11 2" xfId="25" xr:uid="{00000000-0005-0000-0000-00000F000000}"/>
    <cellStyle name="Normal 11 3" xfId="20" xr:uid="{00000000-0005-0000-0000-000010000000}"/>
    <cellStyle name="Normal 2" xfId="4" xr:uid="{00000000-0005-0000-0000-000011000000}"/>
    <cellStyle name="Normal 2 2" xfId="5" xr:uid="{00000000-0005-0000-0000-000012000000}"/>
    <cellStyle name="Normal 2 2 2" xfId="21" xr:uid="{00000000-0005-0000-0000-000013000000}"/>
    <cellStyle name="Normal 2 2 2 2" xfId="23" xr:uid="{00000000-0005-0000-0000-000014000000}"/>
    <cellStyle name="Normal 2 2 3" xfId="19" xr:uid="{00000000-0005-0000-0000-000015000000}"/>
    <cellStyle name="Normal 3" xfId="9" xr:uid="{00000000-0005-0000-0000-000016000000}"/>
    <cellStyle name="Normal 3 2" xfId="11" xr:uid="{00000000-0005-0000-0000-000017000000}"/>
    <cellStyle name="Normal 4" xfId="10" xr:uid="{00000000-0005-0000-0000-000018000000}"/>
    <cellStyle name="Normal 5" xfId="26" xr:uid="{CBDB2F5C-275E-4F60-B384-55E626C9D835}"/>
    <cellStyle name="Porcentaje 3" xfId="12" xr:uid="{00000000-0005-0000-0000-000019000000}"/>
  </cellStyles>
  <dxfs count="1">
    <dxf>
      <font>
        <color rgb="FFFF0000"/>
      </font>
      <fill>
        <patternFill>
          <bgColor rgb="FFFFCCFF"/>
        </patternFill>
      </fill>
    </dxf>
  </dxfs>
  <tableStyles count="0" defaultTableStyle="TableStyleMedium2" defaultPivotStyle="PivotStyleLight16"/>
  <colors>
    <mruColors>
      <color rgb="FFFFCCFF"/>
      <color rgb="FF44546A"/>
      <color rgb="FF0B0FB5"/>
      <color rgb="FF0B70B5"/>
      <color rgb="FF007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533400</xdr:colOff>
          <xdr:row>0</xdr:row>
          <xdr:rowOff>276225</xdr:rowOff>
        </xdr:from>
        <xdr:to>
          <xdr:col>2</xdr:col>
          <xdr:colOff>800100</xdr:colOff>
          <xdr:row>3</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0</xdr:row>
          <xdr:rowOff>104775</xdr:rowOff>
        </xdr:from>
        <xdr:to>
          <xdr:col>16</xdr:col>
          <xdr:colOff>19050</xdr:colOff>
          <xdr:row>2</xdr:row>
          <xdr:rowOff>66675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14</xdr:col>
      <xdr:colOff>243734</xdr:colOff>
      <xdr:row>1</xdr:row>
      <xdr:rowOff>1</xdr:rowOff>
    </xdr:from>
    <xdr:ext cx="1311820" cy="586329"/>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0911734" y="190501"/>
          <a:ext cx="1311820" cy="5863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247650</xdr:colOff>
      <xdr:row>0</xdr:row>
      <xdr:rowOff>171450</xdr:rowOff>
    </xdr:from>
    <xdr:ext cx="828675" cy="78794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87940"/>
        </a:xfrm>
        <a:prstGeom prst="rect">
          <a:avLst/>
        </a:prstGeom>
      </xdr:spPr>
    </xdr:pic>
    <xdr:clientData/>
  </xdr:oneCellAnchor>
  <xdr:oneCellAnchor>
    <xdr:from>
      <xdr:col>15</xdr:col>
      <xdr:colOff>409575</xdr:colOff>
      <xdr:row>0</xdr:row>
      <xdr:rowOff>114301</xdr:rowOff>
    </xdr:from>
    <xdr:ext cx="1314622" cy="583528"/>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1839575" y="114301"/>
          <a:ext cx="1314622" cy="58352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7062"/>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7062"/>
        </a:xfrm>
        <a:prstGeom prst="rect">
          <a:avLst/>
        </a:prstGeom>
      </xdr:spPr>
    </xdr:pic>
    <xdr:clientData/>
  </xdr:oneCellAnchor>
  <xdr:oneCellAnchor>
    <xdr:from>
      <xdr:col>0</xdr:col>
      <xdr:colOff>315383</xdr:colOff>
      <xdr:row>0</xdr:row>
      <xdr:rowOff>48685</xdr:rowOff>
    </xdr:from>
    <xdr:ext cx="2008504" cy="886347"/>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15383" y="48685"/>
          <a:ext cx="2008504" cy="886347"/>
        </a:xfrm>
        <a:prstGeom prst="rect">
          <a:avLst/>
        </a:prstGeom>
      </xdr:spPr>
    </xdr:pic>
    <xdr:clientData/>
  </xdr:oneCellAnchor>
  <xdr:oneCellAnchor>
    <xdr:from>
      <xdr:col>15</xdr:col>
      <xdr:colOff>666750</xdr:colOff>
      <xdr:row>0</xdr:row>
      <xdr:rowOff>9526</xdr:rowOff>
    </xdr:from>
    <xdr:ext cx="1877392" cy="932185"/>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096750" y="9526"/>
          <a:ext cx="1877392" cy="93218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163195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0"/>
          <a:ext cx="257175" cy="1860550"/>
        </a:xfrm>
        <a:prstGeom prst="rect">
          <a:avLst/>
        </a:prstGeom>
      </xdr:spPr>
    </xdr:pic>
    <xdr:clientData/>
  </xdr:twoCellAnchor>
  <xdr:twoCellAnchor editAs="oneCell">
    <xdr:from>
      <xdr:col>1</xdr:col>
      <xdr:colOff>123826</xdr:colOff>
      <xdr:row>1</xdr:row>
      <xdr:rowOff>130176</xdr:rowOff>
    </xdr:from>
    <xdr:to>
      <xdr:col>1</xdr:col>
      <xdr:colOff>2016125</xdr:colOff>
      <xdr:row>5</xdr:row>
      <xdr:rowOff>46244</xdr:rowOff>
    </xdr:to>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609601" y="320676"/>
          <a:ext cx="1892299" cy="984773"/>
        </a:xfrm>
        <a:prstGeom prst="rect">
          <a:avLst/>
        </a:prstGeom>
      </xdr:spPr>
    </xdr:pic>
    <xdr:clientData/>
  </xdr:twoCellAnchor>
  <xdr:twoCellAnchor editAs="oneCell">
    <xdr:from>
      <xdr:col>10</xdr:col>
      <xdr:colOff>790575</xdr:colOff>
      <xdr:row>1</xdr:row>
      <xdr:rowOff>76200</xdr:rowOff>
    </xdr:from>
    <xdr:to>
      <xdr:col>13</xdr:col>
      <xdr:colOff>60960</xdr:colOff>
      <xdr:row>4</xdr:row>
      <xdr:rowOff>121920</xdr:rowOff>
    </xdr:to>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696700" y="266700"/>
          <a:ext cx="1838325" cy="914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4200"/>
        </a:xfrm>
        <a:prstGeom prst="rect">
          <a:avLst/>
        </a:prstGeom>
      </xdr:spPr>
    </xdr:pic>
    <xdr:clientData/>
  </xdr:twoCellAnchor>
  <xdr:twoCellAnchor editAs="oneCell">
    <xdr:from>
      <xdr:col>1</xdr:col>
      <xdr:colOff>38101</xdr:colOff>
      <xdr:row>1</xdr:row>
      <xdr:rowOff>139701</xdr:rowOff>
    </xdr:from>
    <xdr:to>
      <xdr:col>2</xdr:col>
      <xdr:colOff>1406525</xdr:colOff>
      <xdr:row>6</xdr:row>
      <xdr:rowOff>524</xdr:rowOff>
    </xdr:to>
    <xdr:pic>
      <xdr:nvPicPr>
        <xdr:cNvPr id="5" name="Imagen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23876" y="330201"/>
          <a:ext cx="1892299" cy="984773"/>
        </a:xfrm>
        <a:prstGeom prst="rect">
          <a:avLst/>
        </a:prstGeom>
      </xdr:spPr>
    </xdr:pic>
    <xdr:clientData/>
  </xdr:twoCellAnchor>
  <xdr:twoCellAnchor editAs="oneCell">
    <xdr:from>
      <xdr:col>14</xdr:col>
      <xdr:colOff>581025</xdr:colOff>
      <xdr:row>1</xdr:row>
      <xdr:rowOff>133350</xdr:rowOff>
    </xdr:from>
    <xdr:to>
      <xdr:col>16</xdr:col>
      <xdr:colOff>586740</xdr:colOff>
      <xdr:row>4</xdr:row>
      <xdr:rowOff>167640</xdr:rowOff>
    </xdr:to>
    <xdr:pic>
      <xdr:nvPicPr>
        <xdr:cNvPr id="6" name="Imagen 3">
          <a:extLst>
            <a:ext uri="{FF2B5EF4-FFF2-40B4-BE49-F238E27FC236}">
              <a16:creationId xmlns:a16="http://schemas.microsoft.com/office/drawing/2014/main" id="{00000000-0008-0000-0D00-000006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173075" y="323850"/>
          <a:ext cx="1844040" cy="9086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18415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1</xdr:col>
      <xdr:colOff>47627</xdr:colOff>
      <xdr:row>0</xdr:row>
      <xdr:rowOff>63502</xdr:rowOff>
    </xdr:from>
    <xdr:to>
      <xdr:col>1</xdr:col>
      <xdr:colOff>1562100</xdr:colOff>
      <xdr:row>2</xdr:row>
      <xdr:rowOff>249716</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33402" y="63502"/>
          <a:ext cx="1514473" cy="706279"/>
        </a:xfrm>
        <a:prstGeom prst="rect">
          <a:avLst/>
        </a:prstGeom>
      </xdr:spPr>
    </xdr:pic>
    <xdr:clientData/>
  </xdr:twoCellAnchor>
  <xdr:twoCellAnchor editAs="oneCell">
    <xdr:from>
      <xdr:col>13</xdr:col>
      <xdr:colOff>581025</xdr:colOff>
      <xdr:row>1</xdr:row>
      <xdr:rowOff>133350</xdr:rowOff>
    </xdr:from>
    <xdr:to>
      <xdr:col>15</xdr:col>
      <xdr:colOff>859996</xdr:colOff>
      <xdr:row>4</xdr:row>
      <xdr:rowOff>186690</xdr:rowOff>
    </xdr:to>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383250" y="323850"/>
          <a:ext cx="1849643" cy="9201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0"/>
          <a:ext cx="255270" cy="1812925"/>
        </a:xfrm>
        <a:prstGeom prst="rect">
          <a:avLst/>
        </a:prstGeom>
      </xdr:spPr>
    </xdr:pic>
    <xdr:clientData/>
  </xdr:twoCellAnchor>
  <xdr:twoCellAnchor editAs="oneCell">
    <xdr:from>
      <xdr:col>1</xdr:col>
      <xdr:colOff>38101</xdr:colOff>
      <xdr:row>1</xdr:row>
      <xdr:rowOff>139701</xdr:rowOff>
    </xdr:from>
    <xdr:to>
      <xdr:col>1</xdr:col>
      <xdr:colOff>1962785</xdr:colOff>
      <xdr:row>6</xdr:row>
      <xdr:rowOff>524</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428626" y="316866"/>
          <a:ext cx="1920874" cy="979058"/>
        </a:xfrm>
        <a:prstGeom prst="rect">
          <a:avLst/>
        </a:prstGeom>
      </xdr:spPr>
    </xdr:pic>
    <xdr:clientData/>
  </xdr:twoCellAnchor>
  <xdr:twoCellAnchor editAs="oneCell">
    <xdr:from>
      <xdr:col>13</xdr:col>
      <xdr:colOff>581025</xdr:colOff>
      <xdr:row>1</xdr:row>
      <xdr:rowOff>133350</xdr:rowOff>
    </xdr:from>
    <xdr:to>
      <xdr:col>15</xdr:col>
      <xdr:colOff>219799</xdr:colOff>
      <xdr:row>4</xdr:row>
      <xdr:rowOff>186690</xdr:rowOff>
    </xdr:to>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80455" y="310515"/>
          <a:ext cx="1924774" cy="914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1888786</xdr:colOff>
      <xdr:row>6</xdr:row>
      <xdr:rowOff>36170</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15</xdr:col>
      <xdr:colOff>485775</xdr:colOff>
      <xdr:row>0</xdr:row>
      <xdr:rowOff>0</xdr:rowOff>
    </xdr:from>
    <xdr:to>
      <xdr:col>16</xdr:col>
      <xdr:colOff>1089562</xdr:colOff>
      <xdr:row>3</xdr:row>
      <xdr:rowOff>134983</xdr:rowOff>
    </xdr:to>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20669250" y="0"/>
          <a:ext cx="1861087" cy="9255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1884976</xdr:colOff>
      <xdr:row>6</xdr:row>
      <xdr:rowOff>36170</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13</xdr:col>
      <xdr:colOff>581025</xdr:colOff>
      <xdr:row>1</xdr:row>
      <xdr:rowOff>133350</xdr:rowOff>
    </xdr:from>
    <xdr:to>
      <xdr:col>17</xdr:col>
      <xdr:colOff>512346</xdr:colOff>
      <xdr:row>4</xdr:row>
      <xdr:rowOff>186690</xdr:rowOff>
    </xdr:to>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78550" y="323850"/>
          <a:ext cx="1855644" cy="92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247650</xdr:colOff>
          <xdr:row>0</xdr:row>
          <xdr:rowOff>428625</xdr:rowOff>
        </xdr:from>
        <xdr:to>
          <xdr:col>2</xdr:col>
          <xdr:colOff>1085850</xdr:colOff>
          <xdr:row>4</xdr:row>
          <xdr:rowOff>76200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0</xdr:row>
          <xdr:rowOff>0</xdr:rowOff>
        </xdr:from>
        <xdr:to>
          <xdr:col>15</xdr:col>
          <xdr:colOff>704850</xdr:colOff>
          <xdr:row>1</xdr:row>
          <xdr:rowOff>171450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352425</xdr:colOff>
          <xdr:row>0</xdr:row>
          <xdr:rowOff>381000</xdr:rowOff>
        </xdr:from>
        <xdr:to>
          <xdr:col>2</xdr:col>
          <xdr:colOff>1181100</xdr:colOff>
          <xdr:row>4</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0</xdr:row>
          <xdr:rowOff>95250</xdr:rowOff>
        </xdr:from>
        <xdr:to>
          <xdr:col>15</xdr:col>
          <xdr:colOff>666750</xdr:colOff>
          <xdr:row>2</xdr:row>
          <xdr:rowOff>57150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819150</xdr:colOff>
          <xdr:row>0</xdr:row>
          <xdr:rowOff>333375</xdr:rowOff>
        </xdr:from>
        <xdr:to>
          <xdr:col>2</xdr:col>
          <xdr:colOff>1657350</xdr:colOff>
          <xdr:row>4</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0</xdr:row>
          <xdr:rowOff>66675</xdr:rowOff>
        </xdr:from>
        <xdr:to>
          <xdr:col>16</xdr:col>
          <xdr:colOff>447675</xdr:colOff>
          <xdr:row>2</xdr:row>
          <xdr:rowOff>47625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276225</xdr:colOff>
          <xdr:row>0</xdr:row>
          <xdr:rowOff>190500</xdr:rowOff>
        </xdr:from>
        <xdr:to>
          <xdr:col>2</xdr:col>
          <xdr:colOff>1123950</xdr:colOff>
          <xdr:row>3</xdr:row>
          <xdr:rowOff>38100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0</xdr:row>
          <xdr:rowOff>47625</xdr:rowOff>
        </xdr:from>
        <xdr:to>
          <xdr:col>16</xdr:col>
          <xdr:colOff>19050</xdr:colOff>
          <xdr:row>2</xdr:row>
          <xdr:rowOff>19050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13</xdr:col>
      <xdr:colOff>514350</xdr:colOff>
      <xdr:row>0</xdr:row>
      <xdr:rowOff>0</xdr:rowOff>
    </xdr:from>
    <xdr:ext cx="1590675" cy="783554"/>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420350" y="0"/>
          <a:ext cx="1590675" cy="7835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0</xdr:row>
          <xdr:rowOff>95250</xdr:rowOff>
        </xdr:from>
        <xdr:to>
          <xdr:col>2</xdr:col>
          <xdr:colOff>104775</xdr:colOff>
          <xdr:row>4</xdr:row>
          <xdr:rowOff>47625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95250</xdr:colOff>
      <xdr:row>0</xdr:row>
      <xdr:rowOff>171450</xdr:rowOff>
    </xdr:from>
    <xdr:ext cx="828675" cy="787940"/>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57250" y="171450"/>
          <a:ext cx="828675" cy="787940"/>
        </a:xfrm>
        <a:prstGeom prst="rect">
          <a:avLst/>
        </a:prstGeom>
      </xdr:spPr>
    </xdr:pic>
    <xdr:clientData/>
  </xdr:oneCellAnchor>
  <xdr:oneCellAnchor>
    <xdr:from>
      <xdr:col>15</xdr:col>
      <xdr:colOff>352426</xdr:colOff>
      <xdr:row>0</xdr:row>
      <xdr:rowOff>0</xdr:rowOff>
    </xdr:from>
    <xdr:ext cx="1261954" cy="621628"/>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1782426" y="0"/>
          <a:ext cx="1261954" cy="6216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285750</xdr:colOff>
      <xdr:row>0</xdr:row>
      <xdr:rowOff>152400</xdr:rowOff>
    </xdr:from>
    <xdr:ext cx="828675" cy="787940"/>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47750" y="152400"/>
          <a:ext cx="828675" cy="787940"/>
        </a:xfrm>
        <a:prstGeom prst="rect">
          <a:avLst/>
        </a:prstGeom>
      </xdr:spPr>
    </xdr:pic>
    <xdr:clientData/>
  </xdr:oneCellAnchor>
  <xdr:oneCellAnchor>
    <xdr:from>
      <xdr:col>15</xdr:col>
      <xdr:colOff>257175</xdr:colOff>
      <xdr:row>0</xdr:row>
      <xdr:rowOff>152400</xdr:rowOff>
    </xdr:from>
    <xdr:ext cx="1261954" cy="621628"/>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1687175" y="152400"/>
          <a:ext cx="1261954" cy="6216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15</xdr:col>
      <xdr:colOff>390526</xdr:colOff>
      <xdr:row>0</xdr:row>
      <xdr:rowOff>182095</xdr:rowOff>
    </xdr:from>
    <xdr:ext cx="1311820" cy="626671"/>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820526" y="182095"/>
          <a:ext cx="1311820" cy="62667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7"/>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5.42578125" customWidth="1"/>
    <col min="4" max="4" width="9.85546875" bestFit="1" customWidth="1"/>
    <col min="5" max="5" width="10.7109375" bestFit="1" customWidth="1"/>
    <col min="6" max="10" width="9.85546875" bestFit="1" customWidth="1"/>
    <col min="11" max="11" width="10.140625" bestFit="1" customWidth="1"/>
    <col min="12" max="12" width="12"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2009</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c r="D7" s="70"/>
      <c r="E7" s="70"/>
      <c r="F7" s="70"/>
      <c r="G7" s="70"/>
      <c r="H7" s="70"/>
      <c r="I7" s="70"/>
      <c r="J7" s="70"/>
      <c r="K7" s="70"/>
      <c r="L7" s="70"/>
      <c r="M7" s="70"/>
      <c r="N7" s="70"/>
      <c r="O7" s="70"/>
      <c r="P7" s="70"/>
    </row>
    <row r="8" spans="1:16" ht="15.75" x14ac:dyDescent="0.3">
      <c r="B8" s="63"/>
      <c r="C8" s="63"/>
      <c r="D8" s="63"/>
      <c r="E8" s="63"/>
      <c r="F8" s="63"/>
      <c r="G8" s="63"/>
      <c r="H8" s="63"/>
      <c r="I8" s="63"/>
      <c r="J8" s="63"/>
      <c r="K8" s="63"/>
      <c r="L8" s="63"/>
      <c r="M8" s="63"/>
      <c r="N8" s="63"/>
      <c r="O8" s="63"/>
      <c r="P8" s="63"/>
    </row>
    <row r="9" spans="1:16" s="3" customFormat="1" x14ac:dyDescent="0.25">
      <c r="A9"/>
      <c r="B9" s="148" t="s">
        <v>5</v>
      </c>
      <c r="C9" s="148" t="s">
        <v>6</v>
      </c>
      <c r="D9" s="147">
        <v>2009</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7">
        <v>2485806183.6299996</v>
      </c>
      <c r="E11" s="107">
        <v>4329731591.6200008</v>
      </c>
      <c r="F11" s="107">
        <v>12030279330.4</v>
      </c>
      <c r="G11" s="107">
        <v>4132092923.7200007</v>
      </c>
      <c r="H11" s="107">
        <v>3076726216.9899998</v>
      </c>
      <c r="I11" s="107">
        <v>6441624265</v>
      </c>
      <c r="J11" s="107">
        <v>9268521360.1599998</v>
      </c>
      <c r="K11" s="107">
        <v>5753552763.8699999</v>
      </c>
      <c r="L11" s="107">
        <v>9531378198.5</v>
      </c>
      <c r="M11" s="107">
        <v>13767549206.849995</v>
      </c>
      <c r="N11" s="107">
        <v>18065690300.399994</v>
      </c>
      <c r="O11" s="107">
        <v>40721292400.270004</v>
      </c>
      <c r="P11" s="107">
        <v>129604244741.40999</v>
      </c>
    </row>
    <row r="12" spans="1:16" x14ac:dyDescent="0.25">
      <c r="B12" s="67" t="s">
        <v>22</v>
      </c>
      <c r="C12" s="67" t="s">
        <v>23</v>
      </c>
      <c r="D12" s="107">
        <v>3431285582.4300008</v>
      </c>
      <c r="E12" s="107">
        <v>3450543884.0899997</v>
      </c>
      <c r="F12" s="107">
        <v>4018081711.6400023</v>
      </c>
      <c r="G12" s="107">
        <v>3902686493.8600001</v>
      </c>
      <c r="H12" s="107">
        <v>3707204896.8500009</v>
      </c>
      <c r="I12" s="107">
        <v>4201685451.3400002</v>
      </c>
      <c r="J12" s="107">
        <v>4135868528.1400013</v>
      </c>
      <c r="K12" s="107">
        <v>3905141619.7800007</v>
      </c>
      <c r="L12" s="107">
        <v>3856176193.0700002</v>
      </c>
      <c r="M12" s="107">
        <v>4651920335.8700008</v>
      </c>
      <c r="N12" s="107">
        <v>4593678224.6000004</v>
      </c>
      <c r="O12" s="107">
        <v>5052172985.3500013</v>
      </c>
      <c r="P12" s="107">
        <v>48906445907.020004</v>
      </c>
    </row>
    <row r="13" spans="1:16" x14ac:dyDescent="0.25">
      <c r="B13" s="67" t="s">
        <v>24</v>
      </c>
      <c r="C13" s="67" t="s">
        <v>25</v>
      </c>
      <c r="D13" s="107">
        <v>13840959464.390005</v>
      </c>
      <c r="E13" s="107">
        <v>10534988440.009985</v>
      </c>
      <c r="F13" s="107">
        <v>13245790964.719997</v>
      </c>
      <c r="G13" s="107">
        <v>15951083866.089996</v>
      </c>
      <c r="H13" s="107">
        <v>12475753715.060001</v>
      </c>
      <c r="I13" s="107">
        <v>11985484535.689999</v>
      </c>
      <c r="J13" s="107">
        <v>12561206118.919985</v>
      </c>
      <c r="K13" s="107">
        <v>11551349675.659994</v>
      </c>
      <c r="L13" s="107">
        <v>11924394770.259995</v>
      </c>
      <c r="M13" s="107">
        <v>12778614389.710007</v>
      </c>
      <c r="N13" s="107">
        <v>11561568112.709999</v>
      </c>
      <c r="O13" s="107">
        <v>13506485740.970005</v>
      </c>
      <c r="P13" s="107">
        <v>151917679794.18997</v>
      </c>
    </row>
    <row r="14" spans="1:16" x14ac:dyDescent="0.25">
      <c r="B14" s="66" t="s">
        <v>26</v>
      </c>
      <c r="C14" s="66"/>
      <c r="D14" s="108">
        <v>19758051230.450005</v>
      </c>
      <c r="E14" s="108">
        <v>18315263915.719986</v>
      </c>
      <c r="F14" s="108">
        <v>29294152006.759998</v>
      </c>
      <c r="G14" s="108">
        <v>23985863283.669998</v>
      </c>
      <c r="H14" s="108">
        <v>19259684828.900002</v>
      </c>
      <c r="I14" s="108">
        <v>22628794252.029999</v>
      </c>
      <c r="J14" s="108">
        <v>25965596007.219986</v>
      </c>
      <c r="K14" s="108">
        <v>21210044059.309998</v>
      </c>
      <c r="L14" s="108">
        <v>25311949161.829994</v>
      </c>
      <c r="M14" s="108">
        <v>31198083932.43</v>
      </c>
      <c r="N14" s="108">
        <v>34220936637.709995</v>
      </c>
      <c r="O14" s="108">
        <v>59279951126.590012</v>
      </c>
      <c r="P14" s="108">
        <v>330428370442.62</v>
      </c>
    </row>
    <row r="15" spans="1:16" ht="15.75" x14ac:dyDescent="0.3">
      <c r="B15" s="65" t="s">
        <v>27</v>
      </c>
      <c r="C15" s="65"/>
      <c r="D15" s="64"/>
      <c r="E15" s="64"/>
      <c r="F15" s="64"/>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row r="27" spans="2:16" x14ac:dyDescent="0.25">
      <c r="J27" s="106"/>
    </row>
  </sheetData>
  <mergeCells count="9">
    <mergeCell ref="D9:P9"/>
    <mergeCell ref="B9:B10"/>
    <mergeCell ref="C9:C10"/>
    <mergeCell ref="B6:P6"/>
    <mergeCell ref="B1:P1"/>
    <mergeCell ref="B2:P2"/>
    <mergeCell ref="B3:P3"/>
    <mergeCell ref="B4:P4"/>
    <mergeCell ref="B5:P5"/>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3313" r:id="rId4">
          <objectPr defaultSize="0" autoPict="0" r:id="rId5">
            <anchor moveWithCells="1">
              <from>
                <xdr:col>1</xdr:col>
                <xdr:colOff>533400</xdr:colOff>
                <xdr:row>0</xdr:row>
                <xdr:rowOff>276225</xdr:rowOff>
              </from>
              <to>
                <xdr:col>2</xdr:col>
                <xdr:colOff>800100</xdr:colOff>
                <xdr:row>3</xdr:row>
                <xdr:rowOff>104775</xdr:rowOff>
              </to>
            </anchor>
          </objectPr>
        </oleObject>
      </mc:Choice>
      <mc:Fallback>
        <oleObject progId="Photoshop.Image.13" shapeId="13313" r:id="rId4"/>
      </mc:Fallback>
    </mc:AlternateContent>
    <mc:AlternateContent xmlns:mc="http://schemas.openxmlformats.org/markup-compatibility/2006">
      <mc:Choice Requires="x14">
        <oleObject progId="Photoshop.Image.13" shapeId="13314" r:id="rId6">
          <objectPr defaultSize="0" autoPict="0" r:id="rId7">
            <anchor moveWithCells="1">
              <from>
                <xdr:col>13</xdr:col>
                <xdr:colOff>723900</xdr:colOff>
                <xdr:row>0</xdr:row>
                <xdr:rowOff>104775</xdr:rowOff>
              </from>
              <to>
                <xdr:col>16</xdr:col>
                <xdr:colOff>19050</xdr:colOff>
                <xdr:row>2</xdr:row>
                <xdr:rowOff>66675</xdr:rowOff>
              </to>
            </anchor>
          </objectPr>
        </oleObject>
      </mc:Choice>
      <mc:Fallback>
        <oleObject progId="Photoshop.Image.13" shapeId="13314"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X33"/>
  <sheetViews>
    <sheetView showGridLines="0" zoomScale="85" zoomScaleNormal="85"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0.5703125" bestFit="1" customWidth="1"/>
    <col min="6" max="6" width="13.28515625" bestFit="1" customWidth="1"/>
    <col min="7" max="9" width="10.5703125" bestFit="1" customWidth="1"/>
    <col min="10" max="10" width="9.5703125" customWidth="1"/>
    <col min="11" max="11" width="10.7109375" bestFit="1" customWidth="1"/>
    <col min="12" max="12" width="10.5703125" customWidth="1"/>
    <col min="13" max="16" width="13.5703125" bestFit="1" customWidth="1"/>
    <col min="17" max="17" width="12.140625" customWidth="1"/>
  </cols>
  <sheetData>
    <row r="2" spans="2:24" ht="26.25" x14ac:dyDescent="0.25">
      <c r="B2" s="138" t="s">
        <v>0</v>
      </c>
      <c r="C2" s="138"/>
      <c r="D2" s="138"/>
      <c r="E2" s="138"/>
      <c r="F2" s="138"/>
      <c r="G2" s="138"/>
      <c r="H2" s="138"/>
      <c r="I2" s="138"/>
      <c r="J2" s="138"/>
      <c r="K2" s="138"/>
      <c r="L2" s="138"/>
      <c r="M2" s="138"/>
      <c r="N2" s="138"/>
      <c r="O2" s="138"/>
      <c r="P2" s="138"/>
      <c r="Q2" s="138"/>
    </row>
    <row r="3" spans="2:24" ht="21" x14ac:dyDescent="0.25">
      <c r="B3" s="139" t="s">
        <v>34</v>
      </c>
      <c r="C3" s="139"/>
      <c r="D3" s="139"/>
      <c r="E3" s="139"/>
      <c r="F3" s="139"/>
      <c r="G3" s="139"/>
      <c r="H3" s="139"/>
      <c r="I3" s="139"/>
      <c r="J3" s="139"/>
      <c r="K3" s="139"/>
      <c r="L3" s="139"/>
      <c r="M3" s="139"/>
      <c r="N3" s="139"/>
      <c r="O3" s="139"/>
      <c r="P3" s="139"/>
      <c r="Q3" s="139"/>
    </row>
    <row r="4" spans="2:24" ht="15.75" x14ac:dyDescent="0.25">
      <c r="B4" s="140" t="s">
        <v>60</v>
      </c>
      <c r="C4" s="140"/>
      <c r="D4" s="140"/>
      <c r="E4" s="140"/>
      <c r="F4" s="140"/>
      <c r="G4" s="140"/>
      <c r="H4" s="140"/>
      <c r="I4" s="140"/>
      <c r="J4" s="140"/>
      <c r="K4" s="140"/>
      <c r="L4" s="140"/>
      <c r="M4" s="140"/>
      <c r="N4" s="140"/>
      <c r="O4" s="140"/>
      <c r="P4" s="140"/>
      <c r="Q4" s="140"/>
    </row>
    <row r="5" spans="2:24" ht="4.5" customHeight="1" x14ac:dyDescent="0.25">
      <c r="B5" s="12"/>
      <c r="C5" s="12"/>
      <c r="D5" s="12"/>
      <c r="E5" s="12"/>
      <c r="F5" s="12"/>
      <c r="G5" s="12"/>
      <c r="H5" s="12"/>
      <c r="I5" s="12"/>
      <c r="J5" s="12"/>
      <c r="K5" s="12"/>
      <c r="L5" s="12"/>
      <c r="M5" s="12"/>
      <c r="N5" s="12"/>
      <c r="O5" s="12"/>
      <c r="P5" s="12"/>
      <c r="Q5" s="11"/>
    </row>
    <row r="6" spans="2:24" x14ac:dyDescent="0.25">
      <c r="B6" s="1"/>
    </row>
    <row r="7" spans="2:24" x14ac:dyDescent="0.25">
      <c r="B7" s="15" t="s">
        <v>61</v>
      </c>
      <c r="C7" s="7"/>
      <c r="D7" s="7"/>
      <c r="E7" s="7"/>
      <c r="F7" s="7"/>
      <c r="G7" s="7"/>
      <c r="H7" s="7"/>
      <c r="I7" s="7"/>
      <c r="J7" s="7"/>
      <c r="K7" s="7"/>
      <c r="L7" s="7"/>
      <c r="M7" s="7"/>
      <c r="N7" s="7"/>
      <c r="O7" s="7"/>
      <c r="P7" s="7"/>
      <c r="Q7" s="9" t="s">
        <v>45</v>
      </c>
    </row>
    <row r="8" spans="2:24" ht="3" customHeight="1" x14ac:dyDescent="0.25">
      <c r="B8" s="23"/>
    </row>
    <row r="9" spans="2:24" ht="16.5" customHeight="1" x14ac:dyDescent="0.25">
      <c r="B9" s="180" t="s">
        <v>37</v>
      </c>
      <c r="C9" s="180" t="s">
        <v>38</v>
      </c>
      <c r="D9" s="181" t="s">
        <v>52</v>
      </c>
      <c r="E9" s="178" t="s">
        <v>62</v>
      </c>
      <c r="F9" s="178"/>
      <c r="G9" s="178"/>
      <c r="H9" s="178"/>
      <c r="I9" s="178"/>
      <c r="J9" s="178"/>
      <c r="K9" s="178"/>
      <c r="L9" s="178"/>
      <c r="M9" s="178"/>
      <c r="N9" s="178"/>
      <c r="O9" s="178"/>
      <c r="P9" s="178"/>
      <c r="Q9" s="179"/>
    </row>
    <row r="10" spans="2:24" ht="12.75" customHeight="1" x14ac:dyDescent="0.25">
      <c r="B10" s="142"/>
      <c r="C10" s="142"/>
      <c r="D10" s="182"/>
      <c r="E10" s="36" t="s">
        <v>39</v>
      </c>
      <c r="F10" s="36" t="s">
        <v>8</v>
      </c>
      <c r="G10" s="36" t="s">
        <v>9</v>
      </c>
      <c r="H10" s="36" t="s">
        <v>10</v>
      </c>
      <c r="I10" s="36" t="s">
        <v>11</v>
      </c>
      <c r="J10" s="36" t="s">
        <v>12</v>
      </c>
      <c r="K10" s="36" t="s">
        <v>13</v>
      </c>
      <c r="L10" s="36" t="s">
        <v>14</v>
      </c>
      <c r="M10" s="36" t="s">
        <v>15</v>
      </c>
      <c r="N10" s="36" t="s">
        <v>16</v>
      </c>
      <c r="O10" s="36" t="s">
        <v>17</v>
      </c>
      <c r="P10" s="36" t="s">
        <v>18</v>
      </c>
      <c r="Q10" s="36" t="s">
        <v>31</v>
      </c>
    </row>
    <row r="11" spans="2:24" x14ac:dyDescent="0.25">
      <c r="B11" s="2" t="s">
        <v>20</v>
      </c>
      <c r="C11" s="3" t="s">
        <v>21</v>
      </c>
      <c r="D11" s="124">
        <v>38539239995</v>
      </c>
      <c r="E11" s="122">
        <v>3898713429.7599998</v>
      </c>
      <c r="F11" s="122">
        <v>2251566471.9000001</v>
      </c>
      <c r="G11" s="122">
        <v>1957953533.73</v>
      </c>
      <c r="H11" s="122">
        <v>1832857033.52</v>
      </c>
      <c r="I11" s="122">
        <v>2042126972.9799995</v>
      </c>
      <c r="J11" s="122">
        <v>4591632119.3400002</v>
      </c>
      <c r="K11" s="122">
        <v>2026829140.6599996</v>
      </c>
      <c r="L11" s="122">
        <v>2461255494.9599996</v>
      </c>
      <c r="M11" s="122">
        <v>2971866059.6600008</v>
      </c>
      <c r="N11" s="122">
        <v>3438015780.2999992</v>
      </c>
      <c r="O11" s="122">
        <v>2960550751.9799995</v>
      </c>
      <c r="P11" s="122">
        <v>5894178474.5599995</v>
      </c>
      <c r="Q11" s="118">
        <f>SUM(E11:P11)</f>
        <v>36327545263.349998</v>
      </c>
      <c r="V11" s="33"/>
      <c r="W11" s="33"/>
      <c r="X11" s="33"/>
    </row>
    <row r="12" spans="2:24" x14ac:dyDescent="0.25">
      <c r="B12" s="2" t="s">
        <v>22</v>
      </c>
      <c r="C12" s="4" t="s">
        <v>56</v>
      </c>
      <c r="D12" s="124">
        <v>137512757214</v>
      </c>
      <c r="E12" s="122">
        <v>9954470097.2799988</v>
      </c>
      <c r="F12" s="122">
        <v>9354813906.4400005</v>
      </c>
      <c r="G12" s="122">
        <v>10605000062.749996</v>
      </c>
      <c r="H12" s="122">
        <v>10084805249.880001</v>
      </c>
      <c r="I12" s="122">
        <v>12045763474.209995</v>
      </c>
      <c r="J12" s="122">
        <v>11022983594.489998</v>
      </c>
      <c r="K12" s="122">
        <v>12522628635.980003</v>
      </c>
      <c r="L12" s="122">
        <v>12028526003.940002</v>
      </c>
      <c r="M12" s="122">
        <v>10396215912.24</v>
      </c>
      <c r="N12" s="122">
        <v>13699382370.350002</v>
      </c>
      <c r="O12" s="122">
        <v>13501190396.890003</v>
      </c>
      <c r="P12" s="122">
        <v>11917028325.660004</v>
      </c>
      <c r="Q12" s="118">
        <f>SUM(E12:P12)</f>
        <v>137132808030.11002</v>
      </c>
      <c r="V12" s="33"/>
      <c r="W12" s="33"/>
      <c r="X12" s="33"/>
    </row>
    <row r="13" spans="2:24" x14ac:dyDescent="0.25">
      <c r="B13" s="2" t="s">
        <v>24</v>
      </c>
      <c r="C13" s="3" t="s">
        <v>57</v>
      </c>
      <c r="D13" s="124">
        <v>426835062778</v>
      </c>
      <c r="E13" s="122">
        <v>47230512178.660042</v>
      </c>
      <c r="F13" s="122">
        <v>30560295249.660004</v>
      </c>
      <c r="G13" s="122">
        <v>33105327038.059994</v>
      </c>
      <c r="H13" s="122">
        <v>42187794587.030037</v>
      </c>
      <c r="I13" s="122">
        <v>38305126210.510025</v>
      </c>
      <c r="J13" s="122">
        <v>32046501554.200001</v>
      </c>
      <c r="K13" s="122">
        <v>36985881529.730003</v>
      </c>
      <c r="L13" s="122">
        <v>34568970479.460007</v>
      </c>
      <c r="M13" s="122">
        <v>32518301235.420017</v>
      </c>
      <c r="N13" s="122">
        <v>33842184349.819988</v>
      </c>
      <c r="O13" s="122">
        <v>33583007623.439991</v>
      </c>
      <c r="P13" s="122">
        <v>35704583612.160011</v>
      </c>
      <c r="Q13" s="118">
        <f>SUM(E13:P13)</f>
        <v>430638485648.15021</v>
      </c>
      <c r="V13" s="33"/>
      <c r="W13" s="33"/>
      <c r="X13" s="33"/>
    </row>
    <row r="14" spans="2:24" ht="18" customHeight="1" x14ac:dyDescent="0.25">
      <c r="B14" s="176" t="s">
        <v>58</v>
      </c>
      <c r="C14" s="177"/>
      <c r="D14" s="123">
        <f>SUM(D11:D13)</f>
        <v>602887059987</v>
      </c>
      <c r="E14" s="123">
        <f t="shared" ref="E14:P14" si="0">+SUM(E11:E13)</f>
        <v>61083695705.700043</v>
      </c>
      <c r="F14" s="123">
        <f t="shared" si="0"/>
        <v>42166675628</v>
      </c>
      <c r="G14" s="123">
        <f t="shared" si="0"/>
        <v>45668280634.539993</v>
      </c>
      <c r="H14" s="123">
        <f t="shared" si="0"/>
        <v>54105456870.430038</v>
      </c>
      <c r="I14" s="123">
        <f t="shared" si="0"/>
        <v>52393016657.70002</v>
      </c>
      <c r="J14" s="123">
        <f t="shared" si="0"/>
        <v>47661117268.029999</v>
      </c>
      <c r="K14" s="123">
        <f t="shared" si="0"/>
        <v>51535339306.37001</v>
      </c>
      <c r="L14" s="123">
        <f t="shared" si="0"/>
        <v>49058751978.360008</v>
      </c>
      <c r="M14" s="123">
        <f t="shared" si="0"/>
        <v>45886383207.320023</v>
      </c>
      <c r="N14" s="123">
        <f t="shared" si="0"/>
        <v>50979582500.469986</v>
      </c>
      <c r="O14" s="123">
        <f t="shared" si="0"/>
        <v>50044748772.309998</v>
      </c>
      <c r="P14" s="123">
        <f t="shared" si="0"/>
        <v>53515790412.380013</v>
      </c>
      <c r="Q14" s="123">
        <f>SUM(E14:P14)</f>
        <v>604098838941.61011</v>
      </c>
    </row>
    <row r="15" spans="2:24" x14ac:dyDescent="0.25">
      <c r="B15" s="29" t="s">
        <v>48</v>
      </c>
      <c r="E15" s="35"/>
      <c r="F15" s="35"/>
      <c r="G15" s="35"/>
      <c r="H15" s="35"/>
      <c r="I15" s="35"/>
      <c r="J15" s="35"/>
      <c r="K15" s="35"/>
      <c r="L15" s="35"/>
      <c r="M15" s="35"/>
      <c r="N15" s="35"/>
      <c r="O15" s="35"/>
      <c r="P15" s="35"/>
      <c r="Q15" s="35"/>
    </row>
    <row r="16" spans="2:24" ht="15" customHeight="1" x14ac:dyDescent="0.25">
      <c r="B16" s="28" t="s">
        <v>63</v>
      </c>
      <c r="C16" s="8"/>
      <c r="D16" s="8"/>
    </row>
    <row r="17" spans="2:16" x14ac:dyDescent="0.25">
      <c r="B17" s="27" t="s">
        <v>54</v>
      </c>
      <c r="C17" s="34"/>
      <c r="D17" s="8"/>
    </row>
    <row r="18" spans="2:16" x14ac:dyDescent="0.25">
      <c r="B18" s="8"/>
      <c r="C18" s="8"/>
      <c r="D18" s="8"/>
    </row>
    <row r="19" spans="2:16" x14ac:dyDescent="0.25">
      <c r="B19" s="8"/>
    </row>
    <row r="20" spans="2:16" x14ac:dyDescent="0.25">
      <c r="B20" s="8"/>
    </row>
    <row r="21" spans="2:16" x14ac:dyDescent="0.25">
      <c r="B21" s="8"/>
    </row>
    <row r="22" spans="2:16" x14ac:dyDescent="0.25">
      <c r="B22" s="8"/>
    </row>
    <row r="23" spans="2:16" x14ac:dyDescent="0.25">
      <c r="B23" s="8"/>
    </row>
    <row r="24" spans="2:16" x14ac:dyDescent="0.25">
      <c r="B24" s="8"/>
      <c r="E24" s="33"/>
      <c r="F24" s="33"/>
      <c r="G24" s="33"/>
      <c r="H24" s="33"/>
      <c r="I24" s="33"/>
      <c r="J24" s="33"/>
      <c r="K24" s="33"/>
      <c r="L24" s="33"/>
      <c r="M24" s="33"/>
      <c r="N24" s="33"/>
      <c r="O24" s="33"/>
      <c r="P24" s="33"/>
    </row>
    <row r="25" spans="2:16" x14ac:dyDescent="0.25">
      <c r="B25" s="6"/>
    </row>
    <row r="26" spans="2:16" x14ac:dyDescent="0.25">
      <c r="B26" s="6"/>
    </row>
    <row r="27" spans="2:16" x14ac:dyDescent="0.25">
      <c r="B27" s="6"/>
    </row>
    <row r="30" spans="2:16" x14ac:dyDescent="0.25">
      <c r="D30" s="33"/>
    </row>
    <row r="31" spans="2:16" x14ac:dyDescent="0.25">
      <c r="D31" s="33"/>
      <c r="E31" s="33"/>
    </row>
    <row r="32" spans="2:16" x14ac:dyDescent="0.25">
      <c r="D32" s="33"/>
      <c r="E32" s="33"/>
    </row>
    <row r="33" spans="4:5" x14ac:dyDescent="0.25">
      <c r="D33" s="33"/>
      <c r="E33" s="33"/>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Y33"/>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7.7109375" customWidth="1"/>
    <col min="6" max="6" width="10.5703125" bestFit="1" customWidth="1"/>
    <col min="7" max="13" width="10.5703125" customWidth="1"/>
    <col min="14" max="15" width="12" customWidth="1"/>
    <col min="16" max="17" width="12.140625" customWidth="1"/>
  </cols>
  <sheetData>
    <row r="2" spans="2:25" ht="26.25" x14ac:dyDescent="0.25">
      <c r="B2" s="138" t="s">
        <v>0</v>
      </c>
      <c r="C2" s="138"/>
      <c r="D2" s="138"/>
      <c r="E2" s="138"/>
      <c r="F2" s="138"/>
      <c r="G2" s="138"/>
      <c r="H2" s="138"/>
      <c r="I2" s="138"/>
      <c r="J2" s="138"/>
      <c r="K2" s="138"/>
      <c r="L2" s="138"/>
      <c r="M2" s="138"/>
      <c r="N2" s="138"/>
      <c r="O2" s="138"/>
      <c r="P2" s="138"/>
      <c r="Q2" s="81"/>
    </row>
    <row r="3" spans="2:25" ht="21" x14ac:dyDescent="0.25">
      <c r="B3" s="139" t="s">
        <v>34</v>
      </c>
      <c r="C3" s="139"/>
      <c r="D3" s="139"/>
      <c r="E3" s="139"/>
      <c r="F3" s="139"/>
      <c r="G3" s="139"/>
      <c r="H3" s="139"/>
      <c r="I3" s="139"/>
      <c r="J3" s="139"/>
      <c r="K3" s="139"/>
      <c r="L3" s="139"/>
      <c r="M3" s="139"/>
      <c r="N3" s="139"/>
      <c r="O3" s="139"/>
      <c r="P3" s="139"/>
      <c r="Q3" s="79"/>
    </row>
    <row r="4" spans="2:25" ht="15.75" x14ac:dyDescent="0.25">
      <c r="B4" s="140" t="s">
        <v>60</v>
      </c>
      <c r="C4" s="140"/>
      <c r="D4" s="140"/>
      <c r="E4" s="140"/>
      <c r="F4" s="140"/>
      <c r="G4" s="140"/>
      <c r="H4" s="140"/>
      <c r="I4" s="140"/>
      <c r="J4" s="140"/>
      <c r="K4" s="140"/>
      <c r="L4" s="140"/>
      <c r="M4" s="140"/>
      <c r="N4" s="140"/>
      <c r="O4" s="140"/>
      <c r="P4" s="140"/>
      <c r="Q4" s="80"/>
    </row>
    <row r="5" spans="2:25" ht="4.5" customHeight="1" x14ac:dyDescent="0.25">
      <c r="B5" s="12"/>
      <c r="C5" s="12"/>
      <c r="D5" s="12"/>
      <c r="E5" s="12"/>
      <c r="F5" s="12"/>
      <c r="G5" s="12"/>
      <c r="H5" s="12"/>
      <c r="I5" s="12"/>
      <c r="J5" s="12"/>
      <c r="K5" s="12"/>
      <c r="L5" s="12"/>
      <c r="M5" s="12"/>
      <c r="N5" s="12"/>
      <c r="O5" s="12"/>
      <c r="P5" s="11"/>
      <c r="Q5" s="11"/>
    </row>
    <row r="6" spans="2:25" x14ac:dyDescent="0.25">
      <c r="B6" s="1"/>
    </row>
    <row r="7" spans="2:25" x14ac:dyDescent="0.25">
      <c r="B7" s="15" t="s">
        <v>64</v>
      </c>
      <c r="C7" s="7"/>
      <c r="D7" s="7"/>
      <c r="E7" s="7"/>
      <c r="F7" s="7"/>
      <c r="G7" s="7"/>
      <c r="H7" s="7"/>
      <c r="I7" s="7"/>
      <c r="J7" s="7"/>
      <c r="K7" s="7"/>
      <c r="L7" s="7"/>
      <c r="M7" s="7"/>
      <c r="N7" s="7"/>
      <c r="O7" s="7"/>
      <c r="R7" s="9" t="s">
        <v>45</v>
      </c>
    </row>
    <row r="8" spans="2:25" ht="3" customHeight="1" x14ac:dyDescent="0.25">
      <c r="B8" s="23"/>
    </row>
    <row r="9" spans="2:25" ht="16.5" customHeight="1" x14ac:dyDescent="0.25">
      <c r="B9" s="180" t="s">
        <v>37</v>
      </c>
      <c r="C9" s="180" t="s">
        <v>38</v>
      </c>
      <c r="D9" s="183" t="s">
        <v>52</v>
      </c>
      <c r="E9" s="183" t="s">
        <v>65</v>
      </c>
      <c r="F9" s="145" t="s">
        <v>62</v>
      </c>
      <c r="G9" s="146"/>
      <c r="H9" s="146"/>
      <c r="I9" s="146"/>
      <c r="J9" s="146"/>
      <c r="K9" s="146"/>
      <c r="L9" s="146"/>
      <c r="M9" s="146"/>
      <c r="N9" s="146"/>
      <c r="O9" s="146"/>
      <c r="P9" s="146"/>
      <c r="Q9" s="146"/>
      <c r="R9" s="146"/>
    </row>
    <row r="10" spans="2:25" ht="12.75" customHeight="1" x14ac:dyDescent="0.25">
      <c r="B10" s="142"/>
      <c r="C10" s="142"/>
      <c r="D10" s="184"/>
      <c r="E10" s="184"/>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2:25" x14ac:dyDescent="0.25">
      <c r="B11" s="2" t="s">
        <v>20</v>
      </c>
      <c r="C11" s="3" t="s">
        <v>21</v>
      </c>
      <c r="D11" s="31">
        <v>38207.663122999998</v>
      </c>
      <c r="E11" s="16">
        <v>43306803461.230003</v>
      </c>
      <c r="F11" s="17">
        <v>2673463406.0999985</v>
      </c>
      <c r="G11" s="17">
        <v>2636993099.1199994</v>
      </c>
      <c r="H11" s="17">
        <v>2448850922.4899988</v>
      </c>
      <c r="I11" s="17">
        <v>2905524131.1600008</v>
      </c>
      <c r="J11" s="17">
        <v>3588516369.3999996</v>
      </c>
      <c r="K11" s="17">
        <v>5498798036.2900009</v>
      </c>
      <c r="L11" s="17">
        <v>2329464975.0400019</v>
      </c>
      <c r="M11" s="17">
        <v>2129328965.1100001</v>
      </c>
      <c r="N11" s="17">
        <v>3038231839.9100003</v>
      </c>
      <c r="O11" s="17">
        <v>2265258035.7199984</v>
      </c>
      <c r="P11" s="17">
        <v>2324640369.3899994</v>
      </c>
      <c r="Q11" s="17">
        <v>2424606548.7599993</v>
      </c>
      <c r="R11" s="18">
        <f>SUM(F11:Q11)</f>
        <v>34263676698.489994</v>
      </c>
      <c r="W11" s="13"/>
      <c r="X11" s="13"/>
      <c r="Y11" s="13"/>
    </row>
    <row r="12" spans="2:25" x14ac:dyDescent="0.25">
      <c r="B12" s="2" t="s">
        <v>22</v>
      </c>
      <c r="C12" s="4" t="s">
        <v>56</v>
      </c>
      <c r="D12" s="32">
        <v>161177.82225100001</v>
      </c>
      <c r="E12" s="19">
        <v>150509067951</v>
      </c>
      <c r="F12" s="17">
        <v>11489028048.180002</v>
      </c>
      <c r="G12" s="17">
        <v>9939205705.8999996</v>
      </c>
      <c r="H12" s="17">
        <v>11288095434.880005</v>
      </c>
      <c r="I12" s="17">
        <v>10793989110.480003</v>
      </c>
      <c r="J12" s="17">
        <v>12927578258.639999</v>
      </c>
      <c r="K12" s="17">
        <v>10889736194.569998</v>
      </c>
      <c r="L12" s="17">
        <v>13038457449.290003</v>
      </c>
      <c r="M12" s="17">
        <v>12374704875.560003</v>
      </c>
      <c r="N12" s="17">
        <v>11553334771.900005</v>
      </c>
      <c r="O12" s="17">
        <v>14242562400.519995</v>
      </c>
      <c r="P12" s="17">
        <v>13515085754.119999</v>
      </c>
      <c r="Q12" s="17">
        <v>12174984184.370003</v>
      </c>
      <c r="R12" s="18">
        <f>SUM(F12:Q12)</f>
        <v>144226762188.41</v>
      </c>
      <c r="W12" s="13"/>
      <c r="X12" s="13"/>
      <c r="Y12" s="13"/>
    </row>
    <row r="13" spans="2:25" x14ac:dyDescent="0.25">
      <c r="B13" s="2" t="s">
        <v>24</v>
      </c>
      <c r="C13" s="3" t="s">
        <v>57</v>
      </c>
      <c r="D13" s="31">
        <v>490545.01201100001</v>
      </c>
      <c r="E13" s="16">
        <v>486546162961</v>
      </c>
      <c r="F13" s="17">
        <v>44455922553.269966</v>
      </c>
      <c r="G13" s="17">
        <v>34322712841.760002</v>
      </c>
      <c r="H13" s="17">
        <v>37421850202.590012</v>
      </c>
      <c r="I13" s="17">
        <v>53156688945.799988</v>
      </c>
      <c r="J13" s="17">
        <v>39244828103.189995</v>
      </c>
      <c r="K13" s="17">
        <v>37723920596.980003</v>
      </c>
      <c r="L13" s="17">
        <v>41360819123.670013</v>
      </c>
      <c r="M13" s="17">
        <v>37889420063.040009</v>
      </c>
      <c r="N13" s="17">
        <v>36945699683.789993</v>
      </c>
      <c r="O13" s="17">
        <v>42225075564.809975</v>
      </c>
      <c r="P13" s="17">
        <v>35368560999.830002</v>
      </c>
      <c r="Q13" s="17">
        <v>43011641824.75</v>
      </c>
      <c r="R13" s="18">
        <f>SUM(F13:Q13)</f>
        <v>483127140503.48004</v>
      </c>
      <c r="W13" s="13"/>
      <c r="X13" s="13"/>
      <c r="Y13" s="13"/>
    </row>
    <row r="14" spans="2:25" ht="18" customHeight="1" x14ac:dyDescent="0.25">
      <c r="B14" s="176" t="s">
        <v>58</v>
      </c>
      <c r="C14" s="177"/>
      <c r="D14" s="30">
        <f>SUM(D11:D13)</f>
        <v>689930.497385</v>
      </c>
      <c r="E14" s="20">
        <f>SUM(E11:E13)</f>
        <v>680362034373.22998</v>
      </c>
      <c r="F14" s="20">
        <f t="shared" ref="F14:Q14" si="0">+SUM(F11:F13)</f>
        <v>58618414007.549965</v>
      </c>
      <c r="G14" s="20">
        <f t="shared" si="0"/>
        <v>46898911646.779999</v>
      </c>
      <c r="H14" s="20">
        <f t="shared" si="0"/>
        <v>51158796559.960014</v>
      </c>
      <c r="I14" s="20">
        <f t="shared" si="0"/>
        <v>66856202187.439987</v>
      </c>
      <c r="J14" s="20">
        <f t="shared" si="0"/>
        <v>55760922731.229996</v>
      </c>
      <c r="K14" s="20">
        <f t="shared" si="0"/>
        <v>54112454827.840004</v>
      </c>
      <c r="L14" s="20">
        <f t="shared" si="0"/>
        <v>56728741548.000015</v>
      </c>
      <c r="M14" s="20">
        <f t="shared" si="0"/>
        <v>52393453903.710014</v>
      </c>
      <c r="N14" s="20">
        <f t="shared" si="0"/>
        <v>51537266295.599998</v>
      </c>
      <c r="O14" s="20">
        <f t="shared" si="0"/>
        <v>58732896001.049973</v>
      </c>
      <c r="P14" s="20">
        <f t="shared" si="0"/>
        <v>51208287123.339996</v>
      </c>
      <c r="Q14" s="20">
        <f t="shared" si="0"/>
        <v>57611232557.880005</v>
      </c>
      <c r="R14" s="20">
        <f>SUM(F14:Q14)</f>
        <v>661617579390.37988</v>
      </c>
    </row>
    <row r="15" spans="2:25" x14ac:dyDescent="0.25">
      <c r="B15" s="29" t="s">
        <v>48</v>
      </c>
      <c r="F15" s="5"/>
      <c r="G15" s="5"/>
      <c r="H15" s="5"/>
      <c r="I15" s="5"/>
      <c r="J15" s="5"/>
      <c r="K15" s="5"/>
      <c r="L15" s="5"/>
      <c r="M15" s="5"/>
      <c r="N15" s="5"/>
      <c r="O15" s="5"/>
      <c r="P15" s="5"/>
      <c r="Q15" s="5"/>
    </row>
    <row r="16" spans="2:25" ht="15" customHeight="1" x14ac:dyDescent="0.25">
      <c r="B16" s="28" t="s">
        <v>66</v>
      </c>
      <c r="C16" s="8"/>
      <c r="D16" s="8"/>
      <c r="E16" s="8"/>
    </row>
    <row r="17" spans="2:15" x14ac:dyDescent="0.25">
      <c r="B17" s="27" t="s">
        <v>54</v>
      </c>
      <c r="C17" s="10"/>
      <c r="D17" s="8"/>
      <c r="E17" s="8"/>
    </row>
    <row r="18" spans="2:15" x14ac:dyDescent="0.25">
      <c r="B18" s="8"/>
      <c r="C18" s="8"/>
      <c r="D18" s="8"/>
      <c r="E18" s="8"/>
    </row>
    <row r="19" spans="2:15" x14ac:dyDescent="0.25">
      <c r="B19" s="8"/>
    </row>
    <row r="20" spans="2:15" x14ac:dyDescent="0.25">
      <c r="B20" s="8"/>
    </row>
    <row r="21" spans="2:15" x14ac:dyDescent="0.25">
      <c r="B21" s="8"/>
    </row>
    <row r="22" spans="2:15" x14ac:dyDescent="0.25">
      <c r="B22" s="8"/>
    </row>
    <row r="23" spans="2:15" x14ac:dyDescent="0.25">
      <c r="B23" s="8"/>
    </row>
    <row r="24" spans="2:15" x14ac:dyDescent="0.25">
      <c r="B24" s="8"/>
      <c r="F24" s="13"/>
      <c r="G24" s="13"/>
      <c r="H24" s="13"/>
      <c r="I24" s="13"/>
      <c r="J24" s="13"/>
      <c r="K24" s="13"/>
      <c r="L24" s="13"/>
      <c r="M24" s="13"/>
      <c r="N24" s="13"/>
      <c r="O24" s="13"/>
    </row>
    <row r="25" spans="2:15" x14ac:dyDescent="0.25">
      <c r="B25" s="6"/>
    </row>
    <row r="26" spans="2:15" x14ac:dyDescent="0.25">
      <c r="B26" s="6"/>
    </row>
    <row r="27" spans="2:15" x14ac:dyDescent="0.25">
      <c r="B27" s="6"/>
    </row>
    <row r="30" spans="2:15" x14ac:dyDescent="0.25">
      <c r="D30" s="13"/>
      <c r="E30" s="13"/>
    </row>
    <row r="31" spans="2:15" x14ac:dyDescent="0.25">
      <c r="D31" s="13"/>
      <c r="E31" s="13"/>
      <c r="F31" s="13"/>
      <c r="G31" s="13"/>
      <c r="H31" s="13"/>
      <c r="I31" s="13"/>
      <c r="J31" s="13"/>
      <c r="K31" s="13"/>
      <c r="L31" s="13"/>
      <c r="M31" s="13"/>
      <c r="N31" s="13"/>
      <c r="O31" s="13"/>
    </row>
    <row r="32" spans="2:15" x14ac:dyDescent="0.25">
      <c r="D32" s="13"/>
      <c r="E32" s="13"/>
      <c r="F32" s="13"/>
      <c r="G32" s="13"/>
      <c r="H32" s="13"/>
      <c r="I32" s="13"/>
      <c r="J32" s="13"/>
      <c r="K32" s="13"/>
      <c r="L32" s="13"/>
      <c r="M32" s="13"/>
      <c r="N32" s="13"/>
      <c r="O32" s="13"/>
    </row>
    <row r="33" spans="4:15" x14ac:dyDescent="0.25">
      <c r="D33" s="13"/>
      <c r="E33" s="13"/>
      <c r="F33" s="13"/>
      <c r="G33" s="13"/>
      <c r="H33" s="13"/>
      <c r="I33" s="13"/>
      <c r="J33" s="13"/>
      <c r="K33" s="13"/>
      <c r="L33" s="13"/>
      <c r="M33" s="13"/>
      <c r="N33" s="13"/>
      <c r="O33" s="13"/>
    </row>
  </sheetData>
  <mergeCells count="9">
    <mergeCell ref="B14:C14"/>
    <mergeCell ref="B2:P2"/>
    <mergeCell ref="B3:P3"/>
    <mergeCell ref="B4:P4"/>
    <mergeCell ref="B9:B10"/>
    <mergeCell ref="C9:C10"/>
    <mergeCell ref="D9:D10"/>
    <mergeCell ref="F9:R9"/>
    <mergeCell ref="E9:E10"/>
  </mergeCells>
  <pageMargins left="0.7" right="0.7" top="0.75" bottom="0.75" header="0.3" footer="0.3"/>
  <pageSetup orientation="portrait" r:id="rId1"/>
  <ignoredErrors>
    <ignoredError sqref="B11:B1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Y33"/>
  <sheetViews>
    <sheetView showGridLines="0" zoomScale="90" zoomScaleNormal="90" workbookViewId="0">
      <selection activeCell="B8" sqref="B8:B9"/>
    </sheetView>
  </sheetViews>
  <sheetFormatPr defaultColWidth="11.42578125" defaultRowHeight="15" x14ac:dyDescent="0.25"/>
  <cols>
    <col min="1" max="1" width="5.85546875" customWidth="1"/>
    <col min="2" max="2" width="18.7109375" customWidth="1"/>
    <col min="3" max="3" width="43.85546875" customWidth="1"/>
    <col min="4" max="5" width="14.7109375" customWidth="1"/>
    <col min="6" max="16" width="13.7109375" customWidth="1"/>
    <col min="17" max="17" width="14.5703125" customWidth="1"/>
    <col min="18" max="18" width="13.7109375" customWidth="1"/>
  </cols>
  <sheetData>
    <row r="2" spans="1:25" ht="26.25" x14ac:dyDescent="0.25">
      <c r="B2" s="138" t="s">
        <v>0</v>
      </c>
      <c r="C2" s="138"/>
      <c r="D2" s="138"/>
      <c r="E2" s="138"/>
      <c r="F2" s="138"/>
      <c r="G2" s="138"/>
      <c r="H2" s="138"/>
      <c r="I2" s="138"/>
      <c r="J2" s="138"/>
      <c r="K2" s="138"/>
      <c r="L2" s="138"/>
      <c r="M2" s="138"/>
      <c r="N2" s="138"/>
      <c r="O2" s="138"/>
      <c r="P2" s="138"/>
      <c r="Q2" s="138"/>
      <c r="R2" s="138"/>
    </row>
    <row r="3" spans="1:25" ht="21" x14ac:dyDescent="0.25">
      <c r="B3" s="139" t="s">
        <v>34</v>
      </c>
      <c r="C3" s="139"/>
      <c r="D3" s="139"/>
      <c r="E3" s="139"/>
      <c r="F3" s="139"/>
      <c r="G3" s="139"/>
      <c r="H3" s="139"/>
      <c r="I3" s="139"/>
      <c r="J3" s="139"/>
      <c r="K3" s="139"/>
      <c r="L3" s="139"/>
      <c r="M3" s="139"/>
      <c r="N3" s="139"/>
      <c r="O3" s="139"/>
      <c r="P3" s="139"/>
      <c r="Q3" s="139"/>
      <c r="R3" s="139"/>
    </row>
    <row r="4" spans="1:25" ht="21" x14ac:dyDescent="0.25">
      <c r="B4" s="139" t="s">
        <v>67</v>
      </c>
      <c r="C4" s="139"/>
      <c r="D4" s="139"/>
      <c r="E4" s="139"/>
      <c r="F4" s="139"/>
      <c r="G4" s="139"/>
      <c r="H4" s="139"/>
      <c r="I4" s="139"/>
      <c r="J4" s="139"/>
      <c r="K4" s="139"/>
      <c r="L4" s="139"/>
      <c r="M4" s="139"/>
      <c r="N4" s="139"/>
      <c r="O4" s="139"/>
      <c r="P4" s="139"/>
      <c r="Q4" s="139"/>
      <c r="R4" s="139"/>
    </row>
    <row r="5" spans="1:25" ht="15.75" x14ac:dyDescent="0.25">
      <c r="B5" s="140" t="s">
        <v>60</v>
      </c>
      <c r="C5" s="140"/>
      <c r="D5" s="140"/>
      <c r="E5" s="140"/>
      <c r="F5" s="140"/>
      <c r="G5" s="140"/>
      <c r="H5" s="140"/>
      <c r="I5" s="140"/>
      <c r="J5" s="140"/>
      <c r="K5" s="140"/>
      <c r="L5" s="140"/>
      <c r="M5" s="140"/>
      <c r="N5" s="140"/>
      <c r="O5" s="140"/>
      <c r="P5" s="140"/>
      <c r="Q5" s="140"/>
      <c r="R5" s="140"/>
    </row>
    <row r="6" spans="1:25" x14ac:dyDescent="0.25">
      <c r="A6" s="1"/>
    </row>
    <row r="7" spans="1:25" x14ac:dyDescent="0.25">
      <c r="B7" s="15" t="s">
        <v>68</v>
      </c>
      <c r="C7" s="7"/>
      <c r="D7" s="7"/>
      <c r="E7" s="7"/>
      <c r="F7" s="7"/>
      <c r="G7" s="7"/>
      <c r="H7" s="7"/>
      <c r="I7" s="7"/>
      <c r="J7" s="7"/>
      <c r="K7" s="7"/>
      <c r="L7" s="7"/>
      <c r="M7" s="7"/>
      <c r="N7" s="7"/>
      <c r="O7" s="7"/>
      <c r="P7" s="7"/>
      <c r="Q7" s="7"/>
      <c r="R7" s="9" t="s">
        <v>45</v>
      </c>
    </row>
    <row r="8" spans="1:25" x14ac:dyDescent="0.25">
      <c r="B8" s="180" t="s">
        <v>37</v>
      </c>
      <c r="C8" s="180" t="s">
        <v>38</v>
      </c>
      <c r="D8" s="183" t="s">
        <v>69</v>
      </c>
      <c r="E8" s="183" t="s">
        <v>70</v>
      </c>
      <c r="F8" s="185" t="s">
        <v>71</v>
      </c>
      <c r="G8" s="185"/>
      <c r="H8" s="185"/>
      <c r="I8" s="185"/>
      <c r="J8" s="185"/>
      <c r="K8" s="185"/>
      <c r="L8" s="185"/>
      <c r="M8" s="185"/>
      <c r="N8" s="185"/>
      <c r="O8" s="185"/>
      <c r="P8" s="185"/>
      <c r="Q8" s="185"/>
      <c r="R8" s="185"/>
    </row>
    <row r="9" spans="1:25" ht="12.75" customHeight="1" x14ac:dyDescent="0.25">
      <c r="B9" s="142"/>
      <c r="C9" s="142"/>
      <c r="D9" s="184"/>
      <c r="E9" s="184"/>
      <c r="F9" s="26" t="s">
        <v>39</v>
      </c>
      <c r="G9" s="26" t="s">
        <v>8</v>
      </c>
      <c r="H9" s="26" t="s">
        <v>9</v>
      </c>
      <c r="I9" s="26" t="s">
        <v>10</v>
      </c>
      <c r="J9" s="26" t="s">
        <v>11</v>
      </c>
      <c r="K9" s="26" t="s">
        <v>12</v>
      </c>
      <c r="L9" s="26" t="s">
        <v>13</v>
      </c>
      <c r="M9" s="26" t="s">
        <v>14</v>
      </c>
      <c r="N9" s="26" t="s">
        <v>15</v>
      </c>
      <c r="O9" s="26" t="s">
        <v>16</v>
      </c>
      <c r="P9" s="26" t="s">
        <v>17</v>
      </c>
      <c r="Q9" s="26" t="s">
        <v>18</v>
      </c>
      <c r="R9" s="82" t="s">
        <v>31</v>
      </c>
    </row>
    <row r="10" spans="1:25" x14ac:dyDescent="0.25">
      <c r="B10" s="2" t="s">
        <v>20</v>
      </c>
      <c r="C10" s="3" t="s">
        <v>72</v>
      </c>
      <c r="D10" s="16">
        <v>52212482882</v>
      </c>
      <c r="E10" s="16">
        <v>71525991381.029999</v>
      </c>
      <c r="F10" s="17">
        <v>2940294769.3200006</v>
      </c>
      <c r="G10" s="17">
        <v>3707108894.8400002</v>
      </c>
      <c r="H10" s="17">
        <v>5425749373.6099987</v>
      </c>
      <c r="I10" s="17">
        <v>13790255940.029999</v>
      </c>
      <c r="J10" s="17">
        <v>2551347207.5100002</v>
      </c>
      <c r="K10" s="17">
        <v>2575546275.6000004</v>
      </c>
      <c r="L10" s="17">
        <v>3422380453.8000011</v>
      </c>
      <c r="M10" s="17">
        <v>8603005627.0299988</v>
      </c>
      <c r="N10" s="17">
        <v>13035425891.249998</v>
      </c>
      <c r="O10" s="17">
        <v>3197771339.7200003</v>
      </c>
      <c r="P10" s="17">
        <v>1503911980.8399999</v>
      </c>
      <c r="Q10" s="17">
        <v>6310639220.4399996</v>
      </c>
      <c r="R10" s="18">
        <f>SUM(F10:Q10)</f>
        <v>67063436973.989998</v>
      </c>
      <c r="W10" s="13"/>
      <c r="X10" s="13"/>
      <c r="Y10" s="13"/>
    </row>
    <row r="11" spans="1:25" x14ac:dyDescent="0.25">
      <c r="B11" s="2" t="s">
        <v>22</v>
      </c>
      <c r="C11" s="4" t="s">
        <v>56</v>
      </c>
      <c r="D11" s="19">
        <v>163309609420</v>
      </c>
      <c r="E11" s="19">
        <v>121410433480.08</v>
      </c>
      <c r="F11" s="17">
        <v>11947384353.050001</v>
      </c>
      <c r="G11" s="17">
        <v>10480357544.980003</v>
      </c>
      <c r="H11" s="17">
        <v>9860067355.5799999</v>
      </c>
      <c r="I11" s="17">
        <v>6618840798.6999998</v>
      </c>
      <c r="J11" s="17">
        <v>6607474324.8599987</v>
      </c>
      <c r="K11" s="17">
        <v>8359122603.4499969</v>
      </c>
      <c r="L11" s="17">
        <v>10077908610.76</v>
      </c>
      <c r="M11" s="17">
        <v>10335306887.330002</v>
      </c>
      <c r="N11" s="17">
        <v>11281666252.990002</v>
      </c>
      <c r="O11" s="17">
        <v>13351524306.430004</v>
      </c>
      <c r="P11" s="17">
        <v>13915434766.189999</v>
      </c>
      <c r="Q11" s="17">
        <v>14660781807.240002</v>
      </c>
      <c r="R11" s="18">
        <f>SUM(F11:Q11)</f>
        <v>127495869611.56003</v>
      </c>
      <c r="W11" s="13"/>
      <c r="X11" s="13"/>
      <c r="Y11" s="13"/>
    </row>
    <row r="12" spans="1:25" x14ac:dyDescent="0.25">
      <c r="B12" s="2" t="s">
        <v>24</v>
      </c>
      <c r="C12" s="3" t="s">
        <v>57</v>
      </c>
      <c r="D12" s="16">
        <v>535301258874</v>
      </c>
      <c r="E12" s="16">
        <v>421061756890.66998</v>
      </c>
      <c r="F12" s="17">
        <v>48861777616.620018</v>
      </c>
      <c r="G12" s="17">
        <v>37262473821.799988</v>
      </c>
      <c r="H12" s="17">
        <v>32417072760.819992</v>
      </c>
      <c r="I12" s="17">
        <v>26721321118.469982</v>
      </c>
      <c r="J12" s="17">
        <v>25778398147.540001</v>
      </c>
      <c r="K12" s="17">
        <v>30197848825.499977</v>
      </c>
      <c r="L12" s="17">
        <v>41772189703.960014</v>
      </c>
      <c r="M12" s="17">
        <v>37428511422.37999</v>
      </c>
      <c r="N12" s="17">
        <v>35923072954.709991</v>
      </c>
      <c r="O12" s="17">
        <v>48958932327.889977</v>
      </c>
      <c r="P12" s="17">
        <v>36329166580.440002</v>
      </c>
      <c r="Q12" s="17">
        <v>41058579750.430008</v>
      </c>
      <c r="R12" s="18">
        <f>SUM(F12:Q12)</f>
        <v>442709345030.55988</v>
      </c>
      <c r="W12" s="13"/>
      <c r="X12" s="13"/>
      <c r="Y12" s="13"/>
    </row>
    <row r="13" spans="1:25" x14ac:dyDescent="0.25">
      <c r="B13" s="176" t="s">
        <v>58</v>
      </c>
      <c r="C13" s="177"/>
      <c r="D13" s="22">
        <f>SUM(D10:D12)</f>
        <v>750823351176</v>
      </c>
      <c r="E13" s="22">
        <v>613998181751.78003</v>
      </c>
      <c r="F13" s="20">
        <f t="shared" ref="F13:Q13" si="0">+SUM(F10:F12)</f>
        <v>63749456738.990021</v>
      </c>
      <c r="G13" s="20">
        <f t="shared" si="0"/>
        <v>51449940261.619995</v>
      </c>
      <c r="H13" s="20">
        <f t="shared" si="0"/>
        <v>47702889490.009995</v>
      </c>
      <c r="I13" s="20">
        <f t="shared" si="0"/>
        <v>47130417857.199982</v>
      </c>
      <c r="J13" s="20">
        <f t="shared" si="0"/>
        <v>34937219679.910004</v>
      </c>
      <c r="K13" s="20">
        <f t="shared" si="0"/>
        <v>41132517704.549973</v>
      </c>
      <c r="L13" s="20">
        <f t="shared" si="0"/>
        <v>55272478768.52002</v>
      </c>
      <c r="M13" s="20">
        <f t="shared" si="0"/>
        <v>56366823936.73999</v>
      </c>
      <c r="N13" s="20">
        <f t="shared" si="0"/>
        <v>60240165098.949989</v>
      </c>
      <c r="O13" s="20">
        <f t="shared" si="0"/>
        <v>65508227974.039978</v>
      </c>
      <c r="P13" s="20">
        <f t="shared" si="0"/>
        <v>51748513327.470001</v>
      </c>
      <c r="Q13" s="20">
        <f t="shared" si="0"/>
        <v>62030000778.110008</v>
      </c>
      <c r="R13" s="20">
        <f>SUM(F13:Q13)</f>
        <v>637268651616.10999</v>
      </c>
    </row>
    <row r="14" spans="1:25" x14ac:dyDescent="0.25">
      <c r="B14" s="7" t="s">
        <v>73</v>
      </c>
      <c r="F14" s="13"/>
      <c r="G14" s="13"/>
      <c r="H14" s="13"/>
      <c r="I14" s="13"/>
      <c r="J14" s="13"/>
      <c r="K14" s="13"/>
    </row>
    <row r="15" spans="1:25" x14ac:dyDescent="0.25">
      <c r="B15" s="25" t="s">
        <v>48</v>
      </c>
      <c r="F15" s="5"/>
      <c r="G15" s="5"/>
      <c r="H15" s="5"/>
      <c r="I15" s="5"/>
      <c r="J15" s="5"/>
      <c r="K15" s="5"/>
      <c r="L15" s="5"/>
      <c r="M15" s="5"/>
      <c r="N15" s="5"/>
      <c r="O15" s="5"/>
      <c r="P15" s="5"/>
      <c r="Q15" s="5"/>
      <c r="R15" s="5"/>
    </row>
    <row r="16" spans="1:25" ht="15" customHeight="1" x14ac:dyDescent="0.25">
      <c r="B16" s="7" t="s">
        <v>74</v>
      </c>
      <c r="C16" s="8"/>
      <c r="D16" s="8"/>
      <c r="E16" s="8"/>
      <c r="F16" s="21"/>
      <c r="G16" s="21"/>
      <c r="H16" s="21"/>
      <c r="I16" s="21"/>
      <c r="J16" s="21"/>
      <c r="K16" s="21"/>
      <c r="L16" s="21"/>
      <c r="M16" s="21"/>
      <c r="N16" s="21"/>
      <c r="O16" s="21"/>
      <c r="P16" s="21"/>
      <c r="Q16" s="21"/>
    </row>
    <row r="17" spans="2:17" x14ac:dyDescent="0.25">
      <c r="B17" s="24" t="s">
        <v>75</v>
      </c>
      <c r="C17" s="10"/>
      <c r="D17" s="8"/>
      <c r="E17" s="8"/>
      <c r="Q17" s="73"/>
    </row>
    <row r="18" spans="2:17" x14ac:dyDescent="0.25">
      <c r="B18" s="8"/>
      <c r="C18" s="8"/>
      <c r="D18" s="8"/>
      <c r="E18" s="8"/>
    </row>
    <row r="19" spans="2:17" x14ac:dyDescent="0.25">
      <c r="B19" s="8"/>
    </row>
    <row r="20" spans="2:17" x14ac:dyDescent="0.25">
      <c r="B20" s="8"/>
    </row>
    <row r="21" spans="2:17" x14ac:dyDescent="0.25">
      <c r="B21" s="8"/>
    </row>
    <row r="22" spans="2:17" x14ac:dyDescent="0.25">
      <c r="B22" s="8"/>
    </row>
    <row r="23" spans="2:17" x14ac:dyDescent="0.25">
      <c r="B23" s="8"/>
    </row>
    <row r="24" spans="2:17" x14ac:dyDescent="0.25">
      <c r="B24" s="8"/>
      <c r="F24" s="13"/>
      <c r="G24" s="13"/>
      <c r="H24" s="13"/>
      <c r="I24" s="13"/>
      <c r="J24" s="13"/>
      <c r="K24" s="13"/>
      <c r="L24" s="13"/>
      <c r="M24" s="13"/>
      <c r="N24" s="13"/>
      <c r="O24" s="13"/>
      <c r="P24" s="13"/>
      <c r="Q24" s="13"/>
    </row>
    <row r="25" spans="2:17" x14ac:dyDescent="0.25">
      <c r="B25" s="6"/>
    </row>
    <row r="26" spans="2:17" x14ac:dyDescent="0.25">
      <c r="B26" s="6"/>
    </row>
    <row r="27" spans="2:17" x14ac:dyDescent="0.25">
      <c r="B27" s="6"/>
    </row>
    <row r="30" spans="2:17" x14ac:dyDescent="0.25">
      <c r="D30" s="13"/>
      <c r="E30" s="13"/>
    </row>
    <row r="31" spans="2:17" x14ac:dyDescent="0.25">
      <c r="D31" s="13"/>
      <c r="E31" s="13"/>
      <c r="F31" s="13"/>
      <c r="G31" s="13"/>
      <c r="H31" s="13"/>
      <c r="I31" s="13"/>
      <c r="J31" s="13"/>
      <c r="K31" s="13"/>
      <c r="L31" s="13"/>
      <c r="M31" s="13"/>
      <c r="N31" s="13"/>
      <c r="O31" s="13"/>
      <c r="P31" s="13"/>
      <c r="Q31" s="13"/>
    </row>
    <row r="32" spans="2:17" x14ac:dyDescent="0.25">
      <c r="D32" s="13"/>
      <c r="E32" s="13"/>
      <c r="F32" s="13"/>
      <c r="G32" s="13"/>
      <c r="H32" s="13"/>
      <c r="I32" s="13"/>
      <c r="J32" s="13"/>
      <c r="K32" s="13"/>
      <c r="L32" s="13"/>
      <c r="M32" s="13"/>
      <c r="N32" s="13"/>
      <c r="O32" s="13"/>
      <c r="P32" s="13"/>
      <c r="Q32" s="13"/>
    </row>
    <row r="33" spans="4:17" x14ac:dyDescent="0.25">
      <c r="D33" s="13"/>
      <c r="E33" s="13"/>
      <c r="F33" s="13"/>
      <c r="G33" s="13"/>
      <c r="H33" s="13"/>
      <c r="I33" s="13"/>
      <c r="J33" s="13"/>
      <c r="K33" s="13"/>
      <c r="L33" s="13"/>
      <c r="M33" s="13"/>
      <c r="N33" s="13"/>
      <c r="O33" s="13"/>
      <c r="P33" s="13"/>
      <c r="Q33" s="13"/>
    </row>
  </sheetData>
  <mergeCells count="10">
    <mergeCell ref="B13:C13"/>
    <mergeCell ref="B2:R2"/>
    <mergeCell ref="B3:R3"/>
    <mergeCell ref="B5:R5"/>
    <mergeCell ref="F8:R8"/>
    <mergeCell ref="B8:B9"/>
    <mergeCell ref="C8:C9"/>
    <mergeCell ref="D8:D9"/>
    <mergeCell ref="B4:R4"/>
    <mergeCell ref="E8:E9"/>
  </mergeCells>
  <pageMargins left="0.7" right="0.7" top="0.75" bottom="0.75" header="0.3" footer="0.3"/>
  <pageSetup orientation="portrait" r:id="rId1"/>
  <ignoredErrors>
    <ignoredError sqref="B10:B12" numberStoredAsText="1"/>
    <ignoredError sqref="R10:R1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651A-9403-46FA-A7ED-47E9015D16EE}">
  <sheetPr codeName="Hoja13"/>
  <dimension ref="A2:X33"/>
  <sheetViews>
    <sheetView showGridLines="0" zoomScaleNormal="100" workbookViewId="0">
      <selection activeCell="B9" sqref="B9:B10"/>
    </sheetView>
  </sheetViews>
  <sheetFormatPr defaultColWidth="11.42578125" defaultRowHeight="15" x14ac:dyDescent="0.25"/>
  <cols>
    <col min="1" max="1" width="7.28515625" customWidth="1"/>
    <col min="2" max="2" width="52" customWidth="1"/>
    <col min="3" max="3" width="14.28515625" customWidth="1"/>
    <col min="4" max="16" width="12.85546875" customWidth="1"/>
    <col min="17" max="17" width="12" bestFit="1" customWidth="1"/>
    <col min="19" max="19" width="11.85546875" bestFit="1" customWidth="1"/>
  </cols>
  <sheetData>
    <row r="2" spans="1:24" ht="26.25" x14ac:dyDescent="0.25">
      <c r="B2" s="138"/>
      <c r="C2" s="138"/>
      <c r="D2" s="138"/>
      <c r="E2" s="138"/>
      <c r="F2" s="138"/>
      <c r="G2" s="138"/>
      <c r="H2" s="138"/>
      <c r="I2" s="138"/>
      <c r="J2" s="138"/>
      <c r="K2" s="138"/>
      <c r="L2" s="138"/>
      <c r="M2" s="138"/>
      <c r="N2" s="138"/>
      <c r="O2" s="138"/>
      <c r="P2" s="138"/>
    </row>
    <row r="3" spans="1:24" ht="21" x14ac:dyDescent="0.25">
      <c r="B3" s="139"/>
      <c r="C3" s="139"/>
      <c r="D3" s="139"/>
      <c r="E3" s="139"/>
      <c r="F3" s="139"/>
      <c r="G3" s="139"/>
      <c r="H3" s="139"/>
      <c r="I3" s="139"/>
      <c r="J3" s="139"/>
      <c r="K3" s="139"/>
      <c r="L3" s="139"/>
      <c r="M3" s="139"/>
      <c r="N3" s="139"/>
      <c r="O3" s="139"/>
      <c r="P3" s="139"/>
    </row>
    <row r="4" spans="1:24" ht="21" x14ac:dyDescent="0.25">
      <c r="B4" s="139"/>
      <c r="C4" s="139"/>
      <c r="D4" s="139"/>
      <c r="E4" s="139"/>
      <c r="F4" s="139"/>
      <c r="G4" s="139"/>
      <c r="H4" s="139"/>
      <c r="I4" s="139"/>
      <c r="J4" s="139"/>
      <c r="K4" s="139"/>
      <c r="L4" s="139"/>
      <c r="M4" s="139"/>
      <c r="N4" s="139"/>
      <c r="O4" s="139"/>
      <c r="P4" s="139"/>
    </row>
    <row r="5" spans="1:24" ht="15.75" x14ac:dyDescent="0.25">
      <c r="B5" s="140"/>
      <c r="C5" s="140"/>
      <c r="D5" s="140"/>
      <c r="E5" s="140"/>
      <c r="F5" s="140"/>
      <c r="G5" s="140"/>
      <c r="H5" s="140"/>
      <c r="I5" s="140"/>
      <c r="J5" s="140"/>
      <c r="K5" s="140"/>
      <c r="L5" s="140"/>
      <c r="M5" s="140"/>
      <c r="N5" s="140"/>
      <c r="O5" s="140"/>
      <c r="P5" s="140"/>
    </row>
    <row r="6" spans="1:24" ht="4.5" customHeight="1" x14ac:dyDescent="0.25">
      <c r="B6" s="12"/>
      <c r="C6" s="12"/>
      <c r="D6" s="12"/>
      <c r="E6" s="12"/>
      <c r="F6" s="12"/>
      <c r="G6" s="12"/>
      <c r="H6" s="12"/>
      <c r="I6" s="12"/>
      <c r="J6" s="12"/>
      <c r="K6" s="12"/>
      <c r="L6" s="12"/>
      <c r="M6" s="12"/>
      <c r="N6" s="12"/>
      <c r="O6" s="12"/>
      <c r="P6" s="11"/>
    </row>
    <row r="7" spans="1:24" x14ac:dyDescent="0.25">
      <c r="A7" s="1"/>
    </row>
    <row r="8" spans="1:24" x14ac:dyDescent="0.25">
      <c r="B8" s="15" t="s">
        <v>76</v>
      </c>
      <c r="C8" s="7"/>
      <c r="D8" s="7"/>
      <c r="E8" s="7"/>
      <c r="F8" s="7"/>
      <c r="G8" s="7"/>
      <c r="H8" s="7"/>
      <c r="I8" s="7"/>
      <c r="J8" s="7"/>
      <c r="K8" s="7"/>
      <c r="L8" s="7"/>
      <c r="M8" s="7"/>
      <c r="N8" s="7"/>
      <c r="O8" s="7"/>
      <c r="P8" s="9" t="s">
        <v>45</v>
      </c>
    </row>
    <row r="9" spans="1:24" ht="16.5" customHeight="1" x14ac:dyDescent="0.25">
      <c r="B9" s="186" t="s">
        <v>38</v>
      </c>
      <c r="C9" s="85" t="s">
        <v>77</v>
      </c>
      <c r="D9" s="88" t="s">
        <v>78</v>
      </c>
      <c r="E9" s="145" t="s">
        <v>71</v>
      </c>
      <c r="F9" s="146"/>
      <c r="G9" s="146"/>
      <c r="H9" s="146"/>
      <c r="I9" s="146"/>
      <c r="J9" s="146"/>
      <c r="K9" s="146"/>
      <c r="L9" s="146"/>
      <c r="M9" s="146"/>
      <c r="N9" s="146"/>
      <c r="O9" s="146"/>
      <c r="P9" s="146"/>
      <c r="Q9" s="146"/>
    </row>
    <row r="10" spans="1:24" ht="15.95" customHeight="1" x14ac:dyDescent="0.25">
      <c r="B10" s="187"/>
      <c r="C10" s="86" t="s">
        <v>79</v>
      </c>
      <c r="D10" s="89" t="s">
        <v>80</v>
      </c>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24" x14ac:dyDescent="0.25">
      <c r="B11" s="3" t="s">
        <v>81</v>
      </c>
      <c r="C11" s="16">
        <v>122968743542</v>
      </c>
      <c r="D11" s="16">
        <v>40813510600.200012</v>
      </c>
      <c r="E11" s="17">
        <v>3474776489.2099996</v>
      </c>
      <c r="F11" s="17">
        <v>3547710901.6300001</v>
      </c>
      <c r="G11" s="17">
        <v>3092549639.4099998</v>
      </c>
      <c r="H11" s="17">
        <v>2478939270.7100005</v>
      </c>
      <c r="I11" s="17">
        <v>2886133803.0099998</v>
      </c>
      <c r="J11" s="17">
        <v>3668669769.7799997</v>
      </c>
      <c r="K11" s="17">
        <v>3192716363.3300004</v>
      </c>
      <c r="L11" s="17">
        <v>3512566828.5399995</v>
      </c>
      <c r="M11" s="17">
        <v>3854597091.8399992</v>
      </c>
      <c r="N11" s="17">
        <v>3669914541.4799991</v>
      </c>
      <c r="O11" s="17">
        <v>5305849596.8800001</v>
      </c>
      <c r="P11" s="17">
        <v>4322288240.3000002</v>
      </c>
      <c r="Q11" s="18">
        <f>SUM(E11:P11)</f>
        <v>43006712536.120003</v>
      </c>
      <c r="V11" s="13"/>
      <c r="W11" s="13"/>
      <c r="X11" s="13"/>
    </row>
    <row r="12" spans="1:24" x14ac:dyDescent="0.25">
      <c r="B12" s="4" t="s">
        <v>82</v>
      </c>
      <c r="C12" s="19">
        <v>137806086719</v>
      </c>
      <c r="D12" s="19">
        <v>190534655250.32001</v>
      </c>
      <c r="E12" s="17">
        <v>12486258979.719999</v>
      </c>
      <c r="F12" s="17">
        <v>12966236364.210001</v>
      </c>
      <c r="G12" s="17">
        <v>14423342309.800001</v>
      </c>
      <c r="H12" s="17">
        <v>13703343900.629999</v>
      </c>
      <c r="I12" s="17">
        <v>15642961822.870003</v>
      </c>
      <c r="J12" s="17">
        <v>15671514664.76</v>
      </c>
      <c r="K12" s="17">
        <v>15633545243.449999</v>
      </c>
      <c r="L12" s="17">
        <v>15903453662.529997</v>
      </c>
      <c r="M12" s="17">
        <v>16203443869.129997</v>
      </c>
      <c r="N12" s="17">
        <v>19481387954.940002</v>
      </c>
      <c r="O12" s="17">
        <v>21164377527.879997</v>
      </c>
      <c r="P12" s="17">
        <v>18710573068.289997</v>
      </c>
      <c r="Q12" s="18">
        <f>SUM(E12:P12)</f>
        <v>191990439368.21002</v>
      </c>
      <c r="V12" s="13"/>
      <c r="W12" s="13"/>
      <c r="X12" s="13"/>
    </row>
    <row r="13" spans="1:24" x14ac:dyDescent="0.25">
      <c r="B13" s="3" t="s">
        <v>83</v>
      </c>
      <c r="C13" s="16">
        <v>485539005290</v>
      </c>
      <c r="D13" s="16">
        <v>601717116996.23999</v>
      </c>
      <c r="E13" s="17">
        <v>48049797564.720001</v>
      </c>
      <c r="F13" s="17">
        <v>42273207671.610001</v>
      </c>
      <c r="G13" s="17">
        <v>41046281997.870003</v>
      </c>
      <c r="H13" s="17">
        <v>68797369557.399994</v>
      </c>
      <c r="I13" s="17">
        <v>48715299016.160019</v>
      </c>
      <c r="J13" s="17">
        <v>50061216152.76001</v>
      </c>
      <c r="K13" s="17">
        <v>59668627699.280014</v>
      </c>
      <c r="L13" s="17">
        <v>49300251194.040016</v>
      </c>
      <c r="M13" s="17">
        <v>46613260352.540009</v>
      </c>
      <c r="N13" s="17">
        <v>52303164773.359993</v>
      </c>
      <c r="O13" s="17">
        <v>50384094472.860008</v>
      </c>
      <c r="P13" s="17">
        <v>50240412922.76001</v>
      </c>
      <c r="Q13" s="18">
        <f>SUM(E13:P13)</f>
        <v>607452983375.36011</v>
      </c>
      <c r="V13" s="13"/>
      <c r="W13" s="13"/>
      <c r="X13" s="13"/>
    </row>
    <row r="14" spans="1:24" ht="18" customHeight="1" x14ac:dyDescent="0.25">
      <c r="B14" s="90" t="s">
        <v>84</v>
      </c>
      <c r="C14" s="22">
        <f>SUM(C11:C13)</f>
        <v>746313835551</v>
      </c>
      <c r="D14" s="22">
        <f>SUM(D11:D13)</f>
        <v>833065282846.76001</v>
      </c>
      <c r="E14" s="20">
        <f>+SUM(E11:E13)</f>
        <v>64010833033.650002</v>
      </c>
      <c r="F14" s="20">
        <f>+SUM(F11:F13)</f>
        <v>58787154937.449997</v>
      </c>
      <c r="G14" s="20">
        <f t="shared" ref="G14:P14" si="0">+SUM(G11:G13)</f>
        <v>58562173947.080002</v>
      </c>
      <c r="H14" s="20">
        <f t="shared" si="0"/>
        <v>84979652728.73999</v>
      </c>
      <c r="I14" s="20">
        <f t="shared" si="0"/>
        <v>67244394642.040024</v>
      </c>
      <c r="J14" s="20">
        <f t="shared" si="0"/>
        <v>69401400587.300018</v>
      </c>
      <c r="K14" s="20">
        <f t="shared" si="0"/>
        <v>78494889306.060013</v>
      </c>
      <c r="L14" s="20">
        <f t="shared" si="0"/>
        <v>68716271685.110016</v>
      </c>
      <c r="M14" s="20">
        <f t="shared" si="0"/>
        <v>66671301313.51001</v>
      </c>
      <c r="N14" s="20">
        <f t="shared" si="0"/>
        <v>75454467269.779999</v>
      </c>
      <c r="O14" s="20">
        <f t="shared" si="0"/>
        <v>76854321597.62001</v>
      </c>
      <c r="P14" s="20">
        <f t="shared" si="0"/>
        <v>73273274231.350006</v>
      </c>
      <c r="Q14" s="20">
        <f>SUM(E14:P14)</f>
        <v>842450135279.69006</v>
      </c>
    </row>
    <row r="15" spans="1:24" ht="15" customHeight="1" x14ac:dyDescent="0.25">
      <c r="B15" s="83" t="s">
        <v>85</v>
      </c>
      <c r="C15" s="8"/>
      <c r="D15" s="21"/>
      <c r="E15" s="21"/>
      <c r="F15" s="21"/>
      <c r="G15" s="21"/>
      <c r="H15" s="21"/>
      <c r="I15" s="21"/>
      <c r="J15" s="21"/>
      <c r="K15" s="21"/>
      <c r="L15" s="21"/>
      <c r="M15" s="21"/>
      <c r="N15" s="21"/>
      <c r="O15" s="21"/>
    </row>
    <row r="16" spans="1:24" x14ac:dyDescent="0.25">
      <c r="B16" s="28" t="s">
        <v>86</v>
      </c>
      <c r="C16" s="8"/>
      <c r="D16" s="8"/>
    </row>
    <row r="17" spans="2:16" x14ac:dyDescent="0.25">
      <c r="B17" s="84" t="s">
        <v>87</v>
      </c>
      <c r="D17" s="5"/>
      <c r="E17" s="5"/>
      <c r="F17" s="5"/>
      <c r="G17" s="5"/>
      <c r="H17" s="5"/>
      <c r="I17" s="5"/>
      <c r="J17" s="5"/>
      <c r="K17" s="5"/>
      <c r="L17" s="5"/>
      <c r="M17" s="5"/>
      <c r="N17" s="5"/>
      <c r="O17" s="5"/>
      <c r="P17" s="5"/>
    </row>
    <row r="18" spans="2:16" x14ac:dyDescent="0.25">
      <c r="B18" s="91" t="s">
        <v>48</v>
      </c>
      <c r="C18" s="8"/>
      <c r="D18" s="21"/>
    </row>
    <row r="19" spans="2:16" x14ac:dyDescent="0.25">
      <c r="B19" s="8"/>
    </row>
    <row r="24" spans="2:16" x14ac:dyDescent="0.25">
      <c r="D24" s="13"/>
      <c r="E24" s="13"/>
      <c r="F24" s="13"/>
      <c r="G24" s="13"/>
      <c r="H24" s="13"/>
      <c r="I24" s="13"/>
      <c r="J24" s="13"/>
      <c r="K24" s="13"/>
      <c r="L24" s="13"/>
      <c r="M24" s="13"/>
      <c r="N24" s="13"/>
      <c r="O24" s="13"/>
    </row>
    <row r="30" spans="2:16" x14ac:dyDescent="0.25">
      <c r="C30" s="13"/>
    </row>
    <row r="31" spans="2:16" x14ac:dyDescent="0.25">
      <c r="C31" s="13"/>
      <c r="D31" s="13"/>
      <c r="E31" s="13"/>
      <c r="F31" s="13"/>
      <c r="G31" s="13"/>
      <c r="H31" s="13"/>
      <c r="I31" s="13"/>
      <c r="J31" s="13"/>
      <c r="K31" s="13"/>
      <c r="L31" s="13"/>
      <c r="M31" s="13"/>
      <c r="N31" s="13"/>
      <c r="O31" s="13"/>
    </row>
    <row r="32" spans="2:16" x14ac:dyDescent="0.25">
      <c r="C32" s="13"/>
      <c r="D32" s="13"/>
      <c r="E32" s="13"/>
      <c r="F32" s="13"/>
      <c r="G32" s="13"/>
      <c r="H32" s="13"/>
      <c r="I32" s="13"/>
      <c r="J32" s="13"/>
      <c r="K32" s="13"/>
      <c r="L32" s="13"/>
      <c r="M32" s="13"/>
      <c r="N32" s="13"/>
      <c r="O32" s="13"/>
    </row>
    <row r="33" spans="3:15" x14ac:dyDescent="0.25">
      <c r="C33" s="13"/>
      <c r="D33" s="13"/>
      <c r="E33" s="13"/>
      <c r="F33" s="13"/>
      <c r="G33" s="13"/>
      <c r="H33" s="13"/>
      <c r="I33" s="13"/>
      <c r="J33" s="13"/>
      <c r="K33" s="13"/>
      <c r="L33" s="13"/>
      <c r="M33" s="13"/>
      <c r="N33" s="13"/>
      <c r="O33" s="13"/>
    </row>
  </sheetData>
  <mergeCells count="6">
    <mergeCell ref="B2:P2"/>
    <mergeCell ref="B3:P3"/>
    <mergeCell ref="B4:P4"/>
    <mergeCell ref="B5:P5"/>
    <mergeCell ref="B9:B10"/>
    <mergeCell ref="E9:Q9"/>
  </mergeCells>
  <pageMargins left="0.7" right="0.7" top="0.75" bottom="0.75" header="0.3" footer="0.3"/>
  <pageSetup orientation="portrait" r:id="rId1"/>
  <ignoredErrors>
    <ignoredError sqref="Q11:Q1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2:Y33"/>
  <sheetViews>
    <sheetView showGridLines="0" zoomScaleNormal="100" workbookViewId="0">
      <selection activeCell="C9" sqref="C9:C10"/>
    </sheetView>
  </sheetViews>
  <sheetFormatPr defaultColWidth="11.42578125" defaultRowHeight="15" x14ac:dyDescent="0.25"/>
  <cols>
    <col min="1" max="1" width="7.28515625" customWidth="1"/>
    <col min="2" max="2" width="8.140625" customWidth="1"/>
    <col min="3" max="3" width="43.5703125" customWidth="1"/>
    <col min="4" max="4" width="14.140625" bestFit="1" customWidth="1"/>
    <col min="5" max="5" width="14.140625" customWidth="1"/>
    <col min="6" max="14" width="12.85546875" customWidth="1"/>
    <col min="15" max="15" width="14.28515625" customWidth="1"/>
    <col min="16" max="16" width="13.28515625" customWidth="1"/>
    <col min="17" max="17" width="15.140625" customWidth="1"/>
    <col min="18" max="19" width="12.28515625" customWidth="1"/>
    <col min="20" max="20" width="11.85546875" bestFit="1" customWidth="1"/>
  </cols>
  <sheetData>
    <row r="2" spans="1:25" ht="26.25" x14ac:dyDescent="0.25">
      <c r="B2" s="138" t="s">
        <v>0</v>
      </c>
      <c r="C2" s="138"/>
      <c r="D2" s="138"/>
      <c r="E2" s="138"/>
      <c r="F2" s="138"/>
      <c r="G2" s="138"/>
      <c r="H2" s="138"/>
      <c r="I2" s="138"/>
      <c r="J2" s="138"/>
      <c r="K2" s="138"/>
      <c r="L2" s="138"/>
      <c r="M2" s="138"/>
      <c r="N2" s="138"/>
      <c r="O2" s="138"/>
      <c r="P2" s="138"/>
      <c r="Q2" s="138"/>
    </row>
    <row r="3" spans="1:25" ht="21" x14ac:dyDescent="0.25">
      <c r="B3" s="139" t="s">
        <v>34</v>
      </c>
      <c r="C3" s="139"/>
      <c r="D3" s="139"/>
      <c r="E3" s="139"/>
      <c r="F3" s="139"/>
      <c r="G3" s="139"/>
      <c r="H3" s="139"/>
      <c r="I3" s="139"/>
      <c r="J3" s="139"/>
      <c r="K3" s="139"/>
      <c r="L3" s="139"/>
      <c r="M3" s="139"/>
      <c r="N3" s="139"/>
      <c r="O3" s="139"/>
      <c r="P3" s="139"/>
      <c r="Q3" s="139"/>
    </row>
    <row r="4" spans="1:25" ht="21" x14ac:dyDescent="0.25">
      <c r="B4" s="139" t="s">
        <v>67</v>
      </c>
      <c r="C4" s="139"/>
      <c r="D4" s="139"/>
      <c r="E4" s="139"/>
      <c r="F4" s="139"/>
      <c r="G4" s="139"/>
      <c r="H4" s="139"/>
      <c r="I4" s="139"/>
      <c r="J4" s="139"/>
      <c r="K4" s="139"/>
      <c r="L4" s="139"/>
      <c r="M4" s="139"/>
      <c r="N4" s="139"/>
      <c r="O4" s="139"/>
      <c r="P4" s="139"/>
      <c r="Q4" s="139"/>
    </row>
    <row r="5" spans="1:25" ht="15.75" x14ac:dyDescent="0.25">
      <c r="B5" s="140" t="s">
        <v>60</v>
      </c>
      <c r="C5" s="140"/>
      <c r="D5" s="140"/>
      <c r="E5" s="140"/>
      <c r="F5" s="140"/>
      <c r="G5" s="140"/>
      <c r="H5" s="140"/>
      <c r="I5" s="140"/>
      <c r="J5" s="140"/>
      <c r="K5" s="140"/>
      <c r="L5" s="140"/>
      <c r="M5" s="140"/>
      <c r="N5" s="140"/>
      <c r="O5" s="140"/>
      <c r="P5" s="140"/>
      <c r="Q5" s="140"/>
    </row>
    <row r="6" spans="1:25" ht="4.5" customHeight="1" x14ac:dyDescent="0.25">
      <c r="B6" s="12"/>
      <c r="C6" s="12"/>
      <c r="D6" s="12"/>
      <c r="E6" s="12"/>
      <c r="F6" s="12"/>
      <c r="G6" s="12"/>
      <c r="H6" s="12"/>
      <c r="I6" s="12"/>
      <c r="J6" s="12"/>
      <c r="K6" s="12"/>
      <c r="L6" s="12"/>
      <c r="M6" s="12"/>
      <c r="N6" s="12"/>
      <c r="O6" s="12"/>
      <c r="P6" s="12"/>
      <c r="Q6" s="11"/>
    </row>
    <row r="7" spans="1:25" x14ac:dyDescent="0.25">
      <c r="A7" s="1"/>
    </row>
    <row r="8" spans="1:25" x14ac:dyDescent="0.25">
      <c r="B8" s="15" t="s">
        <v>88</v>
      </c>
      <c r="C8" s="7"/>
      <c r="D8" s="7"/>
      <c r="E8" s="7"/>
      <c r="F8" s="7"/>
      <c r="G8" s="7"/>
      <c r="H8" s="7"/>
      <c r="I8" s="7"/>
      <c r="J8" s="7"/>
      <c r="K8" s="7"/>
      <c r="L8" s="7"/>
      <c r="M8" s="7"/>
      <c r="N8" s="7"/>
      <c r="O8" s="7"/>
      <c r="P8" s="7"/>
      <c r="Q8" s="9" t="s">
        <v>45</v>
      </c>
    </row>
    <row r="9" spans="1:25" ht="16.5" customHeight="1" x14ac:dyDescent="0.25">
      <c r="B9" s="186" t="s">
        <v>37</v>
      </c>
      <c r="C9" s="141" t="s">
        <v>38</v>
      </c>
      <c r="D9" s="85" t="s">
        <v>77</v>
      </c>
      <c r="E9" s="143" t="s">
        <v>89</v>
      </c>
      <c r="F9" s="145" t="s">
        <v>71</v>
      </c>
      <c r="G9" s="146"/>
      <c r="H9" s="146"/>
      <c r="I9" s="146"/>
      <c r="J9" s="146"/>
      <c r="K9" s="146"/>
      <c r="L9" s="146"/>
      <c r="M9" s="146"/>
      <c r="N9" s="146"/>
      <c r="O9" s="146"/>
      <c r="P9" s="146"/>
      <c r="Q9" s="146"/>
      <c r="R9" s="146"/>
    </row>
    <row r="10" spans="1:25" ht="15.95" customHeight="1" x14ac:dyDescent="0.25">
      <c r="B10" s="187"/>
      <c r="C10" s="142"/>
      <c r="D10" s="86" t="s">
        <v>90</v>
      </c>
      <c r="E10" s="144"/>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1:25" x14ac:dyDescent="0.25">
      <c r="B11" s="2" t="s">
        <v>20</v>
      </c>
      <c r="C11" s="3" t="s">
        <v>72</v>
      </c>
      <c r="D11" s="16">
        <v>81952905013</v>
      </c>
      <c r="E11" s="16">
        <v>54686605897.659988</v>
      </c>
      <c r="F11" s="17">
        <v>6361704422.6900005</v>
      </c>
      <c r="G11" s="17">
        <v>3319871613.6000009</v>
      </c>
      <c r="H11" s="17">
        <v>4143052899.0700002</v>
      </c>
      <c r="I11" s="17">
        <v>2835057437.9300003</v>
      </c>
      <c r="J11" s="17">
        <v>3402892445.2399998</v>
      </c>
      <c r="K11" s="17">
        <v>5588822252.170001</v>
      </c>
      <c r="L11" s="17">
        <v>3148812997.3199997</v>
      </c>
      <c r="M11" s="17">
        <v>7460099203.3900003</v>
      </c>
      <c r="N11" s="17">
        <v>6112435498.6499996</v>
      </c>
      <c r="O11" s="17">
        <v>6460541699.5999994</v>
      </c>
      <c r="P11" s="17">
        <v>6664082303.9899998</v>
      </c>
      <c r="Q11" s="17">
        <v>14414260495.860001</v>
      </c>
      <c r="R11" s="18">
        <f>SUM(F11:Q11)</f>
        <v>69911633269.51001</v>
      </c>
      <c r="W11" s="13"/>
      <c r="X11" s="13"/>
      <c r="Y11" s="13"/>
    </row>
    <row r="12" spans="1:25" x14ac:dyDescent="0.25">
      <c r="B12" s="2" t="s">
        <v>22</v>
      </c>
      <c r="C12" s="4" t="s">
        <v>56</v>
      </c>
      <c r="D12" s="19">
        <v>197354998353</v>
      </c>
      <c r="E12" s="19">
        <v>236735578097</v>
      </c>
      <c r="F12" s="17">
        <v>17718472081.700008</v>
      </c>
      <c r="G12" s="17">
        <v>17781894425.219997</v>
      </c>
      <c r="H12" s="17">
        <v>19031837695.93</v>
      </c>
      <c r="I12" s="17">
        <v>16577441767.930004</v>
      </c>
      <c r="J12" s="17">
        <v>19353165957.290001</v>
      </c>
      <c r="K12" s="17">
        <v>20554689477.299999</v>
      </c>
      <c r="L12" s="17">
        <v>19366246161.830006</v>
      </c>
      <c r="M12" s="17">
        <v>21133041949.18</v>
      </c>
      <c r="N12" s="17">
        <v>21067070702.93</v>
      </c>
      <c r="O12" s="17">
        <v>21012103612.799999</v>
      </c>
      <c r="P12" s="17">
        <v>19400690218.200001</v>
      </c>
      <c r="Q12" s="17">
        <v>17914802516.979996</v>
      </c>
      <c r="R12" s="18">
        <f>SUM(F12:Q12)</f>
        <v>230911456567.28998</v>
      </c>
      <c r="W12" s="13"/>
      <c r="X12" s="13"/>
      <c r="Y12" s="13"/>
    </row>
    <row r="13" spans="1:25" x14ac:dyDescent="0.25">
      <c r="B13" s="2" t="s">
        <v>24</v>
      </c>
      <c r="C13" s="3" t="s">
        <v>57</v>
      </c>
      <c r="D13" s="16">
        <v>592178013965</v>
      </c>
      <c r="E13" s="16">
        <v>659270021222.58008</v>
      </c>
      <c r="F13" s="17">
        <v>57187909917.869995</v>
      </c>
      <c r="G13" s="17">
        <v>45286145737.929993</v>
      </c>
      <c r="H13" s="17">
        <v>49563900938.909996</v>
      </c>
      <c r="I13" s="17">
        <v>68196499675.650017</v>
      </c>
      <c r="J13" s="17">
        <v>62484137473.229996</v>
      </c>
      <c r="K13" s="17">
        <v>52766733497.789986</v>
      </c>
      <c r="L13" s="17">
        <v>54421483617.769966</v>
      </c>
      <c r="M13" s="17">
        <v>49882744067.779999</v>
      </c>
      <c r="N13" s="17">
        <v>54246035423.309998</v>
      </c>
      <c r="O13" s="17">
        <v>54314004980.670013</v>
      </c>
      <c r="P13" s="17">
        <v>50125228939.699989</v>
      </c>
      <c r="Q13" s="17">
        <v>58342551073.290009</v>
      </c>
      <c r="R13" s="18">
        <f>SUM(F13:Q13)</f>
        <v>656817375343.8999</v>
      </c>
      <c r="W13" s="13"/>
      <c r="X13" s="13"/>
      <c r="Y13" s="13"/>
    </row>
    <row r="14" spans="1:25" ht="18" customHeight="1" x14ac:dyDescent="0.25">
      <c r="B14" s="176" t="s">
        <v>84</v>
      </c>
      <c r="C14" s="177"/>
      <c r="D14" s="22">
        <f>SUM(D11:D13)</f>
        <v>871485917331</v>
      </c>
      <c r="E14" s="22">
        <f>SUM(E11:E13)</f>
        <v>950692205217.23999</v>
      </c>
      <c r="F14" s="20">
        <f t="shared" ref="F14:Q14" si="0">+SUM(F11:F13)</f>
        <v>81268086422.26001</v>
      </c>
      <c r="G14" s="20">
        <f t="shared" si="0"/>
        <v>66387911776.749992</v>
      </c>
      <c r="H14" s="20">
        <f t="shared" si="0"/>
        <v>72738791533.910004</v>
      </c>
      <c r="I14" s="20">
        <f t="shared" si="0"/>
        <v>87608998881.510025</v>
      </c>
      <c r="J14" s="20">
        <f t="shared" si="0"/>
        <v>85240195875.759995</v>
      </c>
      <c r="K14" s="20">
        <f t="shared" si="0"/>
        <v>78910245227.259979</v>
      </c>
      <c r="L14" s="20">
        <f t="shared" si="0"/>
        <v>76936542776.919968</v>
      </c>
      <c r="M14" s="20">
        <f t="shared" si="0"/>
        <v>78475885220.350006</v>
      </c>
      <c r="N14" s="20">
        <f t="shared" si="0"/>
        <v>81425541624.889999</v>
      </c>
      <c r="O14" s="20">
        <f t="shared" si="0"/>
        <v>81786650293.070007</v>
      </c>
      <c r="P14" s="20">
        <f t="shared" si="0"/>
        <v>76190001461.889984</v>
      </c>
      <c r="Q14" s="20">
        <f t="shared" si="0"/>
        <v>90671614086.130005</v>
      </c>
      <c r="R14" s="20">
        <f>SUM(F14:Q14)</f>
        <v>957640465180.7002</v>
      </c>
    </row>
    <row r="15" spans="1:25" ht="15" customHeight="1" x14ac:dyDescent="0.25">
      <c r="B15" s="83" t="s">
        <v>91</v>
      </c>
      <c r="C15" s="8"/>
      <c r="D15" s="8"/>
      <c r="E15" s="8"/>
      <c r="F15" s="17"/>
      <c r="G15" s="17"/>
      <c r="H15" s="17"/>
      <c r="I15" s="17"/>
      <c r="J15" s="17"/>
      <c r="K15" s="17"/>
      <c r="L15" s="17"/>
      <c r="M15" s="17"/>
      <c r="N15" s="17"/>
      <c r="O15" s="17"/>
      <c r="P15" s="21"/>
    </row>
    <row r="16" spans="1:25" x14ac:dyDescent="0.25">
      <c r="B16" s="84" t="s">
        <v>92</v>
      </c>
      <c r="C16" s="10"/>
      <c r="D16" s="8"/>
      <c r="E16" s="8"/>
    </row>
    <row r="17" spans="2:18" x14ac:dyDescent="0.25">
      <c r="B17" s="87" t="s">
        <v>75</v>
      </c>
      <c r="C17" s="10"/>
      <c r="F17" s="5"/>
      <c r="G17" s="5"/>
      <c r="H17" s="5"/>
      <c r="I17" s="5"/>
      <c r="J17" s="5"/>
      <c r="K17" s="5"/>
      <c r="L17" s="5"/>
      <c r="M17" s="5"/>
      <c r="N17" s="5"/>
      <c r="O17" s="73"/>
      <c r="P17" s="5"/>
      <c r="Q17" s="5"/>
    </row>
    <row r="18" spans="2:18" x14ac:dyDescent="0.25">
      <c r="B18" s="87" t="s">
        <v>48</v>
      </c>
      <c r="C18" s="8"/>
      <c r="O18" s="73"/>
      <c r="R18" s="92"/>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6"/>
      <c r="F24" s="13"/>
      <c r="G24" s="13"/>
      <c r="H24" s="13"/>
      <c r="I24" s="13"/>
      <c r="J24" s="13"/>
      <c r="K24" s="13"/>
      <c r="L24" s="13"/>
      <c r="M24" s="13"/>
      <c r="N24" s="13"/>
      <c r="O24" s="13"/>
      <c r="P24" s="13"/>
    </row>
    <row r="25" spans="2:18" x14ac:dyDescent="0.25">
      <c r="B25" s="6"/>
    </row>
    <row r="26" spans="2:18" x14ac:dyDescent="0.25">
      <c r="B26" s="6"/>
    </row>
    <row r="30" spans="2:18" x14ac:dyDescent="0.25">
      <c r="D30" s="13"/>
      <c r="E30" s="13"/>
    </row>
    <row r="31" spans="2:18" x14ac:dyDescent="0.25">
      <c r="D31" s="13"/>
      <c r="E31" s="13"/>
      <c r="F31" s="13"/>
      <c r="G31" s="13"/>
      <c r="H31" s="13"/>
      <c r="I31" s="13"/>
      <c r="J31" s="13"/>
      <c r="K31" s="13"/>
      <c r="L31" s="13"/>
      <c r="M31" s="13"/>
      <c r="N31" s="13"/>
      <c r="O31" s="13"/>
      <c r="P31" s="13"/>
    </row>
    <row r="32" spans="2:18" x14ac:dyDescent="0.25">
      <c r="D32" s="13"/>
      <c r="E32" s="13"/>
      <c r="F32" s="13"/>
      <c r="G32" s="13"/>
      <c r="H32" s="13"/>
      <c r="I32" s="13"/>
      <c r="J32" s="13"/>
      <c r="K32" s="13"/>
      <c r="L32" s="13"/>
      <c r="M32" s="13"/>
      <c r="N32" s="13"/>
      <c r="O32" s="13"/>
      <c r="P32" s="13"/>
    </row>
    <row r="33" spans="4:16" x14ac:dyDescent="0.25">
      <c r="D33" s="13"/>
      <c r="E33" s="13"/>
      <c r="F33" s="13"/>
      <c r="G33" s="13"/>
      <c r="H33" s="13"/>
      <c r="I33" s="13"/>
      <c r="J33" s="13"/>
      <c r="K33" s="13"/>
      <c r="L33" s="13"/>
      <c r="M33" s="13"/>
      <c r="N33" s="13"/>
      <c r="O33" s="13"/>
      <c r="P33" s="13"/>
    </row>
  </sheetData>
  <mergeCells count="9">
    <mergeCell ref="B14:C14"/>
    <mergeCell ref="B2:Q2"/>
    <mergeCell ref="B3:Q3"/>
    <mergeCell ref="B5:Q5"/>
    <mergeCell ref="B9:B10"/>
    <mergeCell ref="C9:C10"/>
    <mergeCell ref="B4:Q4"/>
    <mergeCell ref="F9:R9"/>
    <mergeCell ref="E9:E10"/>
  </mergeCells>
  <pageMargins left="0.7" right="0.7" top="0.75" bottom="0.75" header="0.3" footer="0.3"/>
  <pageSetup orientation="portrait" r:id="rId1"/>
  <ignoredErrors>
    <ignoredError sqref="B12:B13 B11" numberStoredAsText="1"/>
    <ignoredError sqref="R12:R13 R11"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55AB-6967-4885-A94E-E3335AC7E705}">
  <dimension ref="A2:S132"/>
  <sheetViews>
    <sheetView showGridLines="0" zoomScale="80" zoomScaleNormal="80" workbookViewId="0">
      <selection activeCell="D9" sqref="D9:D10"/>
    </sheetView>
  </sheetViews>
  <sheetFormatPr defaultColWidth="11.42578125" defaultRowHeight="15" x14ac:dyDescent="0.25"/>
  <cols>
    <col min="1" max="1" width="7.28515625" customWidth="1"/>
    <col min="2" max="2" width="85.28515625" bestFit="1" customWidth="1"/>
    <col min="3" max="3" width="29.42578125" customWidth="1"/>
    <col min="4" max="4" width="17.5703125" customWidth="1"/>
    <col min="5" max="5" width="19.7109375" customWidth="1"/>
    <col min="6" max="6" width="13.85546875" customWidth="1"/>
    <col min="7" max="8" width="12.28515625" customWidth="1"/>
    <col min="9" max="9" width="12.5703125" customWidth="1"/>
    <col min="10" max="10" width="11.85546875" customWidth="1"/>
    <col min="11" max="14" width="18.28515625" bestFit="1" customWidth="1"/>
    <col min="15" max="15" width="12.85546875" customWidth="1"/>
    <col min="16" max="16" width="16.28515625" customWidth="1"/>
    <col min="17" max="17" width="17.42578125" customWidth="1"/>
    <col min="18" max="18" width="26.7109375" bestFit="1" customWidth="1"/>
    <col min="19" max="19" width="21.7109375" bestFit="1" customWidth="1"/>
  </cols>
  <sheetData>
    <row r="2" spans="1:19" ht="26.25" x14ac:dyDescent="0.25">
      <c r="B2" s="138" t="s">
        <v>0</v>
      </c>
      <c r="C2" s="138"/>
      <c r="D2" s="138"/>
      <c r="E2" s="138"/>
      <c r="F2" s="138"/>
      <c r="G2" s="138"/>
      <c r="H2" s="138"/>
      <c r="I2" s="138"/>
      <c r="J2" s="138"/>
      <c r="K2" s="138"/>
      <c r="L2" s="138"/>
      <c r="M2" s="138"/>
      <c r="N2" s="138"/>
      <c r="O2" s="138"/>
      <c r="P2" s="138"/>
    </row>
    <row r="3" spans="1:19" ht="21" x14ac:dyDescent="0.25">
      <c r="B3" s="139" t="s">
        <v>34</v>
      </c>
      <c r="C3" s="139"/>
      <c r="D3" s="139"/>
      <c r="E3" s="139"/>
      <c r="F3" s="139"/>
      <c r="G3" s="139"/>
      <c r="H3" s="139"/>
      <c r="I3" s="139"/>
      <c r="J3" s="139"/>
      <c r="K3" s="139"/>
      <c r="L3" s="139"/>
      <c r="M3" s="139"/>
      <c r="N3" s="139"/>
      <c r="O3" s="139"/>
      <c r="P3" s="139"/>
    </row>
    <row r="4" spans="1:19" ht="21" x14ac:dyDescent="0.25">
      <c r="B4" s="139" t="s">
        <v>67</v>
      </c>
      <c r="C4" s="139"/>
      <c r="D4" s="139"/>
      <c r="E4" s="139"/>
      <c r="F4" s="139"/>
      <c r="G4" s="139"/>
      <c r="H4" s="139"/>
      <c r="I4" s="139"/>
      <c r="J4" s="139"/>
      <c r="K4" s="139"/>
      <c r="L4" s="139"/>
      <c r="M4" s="139"/>
      <c r="N4" s="139"/>
      <c r="O4" s="139"/>
      <c r="P4" s="139"/>
    </row>
    <row r="5" spans="1:19" ht="15.75" x14ac:dyDescent="0.25">
      <c r="B5" s="140" t="s">
        <v>60</v>
      </c>
      <c r="C5" s="140"/>
      <c r="D5" s="140"/>
      <c r="E5" s="140"/>
      <c r="F5" s="140"/>
      <c r="G5" s="140"/>
      <c r="H5" s="140"/>
      <c r="I5" s="140"/>
      <c r="J5" s="140"/>
      <c r="K5" s="140"/>
      <c r="L5" s="140"/>
      <c r="M5" s="140"/>
      <c r="N5" s="140"/>
      <c r="O5" s="140"/>
      <c r="P5" s="140"/>
    </row>
    <row r="6" spans="1:19" x14ac:dyDescent="0.25">
      <c r="B6" s="12"/>
      <c r="C6" s="12"/>
      <c r="D6" s="12"/>
      <c r="E6" s="12"/>
      <c r="F6" s="12"/>
      <c r="G6" s="12"/>
      <c r="H6" s="12"/>
      <c r="I6" s="12"/>
      <c r="J6" s="12"/>
      <c r="K6" s="12"/>
      <c r="L6" s="12"/>
      <c r="M6" s="12"/>
      <c r="N6" s="12"/>
      <c r="O6" s="12"/>
      <c r="P6" s="11"/>
    </row>
    <row r="7" spans="1:19" x14ac:dyDescent="0.25">
      <c r="A7" s="1"/>
    </row>
    <row r="8" spans="1:19" x14ac:dyDescent="0.25">
      <c r="B8" s="15" t="s">
        <v>93</v>
      </c>
      <c r="C8" s="7"/>
      <c r="D8" s="7"/>
      <c r="E8" s="7"/>
      <c r="F8" s="7"/>
      <c r="G8" s="7"/>
      <c r="H8" s="7"/>
      <c r="I8" s="7"/>
      <c r="J8" s="7"/>
      <c r="K8" s="7"/>
      <c r="L8" s="7"/>
      <c r="M8" s="7"/>
      <c r="N8" s="7"/>
      <c r="O8" s="7"/>
      <c r="P8" s="9" t="s">
        <v>45</v>
      </c>
    </row>
    <row r="9" spans="1:19" x14ac:dyDescent="0.25">
      <c r="B9" s="141" t="s">
        <v>94</v>
      </c>
      <c r="C9" s="85" t="s">
        <v>77</v>
      </c>
      <c r="D9" s="143" t="s">
        <v>89</v>
      </c>
      <c r="E9" s="145" t="s">
        <v>71</v>
      </c>
      <c r="F9" s="146"/>
      <c r="G9" s="146"/>
      <c r="H9" s="146"/>
      <c r="I9" s="146"/>
      <c r="J9" s="146"/>
      <c r="K9" s="146"/>
      <c r="L9" s="146"/>
      <c r="M9" s="146"/>
      <c r="N9" s="146"/>
      <c r="O9" s="146"/>
      <c r="P9" s="146"/>
      <c r="Q9" s="146"/>
    </row>
    <row r="10" spans="1:19" x14ac:dyDescent="0.25">
      <c r="B10" s="142"/>
      <c r="C10" s="86" t="s">
        <v>95</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x14ac:dyDescent="0.25">
      <c r="B11" s="100" t="s">
        <v>96</v>
      </c>
      <c r="C11" s="125">
        <f>C14</f>
        <v>1731980334</v>
      </c>
      <c r="D11" s="125">
        <f t="shared" ref="D11:P11" si="0">D14+D12</f>
        <v>1739943203</v>
      </c>
      <c r="E11" s="125">
        <f t="shared" si="0"/>
        <v>4346650</v>
      </c>
      <c r="F11" s="125">
        <f t="shared" si="0"/>
        <v>13531320</v>
      </c>
      <c r="G11" s="125">
        <f t="shared" si="0"/>
        <v>244798681.50999999</v>
      </c>
      <c r="H11" s="125">
        <f t="shared" si="0"/>
        <v>194679789.35999998</v>
      </c>
      <c r="I11" s="125">
        <f t="shared" si="0"/>
        <v>73969219.209999993</v>
      </c>
      <c r="J11" s="125">
        <f t="shared" si="0"/>
        <v>31487649.690000001</v>
      </c>
      <c r="K11" s="125">
        <f t="shared" si="0"/>
        <v>7465016.25</v>
      </c>
      <c r="L11" s="125">
        <f t="shared" si="0"/>
        <v>196905870.93000001</v>
      </c>
      <c r="M11" s="125">
        <f t="shared" si="0"/>
        <v>175690609.90000001</v>
      </c>
      <c r="N11" s="125">
        <f t="shared" si="0"/>
        <v>227133010.62</v>
      </c>
      <c r="O11" s="125">
        <f t="shared" si="0"/>
        <v>19718221.16</v>
      </c>
      <c r="P11" s="125">
        <f t="shared" si="0"/>
        <v>16645260</v>
      </c>
      <c r="Q11" s="98">
        <f t="shared" ref="Q11:Q46" si="1">SUM(E11:P11)</f>
        <v>1206371298.6300001</v>
      </c>
      <c r="S11" s="21"/>
    </row>
    <row r="12" spans="1:19" x14ac:dyDescent="0.25">
      <c r="B12" s="102" t="s">
        <v>97</v>
      </c>
      <c r="C12" s="125">
        <f t="shared" ref="C12:P12" si="2">C13</f>
        <v>1731980334</v>
      </c>
      <c r="D12" s="125">
        <f t="shared" si="2"/>
        <v>7962869</v>
      </c>
      <c r="E12" s="125">
        <f t="shared" si="2"/>
        <v>0</v>
      </c>
      <c r="F12" s="125">
        <f t="shared" si="2"/>
        <v>0</v>
      </c>
      <c r="G12" s="125">
        <f t="shared" si="2"/>
        <v>0</v>
      </c>
      <c r="H12" s="125">
        <f t="shared" si="2"/>
        <v>0</v>
      </c>
      <c r="I12" s="125">
        <f t="shared" si="2"/>
        <v>0</v>
      </c>
      <c r="J12" s="125">
        <f t="shared" si="2"/>
        <v>0</v>
      </c>
      <c r="K12" s="125">
        <f t="shared" si="2"/>
        <v>0</v>
      </c>
      <c r="L12" s="125">
        <f t="shared" si="2"/>
        <v>0</v>
      </c>
      <c r="M12" s="125">
        <f t="shared" si="2"/>
        <v>0</v>
      </c>
      <c r="N12" s="125">
        <f t="shared" si="2"/>
        <v>0</v>
      </c>
      <c r="O12" s="125">
        <f t="shared" si="2"/>
        <v>7962869.9100000001</v>
      </c>
      <c r="P12" s="125">
        <f t="shared" si="2"/>
        <v>0</v>
      </c>
      <c r="Q12" s="98">
        <f t="shared" si="1"/>
        <v>7962869.9100000001</v>
      </c>
      <c r="S12" s="21"/>
    </row>
    <row r="13" spans="1:19" x14ac:dyDescent="0.25">
      <c r="B13" s="101" t="s">
        <v>98</v>
      </c>
      <c r="C13" s="126">
        <v>1731980334</v>
      </c>
      <c r="D13" s="126">
        <v>7962869</v>
      </c>
      <c r="E13" s="126"/>
      <c r="F13" s="126"/>
      <c r="G13" s="126"/>
      <c r="H13" s="126"/>
      <c r="I13" s="126"/>
      <c r="J13" s="126"/>
      <c r="K13" s="126"/>
      <c r="L13" s="126"/>
      <c r="M13" s="126"/>
      <c r="N13" s="126"/>
      <c r="O13" s="126">
        <v>7962869.9100000001</v>
      </c>
      <c r="P13" s="126"/>
      <c r="Q13" s="98">
        <f t="shared" si="1"/>
        <v>7962869.9100000001</v>
      </c>
      <c r="S13" s="21"/>
    </row>
    <row r="14" spans="1:19" x14ac:dyDescent="0.25">
      <c r="B14" s="102" t="s">
        <v>99</v>
      </c>
      <c r="C14" s="125">
        <f t="shared" ref="C14:P14" si="3">C15</f>
        <v>1731980334</v>
      </c>
      <c r="D14" s="125">
        <f t="shared" si="3"/>
        <v>1731980334</v>
      </c>
      <c r="E14" s="125">
        <f t="shared" si="3"/>
        <v>4346650</v>
      </c>
      <c r="F14" s="125">
        <f t="shared" si="3"/>
        <v>13531320</v>
      </c>
      <c r="G14" s="125">
        <f t="shared" si="3"/>
        <v>244798681.50999999</v>
      </c>
      <c r="H14" s="125">
        <f t="shared" si="3"/>
        <v>194679789.35999998</v>
      </c>
      <c r="I14" s="125">
        <f t="shared" si="3"/>
        <v>73969219.209999993</v>
      </c>
      <c r="J14" s="125">
        <f t="shared" si="3"/>
        <v>31487649.690000001</v>
      </c>
      <c r="K14" s="125">
        <f t="shared" si="3"/>
        <v>7465016.25</v>
      </c>
      <c r="L14" s="125">
        <f t="shared" si="3"/>
        <v>196905870.93000001</v>
      </c>
      <c r="M14" s="125">
        <f t="shared" si="3"/>
        <v>175690609.90000001</v>
      </c>
      <c r="N14" s="125">
        <f t="shared" si="3"/>
        <v>227133010.62</v>
      </c>
      <c r="O14" s="125">
        <f t="shared" si="3"/>
        <v>11755351.25</v>
      </c>
      <c r="P14" s="125">
        <f t="shared" si="3"/>
        <v>16645260</v>
      </c>
      <c r="Q14" s="98">
        <f t="shared" si="1"/>
        <v>1198408428.72</v>
      </c>
      <c r="S14" s="21"/>
    </row>
    <row r="15" spans="1:19" x14ac:dyDescent="0.25">
      <c r="B15" s="101" t="s">
        <v>100</v>
      </c>
      <c r="C15" s="126">
        <v>1731980334</v>
      </c>
      <c r="D15" s="126">
        <v>1731980334</v>
      </c>
      <c r="E15" s="126">
        <v>4346650</v>
      </c>
      <c r="F15" s="126">
        <v>13531320</v>
      </c>
      <c r="G15" s="126">
        <v>244798681.50999999</v>
      </c>
      <c r="H15" s="126">
        <v>194679789.35999998</v>
      </c>
      <c r="I15" s="126">
        <v>73969219.209999993</v>
      </c>
      <c r="J15" s="126">
        <v>31487649.690000001</v>
      </c>
      <c r="K15" s="126">
        <v>7465016.25</v>
      </c>
      <c r="L15" s="126">
        <v>196905870.93000001</v>
      </c>
      <c r="M15" s="126">
        <v>175690609.90000001</v>
      </c>
      <c r="N15" s="126">
        <v>227133010.62</v>
      </c>
      <c r="O15" s="126">
        <v>11755351.25</v>
      </c>
      <c r="P15" s="126">
        <v>16645260</v>
      </c>
      <c r="Q15" s="98">
        <f t="shared" si="1"/>
        <v>1198408428.72</v>
      </c>
      <c r="S15" s="21"/>
    </row>
    <row r="16" spans="1:19" x14ac:dyDescent="0.25">
      <c r="B16" s="100" t="s">
        <v>101</v>
      </c>
      <c r="C16" s="125">
        <f t="shared" ref="C16:P16" si="4">C17+C20</f>
        <v>2300004774</v>
      </c>
      <c r="D16" s="125">
        <f t="shared" si="4"/>
        <v>2415661010.04</v>
      </c>
      <c r="E16" s="125">
        <f t="shared" si="4"/>
        <v>167096059.03999999</v>
      </c>
      <c r="F16" s="125">
        <f t="shared" si="4"/>
        <v>151288781.80999997</v>
      </c>
      <c r="G16" s="125">
        <f t="shared" si="4"/>
        <v>193238424.13000003</v>
      </c>
      <c r="H16" s="125">
        <f t="shared" si="4"/>
        <v>158741780.06</v>
      </c>
      <c r="I16" s="125">
        <f t="shared" si="4"/>
        <v>176651341</v>
      </c>
      <c r="J16" s="125">
        <f t="shared" si="4"/>
        <v>334971143.31999999</v>
      </c>
      <c r="K16" s="125">
        <f t="shared" si="4"/>
        <v>198347172.33000001</v>
      </c>
      <c r="L16" s="125">
        <f t="shared" si="4"/>
        <v>273135533.25999999</v>
      </c>
      <c r="M16" s="125">
        <f t="shared" si="4"/>
        <v>166774356.37</v>
      </c>
      <c r="N16" s="125">
        <f t="shared" si="4"/>
        <v>147679933.22999999</v>
      </c>
      <c r="O16" s="125">
        <f t="shared" si="4"/>
        <v>174209420.04000002</v>
      </c>
      <c r="P16" s="125">
        <f t="shared" si="4"/>
        <v>198206758</v>
      </c>
      <c r="Q16" s="98">
        <f t="shared" si="1"/>
        <v>2340340702.5899997</v>
      </c>
      <c r="S16" s="21"/>
    </row>
    <row r="17" spans="2:19" x14ac:dyDescent="0.25">
      <c r="B17" s="102" t="s">
        <v>102</v>
      </c>
      <c r="C17" s="125">
        <f t="shared" ref="C17:P17" si="5">C18+C19</f>
        <v>2242391287</v>
      </c>
      <c r="D17" s="125">
        <f t="shared" si="5"/>
        <v>2242391287</v>
      </c>
      <c r="E17" s="125">
        <f t="shared" si="5"/>
        <v>157414662.87</v>
      </c>
      <c r="F17" s="125">
        <f t="shared" si="5"/>
        <v>139886482.35999998</v>
      </c>
      <c r="G17" s="125">
        <f t="shared" si="5"/>
        <v>185460217.78000003</v>
      </c>
      <c r="H17" s="125">
        <f t="shared" si="5"/>
        <v>146758759.88</v>
      </c>
      <c r="I17" s="125">
        <f t="shared" si="5"/>
        <v>165286708.53999999</v>
      </c>
      <c r="J17" s="125">
        <f t="shared" si="5"/>
        <v>319332931.33999997</v>
      </c>
      <c r="K17" s="125">
        <f t="shared" si="5"/>
        <v>191376299.96000001</v>
      </c>
      <c r="L17" s="125">
        <f t="shared" si="5"/>
        <v>264367030.32999998</v>
      </c>
      <c r="M17" s="125">
        <f t="shared" si="5"/>
        <v>153509875.97</v>
      </c>
      <c r="N17" s="125">
        <f t="shared" si="5"/>
        <v>138450352.39999998</v>
      </c>
      <c r="O17" s="125">
        <f t="shared" si="5"/>
        <v>167220773.46000001</v>
      </c>
      <c r="P17" s="125">
        <f t="shared" si="5"/>
        <v>190487138.46000001</v>
      </c>
      <c r="Q17" s="98">
        <f t="shared" si="1"/>
        <v>2219551233.3499999</v>
      </c>
      <c r="S17" s="21"/>
    </row>
    <row r="18" spans="2:19" x14ac:dyDescent="0.25">
      <c r="B18" s="101" t="s">
        <v>103</v>
      </c>
      <c r="C18" s="126">
        <v>367189477</v>
      </c>
      <c r="D18" s="126">
        <v>367189477</v>
      </c>
      <c r="E18" s="126">
        <v>40027095.869999997</v>
      </c>
      <c r="F18" s="126">
        <v>30996973.34</v>
      </c>
      <c r="G18" s="126">
        <v>41062840.170000002</v>
      </c>
      <c r="H18" s="126">
        <v>28525280.149999999</v>
      </c>
      <c r="I18" s="126">
        <v>31322225.25</v>
      </c>
      <c r="J18" s="126">
        <v>31246197.129999999</v>
      </c>
      <c r="K18" s="126">
        <v>30278832.810000002</v>
      </c>
      <c r="L18" s="126">
        <v>89431390.170000002</v>
      </c>
      <c r="M18" s="126">
        <v>15333653.710000001</v>
      </c>
      <c r="N18" s="126">
        <v>34990104.159999996</v>
      </c>
      <c r="O18" s="126">
        <v>47192513.200000003</v>
      </c>
      <c r="P18" s="126">
        <v>38404039.719999999</v>
      </c>
      <c r="Q18" s="98">
        <f t="shared" si="1"/>
        <v>458811145.67999995</v>
      </c>
      <c r="S18" s="21"/>
    </row>
    <row r="19" spans="2:19" x14ac:dyDescent="0.25">
      <c r="B19" s="101" t="s">
        <v>104</v>
      </c>
      <c r="C19" s="126">
        <v>1875201810</v>
      </c>
      <c r="D19" s="126">
        <v>1875201810</v>
      </c>
      <c r="E19" s="126">
        <v>117387567</v>
      </c>
      <c r="F19" s="126">
        <v>108889509.02</v>
      </c>
      <c r="G19" s="126">
        <v>144397377.61000001</v>
      </c>
      <c r="H19" s="126">
        <v>118233479.73</v>
      </c>
      <c r="I19" s="126">
        <v>133964483.28999999</v>
      </c>
      <c r="J19" s="126">
        <v>288086734.20999998</v>
      </c>
      <c r="K19" s="126">
        <v>161097467.15000001</v>
      </c>
      <c r="L19" s="126">
        <v>174935640.16</v>
      </c>
      <c r="M19" s="126">
        <v>138176222.25999999</v>
      </c>
      <c r="N19" s="126">
        <v>103460248.23999999</v>
      </c>
      <c r="O19" s="126">
        <v>120028260.26000001</v>
      </c>
      <c r="P19" s="126">
        <v>152083098.74000001</v>
      </c>
      <c r="Q19" s="98">
        <f t="shared" si="1"/>
        <v>1760740087.6699998</v>
      </c>
      <c r="S19" s="21"/>
    </row>
    <row r="20" spans="2:19" x14ac:dyDescent="0.25">
      <c r="B20" s="102" t="s">
        <v>105</v>
      </c>
      <c r="C20" s="125">
        <f t="shared" ref="C20:P20" si="6">C22+C21</f>
        <v>57613487</v>
      </c>
      <c r="D20" s="125">
        <f t="shared" si="6"/>
        <v>173269723.04000002</v>
      </c>
      <c r="E20" s="125">
        <f t="shared" si="6"/>
        <v>9681396.1699999999</v>
      </c>
      <c r="F20" s="125">
        <f t="shared" si="6"/>
        <v>11402299.449999999</v>
      </c>
      <c r="G20" s="125">
        <f t="shared" si="6"/>
        <v>7778206.3499999996</v>
      </c>
      <c r="H20" s="125">
        <f t="shared" si="6"/>
        <v>11983020.18</v>
      </c>
      <c r="I20" s="125">
        <f t="shared" si="6"/>
        <v>11364632.460000001</v>
      </c>
      <c r="J20" s="125">
        <f t="shared" si="6"/>
        <v>15638211.98</v>
      </c>
      <c r="K20" s="125">
        <f t="shared" si="6"/>
        <v>6970872.3700000001</v>
      </c>
      <c r="L20" s="125">
        <f t="shared" si="6"/>
        <v>8768502.9299999997</v>
      </c>
      <c r="M20" s="125">
        <f t="shared" si="6"/>
        <v>13264480.399999999</v>
      </c>
      <c r="N20" s="125">
        <f t="shared" si="6"/>
        <v>9229580.8300000001</v>
      </c>
      <c r="O20" s="125">
        <f t="shared" si="6"/>
        <v>6988646.5800000001</v>
      </c>
      <c r="P20" s="125">
        <f t="shared" si="6"/>
        <v>7719619.54</v>
      </c>
      <c r="Q20" s="98">
        <f t="shared" si="1"/>
        <v>120789469.24000002</v>
      </c>
      <c r="S20" s="21"/>
    </row>
    <row r="21" spans="2:19" x14ac:dyDescent="0.25">
      <c r="B21" s="101" t="s">
        <v>106</v>
      </c>
      <c r="C21" s="126">
        <v>57613487</v>
      </c>
      <c r="D21" s="126">
        <v>96729093.780000001</v>
      </c>
      <c r="E21" s="126"/>
      <c r="F21" s="126"/>
      <c r="G21" s="126"/>
      <c r="H21" s="126"/>
      <c r="I21" s="126"/>
      <c r="J21" s="126"/>
      <c r="K21" s="126"/>
      <c r="L21" s="126"/>
      <c r="M21" s="126"/>
      <c r="N21" s="126"/>
      <c r="O21" s="126"/>
      <c r="P21" s="126"/>
      <c r="Q21" s="98">
        <f t="shared" si="1"/>
        <v>0</v>
      </c>
      <c r="S21" s="21"/>
    </row>
    <row r="22" spans="2:19" x14ac:dyDescent="0.25">
      <c r="B22" s="101" t="s">
        <v>107</v>
      </c>
      <c r="C22" s="126">
        <v>0</v>
      </c>
      <c r="D22" s="126">
        <v>76540629.260000005</v>
      </c>
      <c r="E22" s="126">
        <v>9681396.1699999999</v>
      </c>
      <c r="F22" s="126">
        <v>11402299.449999999</v>
      </c>
      <c r="G22" s="126">
        <v>7778206.3499999996</v>
      </c>
      <c r="H22" s="126">
        <v>11983020.18</v>
      </c>
      <c r="I22" s="126">
        <v>11364632.460000001</v>
      </c>
      <c r="J22" s="126">
        <v>15638211.98</v>
      </c>
      <c r="K22" s="126">
        <v>6970872.3700000001</v>
      </c>
      <c r="L22" s="126">
        <v>8768502.9299999997</v>
      </c>
      <c r="M22" s="126">
        <v>13264480.399999999</v>
      </c>
      <c r="N22" s="126">
        <v>9229580.8300000001</v>
      </c>
      <c r="O22" s="126">
        <v>6988646.5800000001</v>
      </c>
      <c r="P22" s="126">
        <v>7719619.54</v>
      </c>
      <c r="Q22" s="98">
        <f t="shared" si="1"/>
        <v>120789469.24000002</v>
      </c>
      <c r="S22" s="21"/>
    </row>
    <row r="23" spans="2:19" x14ac:dyDescent="0.25">
      <c r="B23" s="100" t="s">
        <v>108</v>
      </c>
      <c r="C23" s="125">
        <f>C24+C33</f>
        <v>2770350913</v>
      </c>
      <c r="D23" s="125">
        <f t="shared" ref="D23:P23" si="7">D24+D33+D28+D30</f>
        <v>1854929302.2900002</v>
      </c>
      <c r="E23" s="125">
        <f t="shared" si="7"/>
        <v>130332813.17999998</v>
      </c>
      <c r="F23" s="125">
        <f t="shared" si="7"/>
        <v>237059329.18000004</v>
      </c>
      <c r="G23" s="125">
        <f t="shared" si="7"/>
        <v>306799431.62</v>
      </c>
      <c r="H23" s="125">
        <f t="shared" si="7"/>
        <v>274310268.25</v>
      </c>
      <c r="I23" s="125">
        <f t="shared" si="7"/>
        <v>266603578.90000004</v>
      </c>
      <c r="J23" s="125">
        <f t="shared" si="7"/>
        <v>242936815.16999999</v>
      </c>
      <c r="K23" s="125">
        <f t="shared" si="7"/>
        <v>268721550.32999998</v>
      </c>
      <c r="L23" s="125">
        <f t="shared" si="7"/>
        <v>294038919.63999999</v>
      </c>
      <c r="M23" s="125">
        <f t="shared" si="7"/>
        <v>292192042.41000003</v>
      </c>
      <c r="N23" s="125">
        <f t="shared" si="7"/>
        <v>325465401.88</v>
      </c>
      <c r="O23" s="125">
        <f t="shared" si="7"/>
        <v>250390250.81999999</v>
      </c>
      <c r="P23" s="125">
        <f t="shared" si="7"/>
        <v>251565991.94</v>
      </c>
      <c r="Q23" s="98">
        <f t="shared" si="1"/>
        <v>3140416393.3200002</v>
      </c>
      <c r="S23" s="21"/>
    </row>
    <row r="24" spans="2:19" x14ac:dyDescent="0.25">
      <c r="B24" s="102" t="s">
        <v>109</v>
      </c>
      <c r="C24" s="125">
        <f>C26+C27</f>
        <v>1527920629</v>
      </c>
      <c r="D24" s="125">
        <f t="shared" ref="D24:P24" si="8">D26+D27+D25</f>
        <v>1541062532.72</v>
      </c>
      <c r="E24" s="125">
        <f t="shared" si="8"/>
        <v>70419336.099999994</v>
      </c>
      <c r="F24" s="125">
        <f t="shared" si="8"/>
        <v>134247451.89000002</v>
      </c>
      <c r="G24" s="125">
        <f t="shared" si="8"/>
        <v>116731360.96000001</v>
      </c>
      <c r="H24" s="125">
        <f t="shared" si="8"/>
        <v>133106359.42</v>
      </c>
      <c r="I24" s="125">
        <f t="shared" si="8"/>
        <v>123181979.31999999</v>
      </c>
      <c r="J24" s="125">
        <f t="shared" si="8"/>
        <v>113360772.95</v>
      </c>
      <c r="K24" s="125">
        <f t="shared" si="8"/>
        <v>126912402.56</v>
      </c>
      <c r="L24" s="125">
        <f t="shared" si="8"/>
        <v>140597880.91999999</v>
      </c>
      <c r="M24" s="125">
        <f t="shared" si="8"/>
        <v>137786209.23000002</v>
      </c>
      <c r="N24" s="125">
        <f t="shared" si="8"/>
        <v>103189067.06</v>
      </c>
      <c r="O24" s="125">
        <f t="shared" si="8"/>
        <v>115873030.14</v>
      </c>
      <c r="P24" s="125">
        <f t="shared" si="8"/>
        <v>117612875.34999999</v>
      </c>
      <c r="Q24" s="98">
        <f t="shared" si="1"/>
        <v>1433018725.8999999</v>
      </c>
      <c r="S24" s="21"/>
    </row>
    <row r="25" spans="2:19" x14ac:dyDescent="0.25">
      <c r="B25" s="101" t="s">
        <v>110</v>
      </c>
      <c r="C25" s="126">
        <v>5521904</v>
      </c>
      <c r="D25" s="126">
        <v>5521904</v>
      </c>
      <c r="E25" s="126">
        <v>1376522.47</v>
      </c>
      <c r="F25" s="126">
        <v>67767.649999999994</v>
      </c>
      <c r="G25" s="126">
        <v>269724.31</v>
      </c>
      <c r="H25" s="126">
        <v>461454.94</v>
      </c>
      <c r="I25" s="126">
        <v>95298.36</v>
      </c>
      <c r="J25" s="126">
        <v>205529.04</v>
      </c>
      <c r="K25" s="126">
        <v>240688</v>
      </c>
      <c r="L25" s="126">
        <v>242297</v>
      </c>
      <c r="M25" s="126">
        <v>347482.5</v>
      </c>
      <c r="N25" s="126">
        <v>132070.5</v>
      </c>
      <c r="O25" s="126"/>
      <c r="P25" s="126">
        <v>185310</v>
      </c>
      <c r="Q25" s="98">
        <f t="shared" si="1"/>
        <v>3624144.77</v>
      </c>
      <c r="S25" s="21"/>
    </row>
    <row r="26" spans="2:19" x14ac:dyDescent="0.25">
      <c r="B26" s="101" t="s">
        <v>111</v>
      </c>
      <c r="C26" s="126">
        <v>0</v>
      </c>
      <c r="D26" s="126">
        <v>7619999.7199999997</v>
      </c>
      <c r="E26" s="126">
        <v>35000</v>
      </c>
      <c r="F26" s="126">
        <v>54038.51</v>
      </c>
      <c r="G26" s="126">
        <v>50000</v>
      </c>
      <c r="H26" s="126"/>
      <c r="I26" s="126">
        <v>80000</v>
      </c>
      <c r="J26" s="126">
        <v>70000</v>
      </c>
      <c r="K26" s="126">
        <v>5000</v>
      </c>
      <c r="L26" s="126"/>
      <c r="M26" s="126"/>
      <c r="N26" s="126">
        <v>232600.14</v>
      </c>
      <c r="O26" s="126">
        <v>7240000</v>
      </c>
      <c r="P26" s="126">
        <v>0</v>
      </c>
      <c r="Q26" s="98">
        <f t="shared" si="1"/>
        <v>7766638.6500000004</v>
      </c>
      <c r="S26" s="21"/>
    </row>
    <row r="27" spans="2:19" x14ac:dyDescent="0.25">
      <c r="B27" s="101" t="s">
        <v>112</v>
      </c>
      <c r="C27" s="126">
        <v>1527920629</v>
      </c>
      <c r="D27" s="126">
        <v>1527920629</v>
      </c>
      <c r="E27" s="126">
        <v>69007813.629999995</v>
      </c>
      <c r="F27" s="126">
        <v>134125645.73</v>
      </c>
      <c r="G27" s="126">
        <v>116411636.65000001</v>
      </c>
      <c r="H27" s="126">
        <v>132644904.48</v>
      </c>
      <c r="I27" s="126">
        <v>123006680.95999999</v>
      </c>
      <c r="J27" s="126">
        <v>113085243.91</v>
      </c>
      <c r="K27" s="126">
        <v>126666714.56</v>
      </c>
      <c r="L27" s="126">
        <v>140355583.91999999</v>
      </c>
      <c r="M27" s="126">
        <v>137438726.73000002</v>
      </c>
      <c r="N27" s="126">
        <v>102824396.42</v>
      </c>
      <c r="O27" s="126">
        <v>108633030.14</v>
      </c>
      <c r="P27" s="126">
        <v>117427565.34999999</v>
      </c>
      <c r="Q27" s="98">
        <f t="shared" si="1"/>
        <v>1421627942.4800003</v>
      </c>
      <c r="S27" s="21"/>
    </row>
    <row r="28" spans="2:19" x14ac:dyDescent="0.25">
      <c r="B28" s="102" t="s">
        <v>113</v>
      </c>
      <c r="C28" s="125">
        <v>0</v>
      </c>
      <c r="D28" s="125">
        <f t="shared" ref="D28:P28" si="9">D29</f>
        <v>8939427.4000000004</v>
      </c>
      <c r="E28" s="125">
        <f t="shared" si="9"/>
        <v>2421585.2400000002</v>
      </c>
      <c r="F28" s="125">
        <f t="shared" si="9"/>
        <v>1988665.12</v>
      </c>
      <c r="G28" s="125">
        <f t="shared" si="9"/>
        <v>2337754.64</v>
      </c>
      <c r="H28" s="125">
        <f t="shared" si="9"/>
        <v>2126553.15</v>
      </c>
      <c r="I28" s="125">
        <f t="shared" si="9"/>
        <v>2058558.46</v>
      </c>
      <c r="J28" s="125">
        <f t="shared" si="9"/>
        <v>2219185.12</v>
      </c>
      <c r="K28" s="125">
        <f t="shared" si="9"/>
        <v>1532952.05</v>
      </c>
      <c r="L28" s="125">
        <f t="shared" si="9"/>
        <v>1873661.6800000002</v>
      </c>
      <c r="M28" s="125">
        <f t="shared" si="9"/>
        <v>2297304.19</v>
      </c>
      <c r="N28" s="125">
        <f t="shared" si="9"/>
        <v>459099.12</v>
      </c>
      <c r="O28" s="125">
        <f t="shared" si="9"/>
        <v>3543291.01</v>
      </c>
      <c r="P28" s="125">
        <f t="shared" si="9"/>
        <v>752948.37</v>
      </c>
      <c r="Q28" s="98">
        <f t="shared" si="1"/>
        <v>23611558.150000002</v>
      </c>
      <c r="S28" s="21"/>
    </row>
    <row r="29" spans="2:19" x14ac:dyDescent="0.25">
      <c r="B29" s="101" t="s">
        <v>114</v>
      </c>
      <c r="C29" s="126">
        <v>0</v>
      </c>
      <c r="D29" s="126">
        <v>8939427.4000000004</v>
      </c>
      <c r="E29" s="126">
        <v>2421585.2400000002</v>
      </c>
      <c r="F29" s="126">
        <v>1988665.12</v>
      </c>
      <c r="G29" s="126">
        <v>2337754.64</v>
      </c>
      <c r="H29" s="126">
        <v>2126553.15</v>
      </c>
      <c r="I29" s="126">
        <v>2058558.46</v>
      </c>
      <c r="J29" s="126">
        <v>2219185.12</v>
      </c>
      <c r="K29" s="126">
        <v>1532952.05</v>
      </c>
      <c r="L29" s="126">
        <v>1873661.6800000002</v>
      </c>
      <c r="M29" s="126">
        <v>2297304.19</v>
      </c>
      <c r="N29" s="126">
        <v>459099.12</v>
      </c>
      <c r="O29" s="126">
        <v>3543291.01</v>
      </c>
      <c r="P29" s="126">
        <v>752948.37</v>
      </c>
      <c r="Q29" s="98">
        <f t="shared" si="1"/>
        <v>23611558.150000002</v>
      </c>
      <c r="S29" s="21"/>
    </row>
    <row r="30" spans="2:19" x14ac:dyDescent="0.25">
      <c r="B30" s="102" t="s">
        <v>115</v>
      </c>
      <c r="C30" s="125">
        <v>0</v>
      </c>
      <c r="D30" s="125">
        <f t="shared" ref="D30:P30" si="10">D31</f>
        <v>31973611.260000002</v>
      </c>
      <c r="E30" s="125">
        <f t="shared" si="10"/>
        <v>3428444.52</v>
      </c>
      <c r="F30" s="125">
        <f t="shared" si="10"/>
        <v>994625.1</v>
      </c>
      <c r="G30" s="125">
        <f t="shared" si="10"/>
        <v>3851908.11</v>
      </c>
      <c r="H30" s="125">
        <f t="shared" si="10"/>
        <v>5841962.3600000003</v>
      </c>
      <c r="I30" s="125">
        <f t="shared" si="10"/>
        <v>11986034.270000001</v>
      </c>
      <c r="J30" s="125">
        <f t="shared" si="10"/>
        <v>4616931.47</v>
      </c>
      <c r="K30" s="125">
        <f t="shared" si="10"/>
        <v>7812912.5899999999</v>
      </c>
      <c r="L30" s="125">
        <f t="shared" si="10"/>
        <v>8934309.1500000004</v>
      </c>
      <c r="M30" s="125">
        <f t="shared" si="10"/>
        <v>4543940.3100000005</v>
      </c>
      <c r="N30" s="125">
        <f t="shared" si="10"/>
        <v>3143587.4</v>
      </c>
      <c r="O30" s="125">
        <f t="shared" si="10"/>
        <v>6131035</v>
      </c>
      <c r="P30" s="125">
        <f t="shared" si="10"/>
        <v>322251.3</v>
      </c>
      <c r="Q30" s="98">
        <f t="shared" si="1"/>
        <v>61607941.579999998</v>
      </c>
      <c r="S30" s="21"/>
    </row>
    <row r="31" spans="2:19" x14ac:dyDescent="0.25">
      <c r="B31" s="101" t="s">
        <v>116</v>
      </c>
      <c r="C31" s="126">
        <v>0</v>
      </c>
      <c r="D31" s="126">
        <v>31973611.260000002</v>
      </c>
      <c r="E31" s="126">
        <v>3428444.52</v>
      </c>
      <c r="F31" s="126">
        <v>994625.1</v>
      </c>
      <c r="G31" s="126">
        <v>3851908.11</v>
      </c>
      <c r="H31" s="126">
        <v>5841962.3600000003</v>
      </c>
      <c r="I31" s="126">
        <v>11986034.270000001</v>
      </c>
      <c r="J31" s="126">
        <v>4616931.47</v>
      </c>
      <c r="K31" s="126">
        <v>7812912.5899999999</v>
      </c>
      <c r="L31" s="126">
        <v>8934309.1500000004</v>
      </c>
      <c r="M31" s="126">
        <v>4543940.3100000005</v>
      </c>
      <c r="N31" s="126">
        <v>3143587.4</v>
      </c>
      <c r="O31" s="126">
        <v>6131035</v>
      </c>
      <c r="P31" s="126">
        <v>322251.3</v>
      </c>
      <c r="Q31" s="98">
        <f t="shared" si="1"/>
        <v>61607941.579999998</v>
      </c>
      <c r="S31" s="21"/>
    </row>
    <row r="32" spans="2:19" x14ac:dyDescent="0.25">
      <c r="B32" s="101" t="s">
        <v>117</v>
      </c>
      <c r="C32" s="126"/>
      <c r="D32" s="126"/>
      <c r="E32" s="126"/>
      <c r="F32" s="126"/>
      <c r="G32" s="126"/>
      <c r="H32" s="126"/>
      <c r="I32" s="126"/>
      <c r="J32" s="126"/>
      <c r="K32" s="126"/>
      <c r="L32" s="126"/>
      <c r="M32" s="126"/>
      <c r="N32" s="126"/>
      <c r="O32" s="126"/>
      <c r="P32" s="126"/>
      <c r="Q32" s="98"/>
      <c r="S32" s="21"/>
    </row>
    <row r="33" spans="2:19" x14ac:dyDescent="0.25">
      <c r="B33" s="102" t="s">
        <v>118</v>
      </c>
      <c r="C33" s="125">
        <f>C38+C36+C34+C35+C37</f>
        <v>1242430284</v>
      </c>
      <c r="D33" s="125">
        <f t="shared" ref="D33:P33" si="11">D38+D36+D34+D35+D37</f>
        <v>272953730.90999997</v>
      </c>
      <c r="E33" s="125">
        <f t="shared" si="11"/>
        <v>54063447.32</v>
      </c>
      <c r="F33" s="125">
        <f t="shared" si="11"/>
        <v>99828587.070000008</v>
      </c>
      <c r="G33" s="125">
        <f t="shared" si="11"/>
        <v>183878407.91</v>
      </c>
      <c r="H33" s="125">
        <f t="shared" si="11"/>
        <v>133235393.32000001</v>
      </c>
      <c r="I33" s="125">
        <f t="shared" si="11"/>
        <v>129377006.85000001</v>
      </c>
      <c r="J33" s="125">
        <f t="shared" si="11"/>
        <v>122739925.63</v>
      </c>
      <c r="K33" s="125">
        <f t="shared" si="11"/>
        <v>132463283.13</v>
      </c>
      <c r="L33" s="125">
        <f t="shared" si="11"/>
        <v>142633067.89000002</v>
      </c>
      <c r="M33" s="125">
        <f t="shared" si="11"/>
        <v>147564588.68000001</v>
      </c>
      <c r="N33" s="125">
        <f t="shared" si="11"/>
        <v>218673648.30000001</v>
      </c>
      <c r="O33" s="125">
        <f t="shared" si="11"/>
        <v>124842894.66999999</v>
      </c>
      <c r="P33" s="125">
        <f t="shared" si="11"/>
        <v>132877916.92</v>
      </c>
      <c r="Q33" s="98">
        <f t="shared" si="1"/>
        <v>1622178167.6900001</v>
      </c>
      <c r="S33" s="21"/>
    </row>
    <row r="34" spans="2:19" x14ac:dyDescent="0.25">
      <c r="B34" s="101" t="s">
        <v>119</v>
      </c>
      <c r="C34" s="126"/>
      <c r="D34" s="126"/>
      <c r="E34" s="126"/>
      <c r="F34" s="126"/>
      <c r="G34" s="126"/>
      <c r="H34" s="126">
        <v>132701178.62</v>
      </c>
      <c r="I34" s="126">
        <v>129371658.18000001</v>
      </c>
      <c r="J34" s="126">
        <v>122662226.63</v>
      </c>
      <c r="K34" s="126"/>
      <c r="L34" s="126"/>
      <c r="M34" s="126"/>
      <c r="N34" s="126"/>
      <c r="O34" s="126"/>
      <c r="P34" s="126"/>
      <c r="Q34" s="98">
        <f t="shared" si="1"/>
        <v>384735063.43000001</v>
      </c>
      <c r="S34" s="21"/>
    </row>
    <row r="35" spans="2:19" x14ac:dyDescent="0.25">
      <c r="B35" s="101" t="s">
        <v>117</v>
      </c>
      <c r="C35" s="126"/>
      <c r="D35" s="126"/>
      <c r="E35" s="126"/>
      <c r="F35" s="126"/>
      <c r="G35" s="126"/>
      <c r="H35" s="126"/>
      <c r="I35" s="126"/>
      <c r="J35" s="126"/>
      <c r="K35" s="126">
        <v>2252795.58</v>
      </c>
      <c r="L35" s="126">
        <v>142590841.04000002</v>
      </c>
      <c r="M35" s="126">
        <v>138340787.81</v>
      </c>
      <c r="N35" s="126">
        <v>113233709.36</v>
      </c>
      <c r="O35" s="126">
        <v>117835472.48999999</v>
      </c>
      <c r="P35" s="126">
        <v>125115174.7</v>
      </c>
      <c r="Q35" s="98">
        <f t="shared" si="1"/>
        <v>639368780.98000014</v>
      </c>
      <c r="S35" s="21"/>
    </row>
    <row r="36" spans="2:19" x14ac:dyDescent="0.25">
      <c r="B36" s="101" t="s">
        <v>120</v>
      </c>
      <c r="C36" s="126">
        <v>1242430284</v>
      </c>
      <c r="D36" s="126">
        <v>234111400.90999997</v>
      </c>
      <c r="E36" s="126">
        <v>54063447.32</v>
      </c>
      <c r="F36" s="126">
        <v>99607224.890000001</v>
      </c>
      <c r="G36" s="126">
        <v>183878407.91</v>
      </c>
      <c r="H36" s="126">
        <v>534214.69999999995</v>
      </c>
      <c r="I36" s="126"/>
      <c r="J36" s="126">
        <v>77699</v>
      </c>
      <c r="K36" s="126">
        <v>130210487.55</v>
      </c>
      <c r="L36" s="126"/>
      <c r="M36" s="126"/>
      <c r="N36" s="126">
        <v>-6306</v>
      </c>
      <c r="O36" s="126">
        <v>3686</v>
      </c>
      <c r="P36" s="126"/>
      <c r="Q36" s="98">
        <f t="shared" si="1"/>
        <v>468368861.37</v>
      </c>
      <c r="S36" s="21"/>
    </row>
    <row r="37" spans="2:19" x14ac:dyDescent="0.25">
      <c r="B37" s="101" t="s">
        <v>121</v>
      </c>
      <c r="C37" s="126"/>
      <c r="D37" s="126"/>
      <c r="E37" s="126"/>
      <c r="F37" s="126"/>
      <c r="G37" s="126"/>
      <c r="H37" s="126"/>
      <c r="I37" s="126"/>
      <c r="J37" s="126"/>
      <c r="K37" s="126"/>
      <c r="L37" s="126"/>
      <c r="M37" s="126">
        <v>8682663.8399999999</v>
      </c>
      <c r="N37" s="126">
        <v>105446244.94</v>
      </c>
      <c r="O37" s="126"/>
      <c r="P37" s="126">
        <v>7738654.0199999996</v>
      </c>
      <c r="Q37" s="98">
        <f t="shared" si="1"/>
        <v>121867562.8</v>
      </c>
      <c r="S37" s="21"/>
    </row>
    <row r="38" spans="2:19" x14ac:dyDescent="0.25">
      <c r="B38" s="101" t="s">
        <v>122</v>
      </c>
      <c r="C38" s="126">
        <v>0</v>
      </c>
      <c r="D38" s="126">
        <v>38842330</v>
      </c>
      <c r="E38" s="126"/>
      <c r="F38" s="126">
        <v>221362.18</v>
      </c>
      <c r="G38" s="126"/>
      <c r="H38" s="126"/>
      <c r="I38" s="126">
        <v>5348.67</v>
      </c>
      <c r="J38" s="126"/>
      <c r="K38" s="126"/>
      <c r="L38" s="126">
        <v>42226.85</v>
      </c>
      <c r="M38" s="126">
        <v>541137.03</v>
      </c>
      <c r="N38" s="126"/>
      <c r="O38" s="126">
        <v>7003736.1799999997</v>
      </c>
      <c r="P38" s="126">
        <v>24088.2</v>
      </c>
      <c r="Q38" s="98">
        <f t="shared" si="1"/>
        <v>7837899.1100000003</v>
      </c>
      <c r="S38" s="21"/>
    </row>
    <row r="39" spans="2:19" x14ac:dyDescent="0.25">
      <c r="B39" s="100" t="s">
        <v>123</v>
      </c>
      <c r="C39" s="125">
        <f>C40</f>
        <v>607852296</v>
      </c>
      <c r="D39" s="125">
        <v>0</v>
      </c>
      <c r="E39" s="125">
        <f t="shared" ref="E39:P40" si="12">E40</f>
        <v>33424278.010000002</v>
      </c>
      <c r="F39" s="125">
        <f t="shared" si="12"/>
        <v>38853742.609999999</v>
      </c>
      <c r="G39" s="125">
        <f t="shared" si="12"/>
        <v>41891758.880000003</v>
      </c>
      <c r="H39" s="125">
        <f t="shared" si="12"/>
        <v>45867999.219999999</v>
      </c>
      <c r="I39" s="125">
        <f t="shared" si="12"/>
        <v>55394939.060000002</v>
      </c>
      <c r="J39" s="125">
        <f t="shared" si="12"/>
        <v>48916421.549999997</v>
      </c>
      <c r="K39" s="125">
        <f t="shared" si="12"/>
        <v>52883932.810000002</v>
      </c>
      <c r="L39" s="125">
        <f t="shared" si="12"/>
        <v>47130288.400000006</v>
      </c>
      <c r="M39" s="125">
        <f t="shared" si="12"/>
        <v>52108527.219999999</v>
      </c>
      <c r="N39" s="125">
        <f t="shared" si="12"/>
        <v>53808569.660000004</v>
      </c>
      <c r="O39" s="125">
        <f t="shared" si="12"/>
        <v>41666564.5</v>
      </c>
      <c r="P39" s="125">
        <f t="shared" si="12"/>
        <v>49210366.270000003</v>
      </c>
      <c r="Q39" s="98">
        <f t="shared" si="1"/>
        <v>561157388.19000006</v>
      </c>
      <c r="S39" s="21"/>
    </row>
    <row r="40" spans="2:19" x14ac:dyDescent="0.25">
      <c r="B40" s="102" t="s">
        <v>124</v>
      </c>
      <c r="C40" s="125">
        <f>C41</f>
        <v>607852296</v>
      </c>
      <c r="D40" s="125">
        <v>0</v>
      </c>
      <c r="E40" s="125">
        <f t="shared" si="12"/>
        <v>33424278.010000002</v>
      </c>
      <c r="F40" s="125">
        <f t="shared" si="12"/>
        <v>38853742.609999999</v>
      </c>
      <c r="G40" s="125">
        <f t="shared" si="12"/>
        <v>41891758.880000003</v>
      </c>
      <c r="H40" s="125">
        <f t="shared" si="12"/>
        <v>45867999.219999999</v>
      </c>
      <c r="I40" s="125">
        <f t="shared" si="12"/>
        <v>55394939.060000002</v>
      </c>
      <c r="J40" s="125">
        <f t="shared" si="12"/>
        <v>48916421.549999997</v>
      </c>
      <c r="K40" s="125">
        <f t="shared" si="12"/>
        <v>52883932.810000002</v>
      </c>
      <c r="L40" s="125">
        <f t="shared" si="12"/>
        <v>47130288.400000006</v>
      </c>
      <c r="M40" s="125">
        <f t="shared" si="12"/>
        <v>52108527.219999999</v>
      </c>
      <c r="N40" s="125">
        <f t="shared" si="12"/>
        <v>53808569.660000004</v>
      </c>
      <c r="O40" s="125">
        <f t="shared" si="12"/>
        <v>41666564.5</v>
      </c>
      <c r="P40" s="125">
        <f t="shared" si="12"/>
        <v>49210366.270000003</v>
      </c>
      <c r="Q40" s="98">
        <f t="shared" si="1"/>
        <v>561157388.19000006</v>
      </c>
      <c r="S40" s="21"/>
    </row>
    <row r="41" spans="2:19" x14ac:dyDescent="0.25">
      <c r="B41" s="101" t="s">
        <v>125</v>
      </c>
      <c r="C41" s="126">
        <v>607852296</v>
      </c>
      <c r="D41" s="126">
        <v>0</v>
      </c>
      <c r="E41" s="126">
        <v>33424278.010000002</v>
      </c>
      <c r="F41" s="126">
        <v>38853742.609999999</v>
      </c>
      <c r="G41" s="126">
        <v>41891758.880000003</v>
      </c>
      <c r="H41" s="126">
        <v>45867999.219999999</v>
      </c>
      <c r="I41" s="126">
        <v>55394939.060000002</v>
      </c>
      <c r="J41" s="126">
        <v>48916421.549999997</v>
      </c>
      <c r="K41" s="126">
        <v>52883932.810000002</v>
      </c>
      <c r="L41" s="126">
        <v>47130288.400000006</v>
      </c>
      <c r="M41" s="126">
        <v>52108527.219999999</v>
      </c>
      <c r="N41" s="126">
        <v>53808569.660000004</v>
      </c>
      <c r="O41" s="126">
        <v>41666564.5</v>
      </c>
      <c r="P41" s="126">
        <v>49210366.270000003</v>
      </c>
      <c r="Q41" s="98">
        <f t="shared" si="1"/>
        <v>561157388.19000006</v>
      </c>
      <c r="S41" s="21"/>
    </row>
    <row r="42" spans="2:19" x14ac:dyDescent="0.25">
      <c r="B42" s="100" t="s">
        <v>126</v>
      </c>
      <c r="C42" s="125">
        <f t="shared" ref="C42:P42" si="13">C43</f>
        <v>1226818286</v>
      </c>
      <c r="D42" s="125">
        <f t="shared" si="13"/>
        <v>1226818286</v>
      </c>
      <c r="E42" s="125">
        <f t="shared" si="13"/>
        <v>32653040.469999999</v>
      </c>
      <c r="F42" s="125">
        <f t="shared" si="13"/>
        <v>63448671.919999994</v>
      </c>
      <c r="G42" s="125">
        <f t="shared" si="13"/>
        <v>77110221.860000014</v>
      </c>
      <c r="H42" s="125">
        <f t="shared" si="13"/>
        <v>67688498.840000004</v>
      </c>
      <c r="I42" s="125">
        <f t="shared" si="13"/>
        <v>63544438.509999998</v>
      </c>
      <c r="J42" s="125">
        <f t="shared" si="13"/>
        <v>63243003.559999995</v>
      </c>
      <c r="K42" s="125">
        <f t="shared" si="13"/>
        <v>59253372.329999998</v>
      </c>
      <c r="L42" s="125">
        <f t="shared" si="13"/>
        <v>58805460.959999993</v>
      </c>
      <c r="M42" s="125">
        <f t="shared" si="13"/>
        <v>45392599.32</v>
      </c>
      <c r="N42" s="125">
        <f t="shared" si="13"/>
        <v>69783477.989999995</v>
      </c>
      <c r="O42" s="125">
        <f t="shared" si="13"/>
        <v>61461318.420000002</v>
      </c>
      <c r="P42" s="125">
        <f t="shared" si="13"/>
        <v>67330584.840000004</v>
      </c>
      <c r="Q42" s="98">
        <f t="shared" si="1"/>
        <v>729714689.01999998</v>
      </c>
      <c r="S42" s="21"/>
    </row>
    <row r="43" spans="2:19" x14ac:dyDescent="0.25">
      <c r="B43" s="102" t="s">
        <v>127</v>
      </c>
      <c r="C43" s="125">
        <f t="shared" ref="C43:P43" si="14">C44+C45+C46+C47</f>
        <v>1226818286</v>
      </c>
      <c r="D43" s="125">
        <f t="shared" si="14"/>
        <v>1226818286</v>
      </c>
      <c r="E43" s="125">
        <f t="shared" si="14"/>
        <v>32653040.469999999</v>
      </c>
      <c r="F43" s="125">
        <f t="shared" si="14"/>
        <v>63448671.919999994</v>
      </c>
      <c r="G43" s="125">
        <f t="shared" si="14"/>
        <v>77110221.860000014</v>
      </c>
      <c r="H43" s="125">
        <f t="shared" si="14"/>
        <v>67688498.840000004</v>
      </c>
      <c r="I43" s="125">
        <f t="shared" si="14"/>
        <v>63544438.509999998</v>
      </c>
      <c r="J43" s="125">
        <f t="shared" si="14"/>
        <v>63243003.559999995</v>
      </c>
      <c r="K43" s="125">
        <f t="shared" si="14"/>
        <v>59253372.329999998</v>
      </c>
      <c r="L43" s="125">
        <f t="shared" si="14"/>
        <v>58805460.959999993</v>
      </c>
      <c r="M43" s="125">
        <f t="shared" si="14"/>
        <v>45392599.32</v>
      </c>
      <c r="N43" s="125">
        <f t="shared" si="14"/>
        <v>69783477.989999995</v>
      </c>
      <c r="O43" s="125">
        <f t="shared" si="14"/>
        <v>61461318.420000002</v>
      </c>
      <c r="P43" s="125">
        <f t="shared" si="14"/>
        <v>67330584.840000004</v>
      </c>
      <c r="Q43" s="98">
        <f t="shared" si="1"/>
        <v>729714689.01999998</v>
      </c>
      <c r="S43" s="21"/>
    </row>
    <row r="44" spans="2:19" x14ac:dyDescent="0.25">
      <c r="B44" s="101" t="s">
        <v>128</v>
      </c>
      <c r="C44" s="126">
        <v>607852296</v>
      </c>
      <c r="D44" s="126">
        <v>607852296</v>
      </c>
      <c r="E44" s="126">
        <v>26551932.609999999</v>
      </c>
      <c r="F44" s="126">
        <v>56691264.829999998</v>
      </c>
      <c r="G44" s="126">
        <v>69487370.090000004</v>
      </c>
      <c r="H44" s="126">
        <v>58502569.789999999</v>
      </c>
      <c r="I44" s="126">
        <v>57459201.869999997</v>
      </c>
      <c r="J44" s="126">
        <v>54068416.019999996</v>
      </c>
      <c r="K44" s="126">
        <v>53668186.659999996</v>
      </c>
      <c r="L44" s="126">
        <v>54090438.669999994</v>
      </c>
      <c r="M44" s="126">
        <v>40099333.700000003</v>
      </c>
      <c r="N44" s="126">
        <v>62711910.729999997</v>
      </c>
      <c r="O44" s="126">
        <v>50470324.789999999</v>
      </c>
      <c r="P44" s="126">
        <v>60556858.010000005</v>
      </c>
      <c r="Q44" s="98">
        <f t="shared" si="1"/>
        <v>644357807.76999998</v>
      </c>
      <c r="S44" s="21"/>
    </row>
    <row r="45" spans="2:19" x14ac:dyDescent="0.25">
      <c r="B45" s="101" t="s">
        <v>129</v>
      </c>
      <c r="C45" s="126">
        <v>532692518</v>
      </c>
      <c r="D45" s="126">
        <v>532692518</v>
      </c>
      <c r="E45" s="126">
        <v>1256405</v>
      </c>
      <c r="F45" s="126">
        <v>1431645</v>
      </c>
      <c r="G45" s="126">
        <v>1520750</v>
      </c>
      <c r="H45" s="126">
        <v>1121837.5</v>
      </c>
      <c r="I45" s="126">
        <v>1568097.5</v>
      </c>
      <c r="J45" s="126">
        <v>2035117.5</v>
      </c>
      <c r="K45" s="126">
        <v>1616037.5</v>
      </c>
      <c r="L45" s="126">
        <v>1459392.5</v>
      </c>
      <c r="M45" s="126">
        <v>1555490</v>
      </c>
      <c r="N45" s="126">
        <v>1876120</v>
      </c>
      <c r="O45" s="126">
        <v>1364660</v>
      </c>
      <c r="P45" s="126">
        <v>1470975.41</v>
      </c>
      <c r="Q45" s="98">
        <f t="shared" si="1"/>
        <v>18276527.91</v>
      </c>
      <c r="S45" s="21"/>
    </row>
    <row r="46" spans="2:19" x14ac:dyDescent="0.25">
      <c r="B46" s="101" t="s">
        <v>130</v>
      </c>
      <c r="C46" s="126">
        <v>70405316</v>
      </c>
      <c r="D46" s="126">
        <v>70405316</v>
      </c>
      <c r="E46" s="126">
        <v>3343502.86</v>
      </c>
      <c r="F46" s="126">
        <v>4118407.8</v>
      </c>
      <c r="G46" s="126">
        <v>5198401.76</v>
      </c>
      <c r="H46" s="126">
        <v>7080401.8799999999</v>
      </c>
      <c r="I46" s="126">
        <v>3006320.86</v>
      </c>
      <c r="J46" s="126">
        <v>5868659.6900000004</v>
      </c>
      <c r="K46" s="126">
        <v>3400074.1399999997</v>
      </c>
      <c r="L46" s="126">
        <v>2033287.4900000002</v>
      </c>
      <c r="M46" s="126">
        <v>2920665.82</v>
      </c>
      <c r="N46" s="126">
        <v>5036490.9899999993</v>
      </c>
      <c r="O46" s="126">
        <v>9491768.2799999993</v>
      </c>
      <c r="P46" s="126">
        <v>4597431.42</v>
      </c>
      <c r="Q46" s="98">
        <f t="shared" si="1"/>
        <v>56095412.99000001</v>
      </c>
      <c r="S46" s="21"/>
    </row>
    <row r="47" spans="2:19" x14ac:dyDescent="0.25">
      <c r="B47" s="101" t="s">
        <v>131</v>
      </c>
      <c r="C47" s="126">
        <v>15868156</v>
      </c>
      <c r="D47" s="126">
        <v>15868156</v>
      </c>
      <c r="E47" s="126">
        <v>1501200</v>
      </c>
      <c r="F47" s="126">
        <v>1207354.29</v>
      </c>
      <c r="G47" s="126">
        <v>903700.01</v>
      </c>
      <c r="H47" s="126">
        <v>983689.67</v>
      </c>
      <c r="I47" s="126">
        <v>1510818.28</v>
      </c>
      <c r="J47" s="126">
        <v>1270810.3500000001</v>
      </c>
      <c r="K47" s="126">
        <v>569074.03</v>
      </c>
      <c r="L47" s="126">
        <v>1222342.3</v>
      </c>
      <c r="M47" s="126">
        <v>817109.8</v>
      </c>
      <c r="N47" s="126">
        <v>158956.26999999999</v>
      </c>
      <c r="O47" s="126">
        <v>134565.35</v>
      </c>
      <c r="P47" s="126">
        <v>705320</v>
      </c>
      <c r="Q47" s="98">
        <f t="shared" ref="Q47:Q78" si="15">SUM(E47:P47)</f>
        <v>10984940.35</v>
      </c>
      <c r="S47" s="21"/>
    </row>
    <row r="48" spans="2:19" x14ac:dyDescent="0.25">
      <c r="B48" s="100" t="s">
        <v>132</v>
      </c>
      <c r="C48" s="125">
        <f t="shared" ref="C48:P48" si="16">C49</f>
        <v>226144937</v>
      </c>
      <c r="D48" s="125">
        <f t="shared" si="16"/>
        <v>226144937</v>
      </c>
      <c r="E48" s="125">
        <f t="shared" si="16"/>
        <v>3277653.44</v>
      </c>
      <c r="F48" s="125">
        <f t="shared" si="16"/>
        <v>1362471.98</v>
      </c>
      <c r="G48" s="125">
        <f t="shared" si="16"/>
        <v>3013773.44</v>
      </c>
      <c r="H48" s="125">
        <f t="shared" si="16"/>
        <v>3082495.39</v>
      </c>
      <c r="I48" s="125">
        <f t="shared" si="16"/>
        <v>10946869.35</v>
      </c>
      <c r="J48" s="125">
        <f t="shared" si="16"/>
        <v>18472105.170000002</v>
      </c>
      <c r="K48" s="125">
        <f t="shared" si="16"/>
        <v>10597556.710000001</v>
      </c>
      <c r="L48" s="125">
        <f t="shared" si="16"/>
        <v>3949964.92</v>
      </c>
      <c r="M48" s="125">
        <f t="shared" si="16"/>
        <v>4820844.12</v>
      </c>
      <c r="N48" s="125">
        <f t="shared" si="16"/>
        <v>2731506.52</v>
      </c>
      <c r="O48" s="125">
        <f t="shared" si="16"/>
        <v>7985986.4100000001</v>
      </c>
      <c r="P48" s="125">
        <f t="shared" si="16"/>
        <v>13547935.310000001</v>
      </c>
      <c r="Q48" s="98">
        <f t="shared" si="15"/>
        <v>83789162.760000005</v>
      </c>
      <c r="S48" s="21"/>
    </row>
    <row r="49" spans="2:19" x14ac:dyDescent="0.25">
      <c r="B49" s="102" t="s">
        <v>133</v>
      </c>
      <c r="C49" s="125">
        <f t="shared" ref="C49:J49" si="17">C50+C52</f>
        <v>226144937</v>
      </c>
      <c r="D49" s="125">
        <f t="shared" si="17"/>
        <v>226144937</v>
      </c>
      <c r="E49" s="125">
        <f t="shared" si="17"/>
        <v>3277653.44</v>
      </c>
      <c r="F49" s="125">
        <f t="shared" si="17"/>
        <v>1362471.98</v>
      </c>
      <c r="G49" s="125">
        <f t="shared" si="17"/>
        <v>3013773.44</v>
      </c>
      <c r="H49" s="125">
        <f t="shared" si="17"/>
        <v>3082495.39</v>
      </c>
      <c r="I49" s="125">
        <f t="shared" si="17"/>
        <v>10946869.35</v>
      </c>
      <c r="J49" s="125">
        <f t="shared" si="17"/>
        <v>18472105.170000002</v>
      </c>
      <c r="K49" s="125">
        <f>K50+K52+K51</f>
        <v>10597556.710000001</v>
      </c>
      <c r="L49" s="125">
        <f t="shared" ref="L49:P49" si="18">L50+L52+L51</f>
        <v>3949964.92</v>
      </c>
      <c r="M49" s="125">
        <f t="shared" si="18"/>
        <v>4820844.12</v>
      </c>
      <c r="N49" s="125">
        <f t="shared" si="18"/>
        <v>2731506.52</v>
      </c>
      <c r="O49" s="125">
        <f t="shared" si="18"/>
        <v>7985986.4100000001</v>
      </c>
      <c r="P49" s="125">
        <f t="shared" si="18"/>
        <v>13547935.310000001</v>
      </c>
      <c r="Q49" s="98">
        <f t="shared" si="15"/>
        <v>83789162.760000005</v>
      </c>
      <c r="S49" s="21"/>
    </row>
    <row r="50" spans="2:19" x14ac:dyDescent="0.25">
      <c r="B50" s="101" t="s">
        <v>134</v>
      </c>
      <c r="C50" s="126">
        <v>220011653</v>
      </c>
      <c r="D50" s="126">
        <v>220011653</v>
      </c>
      <c r="E50" s="126">
        <v>3277653.44</v>
      </c>
      <c r="F50" s="126">
        <v>1362471.98</v>
      </c>
      <c r="G50" s="126">
        <v>3013773.44</v>
      </c>
      <c r="H50" s="126">
        <v>3082495.39</v>
      </c>
      <c r="I50" s="126">
        <v>10946869.35</v>
      </c>
      <c r="J50" s="126">
        <v>18472105.170000002</v>
      </c>
      <c r="K50" s="126">
        <v>10583549.310000001</v>
      </c>
      <c r="L50" s="126">
        <v>3922302.35</v>
      </c>
      <c r="M50" s="126">
        <v>4795187.84</v>
      </c>
      <c r="N50" s="126">
        <v>2729240.24</v>
      </c>
      <c r="O50" s="126">
        <v>7985986.4100000001</v>
      </c>
      <c r="P50" s="126">
        <v>13547935.310000001</v>
      </c>
      <c r="Q50" s="98">
        <f t="shared" si="15"/>
        <v>83719570.230000019</v>
      </c>
      <c r="S50" s="21"/>
    </row>
    <row r="51" spans="2:19" x14ac:dyDescent="0.25">
      <c r="B51" s="101" t="s">
        <v>135</v>
      </c>
      <c r="C51" s="126">
        <v>0</v>
      </c>
      <c r="D51" s="126">
        <v>0</v>
      </c>
      <c r="E51" s="126"/>
      <c r="F51" s="126"/>
      <c r="G51" s="126"/>
      <c r="H51" s="126"/>
      <c r="I51" s="126"/>
      <c r="J51" s="126"/>
      <c r="K51" s="126">
        <v>14007.4</v>
      </c>
      <c r="L51" s="126">
        <v>27662.57</v>
      </c>
      <c r="M51" s="126">
        <v>25656.28</v>
      </c>
      <c r="N51" s="126">
        <v>2266.2800000000002</v>
      </c>
      <c r="O51" s="126"/>
      <c r="P51" s="126"/>
      <c r="Q51" s="98">
        <f t="shared" si="15"/>
        <v>69592.53</v>
      </c>
      <c r="S51" s="21"/>
    </row>
    <row r="52" spans="2:19" x14ac:dyDescent="0.25">
      <c r="B52" s="101" t="s">
        <v>136</v>
      </c>
      <c r="C52" s="126">
        <v>6133284</v>
      </c>
      <c r="D52" s="126">
        <v>6133284</v>
      </c>
      <c r="E52" s="126"/>
      <c r="F52" s="126"/>
      <c r="G52" s="126"/>
      <c r="H52" s="126"/>
      <c r="I52" s="126"/>
      <c r="J52" s="126"/>
      <c r="K52" s="126"/>
      <c r="L52" s="126"/>
      <c r="M52" s="126"/>
      <c r="N52" s="126"/>
      <c r="O52" s="126"/>
      <c r="P52" s="126"/>
      <c r="Q52" s="98">
        <f t="shared" si="15"/>
        <v>0</v>
      </c>
      <c r="S52" s="21"/>
    </row>
    <row r="53" spans="2:19" x14ac:dyDescent="0.25">
      <c r="B53" s="100" t="s">
        <v>137</v>
      </c>
      <c r="C53" s="125">
        <f t="shared" ref="C53:P53" si="19">C54</f>
        <v>581946975</v>
      </c>
      <c r="D53" s="125">
        <f t="shared" si="19"/>
        <v>581946975</v>
      </c>
      <c r="E53" s="125">
        <f t="shared" si="19"/>
        <v>65838277.799999997</v>
      </c>
      <c r="F53" s="125">
        <f t="shared" si="19"/>
        <v>82774365.840000004</v>
      </c>
      <c r="G53" s="125">
        <f t="shared" si="19"/>
        <v>69092204.469999999</v>
      </c>
      <c r="H53" s="125">
        <f t="shared" si="19"/>
        <v>81444832.719999999</v>
      </c>
      <c r="I53" s="125">
        <f t="shared" si="19"/>
        <v>57264781.349999994</v>
      </c>
      <c r="J53" s="125">
        <f t="shared" si="19"/>
        <v>109401222.18000001</v>
      </c>
      <c r="K53" s="125">
        <f t="shared" si="19"/>
        <v>64248650.700000003</v>
      </c>
      <c r="L53" s="125">
        <f t="shared" si="19"/>
        <v>62614856.699999996</v>
      </c>
      <c r="M53" s="125">
        <f t="shared" si="19"/>
        <v>70962822.700000003</v>
      </c>
      <c r="N53" s="125">
        <f t="shared" si="19"/>
        <v>65527681.890000001</v>
      </c>
      <c r="O53" s="125">
        <f t="shared" si="19"/>
        <v>133693089.39</v>
      </c>
      <c r="P53" s="125">
        <f t="shared" si="19"/>
        <v>77258875.479999989</v>
      </c>
      <c r="Q53" s="98">
        <f t="shared" si="15"/>
        <v>940121661.22000003</v>
      </c>
      <c r="S53" s="21"/>
    </row>
    <row r="54" spans="2:19" x14ac:dyDescent="0.25">
      <c r="B54" s="102" t="s">
        <v>138</v>
      </c>
      <c r="C54" s="125">
        <f t="shared" ref="C54:P54" si="20">C55+C56</f>
        <v>581946975</v>
      </c>
      <c r="D54" s="125">
        <f t="shared" si="20"/>
        <v>581946975</v>
      </c>
      <c r="E54" s="125">
        <f t="shared" si="20"/>
        <v>65838277.799999997</v>
      </c>
      <c r="F54" s="125">
        <f t="shared" si="20"/>
        <v>82774365.840000004</v>
      </c>
      <c r="G54" s="125">
        <f t="shared" si="20"/>
        <v>69092204.469999999</v>
      </c>
      <c r="H54" s="125">
        <f t="shared" si="20"/>
        <v>81444832.719999999</v>
      </c>
      <c r="I54" s="125">
        <f t="shared" si="20"/>
        <v>57264781.349999994</v>
      </c>
      <c r="J54" s="125">
        <f t="shared" si="20"/>
        <v>109401222.18000001</v>
      </c>
      <c r="K54" s="125">
        <f t="shared" si="20"/>
        <v>64248650.700000003</v>
      </c>
      <c r="L54" s="125">
        <f t="shared" si="20"/>
        <v>62614856.699999996</v>
      </c>
      <c r="M54" s="125">
        <f t="shared" si="20"/>
        <v>70962822.700000003</v>
      </c>
      <c r="N54" s="125">
        <f t="shared" si="20"/>
        <v>65527681.890000001</v>
      </c>
      <c r="O54" s="125">
        <f t="shared" si="20"/>
        <v>133693089.39</v>
      </c>
      <c r="P54" s="125">
        <f t="shared" si="20"/>
        <v>77258875.479999989</v>
      </c>
      <c r="Q54" s="98">
        <f t="shared" si="15"/>
        <v>940121661.22000003</v>
      </c>
      <c r="S54" s="21"/>
    </row>
    <row r="55" spans="2:19" x14ac:dyDescent="0.25">
      <c r="B55" s="101" t="s">
        <v>139</v>
      </c>
      <c r="C55" s="126">
        <v>107891355</v>
      </c>
      <c r="D55" s="126">
        <v>107891355</v>
      </c>
      <c r="E55" s="126">
        <v>30479174.649999999</v>
      </c>
      <c r="F55" s="126">
        <v>48923100.289999999</v>
      </c>
      <c r="G55" s="126">
        <v>64585608.569999993</v>
      </c>
      <c r="H55" s="126">
        <v>44701100.879999995</v>
      </c>
      <c r="I55" s="126">
        <v>55034853.349999994</v>
      </c>
      <c r="J55" s="126">
        <v>55054183.140000008</v>
      </c>
      <c r="K55" s="126">
        <v>57629406.5</v>
      </c>
      <c r="L55" s="126">
        <v>59796787.699999996</v>
      </c>
      <c r="M55" s="126">
        <v>44267783.210000001</v>
      </c>
      <c r="N55" s="126">
        <v>56440321.109999999</v>
      </c>
      <c r="O55" s="126">
        <v>103353713.67</v>
      </c>
      <c r="P55" s="126">
        <v>72749667.629999995</v>
      </c>
      <c r="Q55" s="98">
        <f t="shared" si="15"/>
        <v>693015700.69999993</v>
      </c>
      <c r="S55" s="21"/>
    </row>
    <row r="56" spans="2:19" x14ac:dyDescent="0.25">
      <c r="B56" s="101" t="s">
        <v>140</v>
      </c>
      <c r="C56" s="126">
        <v>474055620</v>
      </c>
      <c r="D56" s="126">
        <v>474055620</v>
      </c>
      <c r="E56" s="126">
        <v>35359103.149999999</v>
      </c>
      <c r="F56" s="126">
        <v>33851265.549999997</v>
      </c>
      <c r="G56" s="126">
        <v>4506595.9000000004</v>
      </c>
      <c r="H56" s="126">
        <v>36743731.840000004</v>
      </c>
      <c r="I56" s="126">
        <v>2229928</v>
      </c>
      <c r="J56" s="126">
        <v>54347039.039999999</v>
      </c>
      <c r="K56" s="126">
        <v>6619244.2000000002</v>
      </c>
      <c r="L56" s="126">
        <v>2818069.0000000019</v>
      </c>
      <c r="M56" s="126">
        <v>26695039.489999998</v>
      </c>
      <c r="N56" s="126">
        <v>9087360.7799999993</v>
      </c>
      <c r="O56" s="126">
        <v>30339375.719999999</v>
      </c>
      <c r="P56" s="126">
        <v>4509207.8499999996</v>
      </c>
      <c r="Q56" s="98">
        <f t="shared" si="15"/>
        <v>247105960.51999998</v>
      </c>
      <c r="S56" s="21"/>
    </row>
    <row r="57" spans="2:19" x14ac:dyDescent="0.25">
      <c r="B57" s="103" t="s">
        <v>141</v>
      </c>
      <c r="C57" s="125">
        <f t="shared" ref="C57:P57" si="21">C58</f>
        <v>75692632</v>
      </c>
      <c r="D57" s="125">
        <f t="shared" si="21"/>
        <v>75692632</v>
      </c>
      <c r="E57" s="125">
        <f t="shared" si="21"/>
        <v>2414166.5499999998</v>
      </c>
      <c r="F57" s="125">
        <f t="shared" si="21"/>
        <v>3978560.07</v>
      </c>
      <c r="G57" s="125">
        <f t="shared" si="21"/>
        <v>2982967.81</v>
      </c>
      <c r="H57" s="125">
        <f t="shared" si="21"/>
        <v>1554541.42</v>
      </c>
      <c r="I57" s="125">
        <f t="shared" si="21"/>
        <v>1775770.88</v>
      </c>
      <c r="J57" s="125">
        <f t="shared" si="21"/>
        <v>6266830.8300000001</v>
      </c>
      <c r="K57" s="125">
        <f t="shared" si="21"/>
        <v>4412354.96</v>
      </c>
      <c r="L57" s="125">
        <f t="shared" si="21"/>
        <v>1457990.47</v>
      </c>
      <c r="M57" s="125">
        <f t="shared" si="21"/>
        <v>1625291.42</v>
      </c>
      <c r="N57" s="125">
        <f t="shared" si="21"/>
        <v>2811440.47</v>
      </c>
      <c r="O57" s="125">
        <f t="shared" si="21"/>
        <v>2446694.64</v>
      </c>
      <c r="P57" s="125">
        <f t="shared" si="21"/>
        <v>4116473.9400000004</v>
      </c>
      <c r="Q57" s="98">
        <f t="shared" si="15"/>
        <v>35843083.460000001</v>
      </c>
      <c r="S57" s="21"/>
    </row>
    <row r="58" spans="2:19" x14ac:dyDescent="0.25">
      <c r="B58" s="104" t="s">
        <v>142</v>
      </c>
      <c r="C58" s="125">
        <f t="shared" ref="C58:P58" si="22">C59+C60</f>
        <v>75692632</v>
      </c>
      <c r="D58" s="125">
        <f t="shared" si="22"/>
        <v>75692632</v>
      </c>
      <c r="E58" s="125">
        <f t="shared" si="22"/>
        <v>2414166.5499999998</v>
      </c>
      <c r="F58" s="125">
        <f t="shared" si="22"/>
        <v>3978560.07</v>
      </c>
      <c r="G58" s="125">
        <f t="shared" si="22"/>
        <v>2982967.81</v>
      </c>
      <c r="H58" s="125">
        <f t="shared" si="22"/>
        <v>1554541.42</v>
      </c>
      <c r="I58" s="125">
        <f t="shared" si="22"/>
        <v>1775770.88</v>
      </c>
      <c r="J58" s="125">
        <f t="shared" si="22"/>
        <v>6266830.8300000001</v>
      </c>
      <c r="K58" s="125">
        <f t="shared" si="22"/>
        <v>4412354.96</v>
      </c>
      <c r="L58" s="125">
        <f t="shared" si="22"/>
        <v>1457990.47</v>
      </c>
      <c r="M58" s="125">
        <f t="shared" si="22"/>
        <v>1625291.42</v>
      </c>
      <c r="N58" s="125">
        <f t="shared" si="22"/>
        <v>2811440.47</v>
      </c>
      <c r="O58" s="125">
        <f t="shared" si="22"/>
        <v>2446694.64</v>
      </c>
      <c r="P58" s="125">
        <f t="shared" si="22"/>
        <v>4116473.9400000004</v>
      </c>
      <c r="Q58" s="98">
        <f t="shared" si="15"/>
        <v>35843083.460000001</v>
      </c>
      <c r="S58" s="21"/>
    </row>
    <row r="59" spans="2:19" x14ac:dyDescent="0.25">
      <c r="B59" s="101" t="s">
        <v>143</v>
      </c>
      <c r="C59" s="126">
        <v>52692632</v>
      </c>
      <c r="D59" s="126">
        <v>52692632</v>
      </c>
      <c r="E59" s="126">
        <v>2414166.5499999998</v>
      </c>
      <c r="F59" s="126">
        <v>3978560.07</v>
      </c>
      <c r="G59" s="126">
        <v>2982967.81</v>
      </c>
      <c r="H59" s="126">
        <v>1554541.42</v>
      </c>
      <c r="I59" s="126">
        <v>1775770.88</v>
      </c>
      <c r="J59" s="126">
        <v>6266830.8300000001</v>
      </c>
      <c r="K59" s="126">
        <v>4412354.96</v>
      </c>
      <c r="L59" s="126">
        <v>1457990.47</v>
      </c>
      <c r="M59" s="126">
        <v>1625291.42</v>
      </c>
      <c r="N59" s="126">
        <v>2811440.47</v>
      </c>
      <c r="O59" s="126">
        <v>2446694.64</v>
      </c>
      <c r="P59" s="126">
        <v>4116473.9400000004</v>
      </c>
      <c r="Q59" s="98">
        <f t="shared" si="15"/>
        <v>35843083.460000001</v>
      </c>
      <c r="S59" s="21"/>
    </row>
    <row r="60" spans="2:19" x14ac:dyDescent="0.25">
      <c r="B60" s="101" t="s">
        <v>144</v>
      </c>
      <c r="C60" s="126">
        <v>23000000</v>
      </c>
      <c r="D60" s="126">
        <v>23000000</v>
      </c>
      <c r="E60" s="126"/>
      <c r="F60" s="126"/>
      <c r="G60" s="126"/>
      <c r="H60" s="126"/>
      <c r="I60" s="126"/>
      <c r="J60" s="126"/>
      <c r="K60" s="126"/>
      <c r="L60" s="126"/>
      <c r="M60" s="126"/>
      <c r="N60" s="126"/>
      <c r="O60" s="126"/>
      <c r="P60" s="126"/>
      <c r="Q60" s="98">
        <f t="shared" si="15"/>
        <v>0</v>
      </c>
      <c r="S60" s="21"/>
    </row>
    <row r="61" spans="2:19" x14ac:dyDescent="0.25">
      <c r="B61" s="100" t="s">
        <v>145</v>
      </c>
      <c r="C61" s="125">
        <f t="shared" ref="C61:P62" si="23">C62</f>
        <v>131486578</v>
      </c>
      <c r="D61" s="125">
        <f t="shared" si="23"/>
        <v>131486578</v>
      </c>
      <c r="E61" s="125">
        <f t="shared" si="23"/>
        <v>42852688.5</v>
      </c>
      <c r="F61" s="125">
        <f t="shared" si="23"/>
        <v>4193935</v>
      </c>
      <c r="G61" s="125">
        <f t="shared" si="23"/>
        <v>7550820</v>
      </c>
      <c r="H61" s="125">
        <f t="shared" si="23"/>
        <v>6817000</v>
      </c>
      <c r="I61" s="125">
        <f t="shared" si="23"/>
        <v>8240656</v>
      </c>
      <c r="J61" s="125">
        <f t="shared" si="23"/>
        <v>6559587.5999999996</v>
      </c>
      <c r="K61" s="125">
        <f t="shared" si="23"/>
        <v>6644145</v>
      </c>
      <c r="L61" s="125">
        <f t="shared" si="23"/>
        <v>4917587</v>
      </c>
      <c r="M61" s="125">
        <f t="shared" si="23"/>
        <v>5468325</v>
      </c>
      <c r="N61" s="125">
        <f t="shared" si="23"/>
        <v>5797799</v>
      </c>
      <c r="O61" s="125">
        <f t="shared" si="23"/>
        <v>4826642</v>
      </c>
      <c r="P61" s="125">
        <f t="shared" si="23"/>
        <v>8534350</v>
      </c>
      <c r="Q61" s="98">
        <f t="shared" si="15"/>
        <v>112403535.09999999</v>
      </c>
      <c r="S61" s="21"/>
    </row>
    <row r="62" spans="2:19" x14ac:dyDescent="0.25">
      <c r="B62" s="102" t="s">
        <v>146</v>
      </c>
      <c r="C62" s="125">
        <f t="shared" si="23"/>
        <v>131486578</v>
      </c>
      <c r="D62" s="125">
        <f t="shared" si="23"/>
        <v>131486578</v>
      </c>
      <c r="E62" s="125">
        <f t="shared" si="23"/>
        <v>42852688.5</v>
      </c>
      <c r="F62" s="125">
        <f t="shared" si="23"/>
        <v>4193935</v>
      </c>
      <c r="G62" s="125">
        <f t="shared" si="23"/>
        <v>7550820</v>
      </c>
      <c r="H62" s="125">
        <f t="shared" si="23"/>
        <v>6817000</v>
      </c>
      <c r="I62" s="125">
        <f t="shared" si="23"/>
        <v>8240656</v>
      </c>
      <c r="J62" s="125">
        <f t="shared" si="23"/>
        <v>6559587.5999999996</v>
      </c>
      <c r="K62" s="125">
        <f t="shared" si="23"/>
        <v>6644145</v>
      </c>
      <c r="L62" s="125">
        <f t="shared" si="23"/>
        <v>4917587</v>
      </c>
      <c r="M62" s="125">
        <f t="shared" si="23"/>
        <v>5468325</v>
      </c>
      <c r="N62" s="125">
        <f t="shared" si="23"/>
        <v>5797799</v>
      </c>
      <c r="O62" s="125">
        <f t="shared" si="23"/>
        <v>4826642</v>
      </c>
      <c r="P62" s="125">
        <f t="shared" si="23"/>
        <v>8534350</v>
      </c>
      <c r="Q62" s="98">
        <f t="shared" si="15"/>
        <v>112403535.09999999</v>
      </c>
      <c r="S62" s="21"/>
    </row>
    <row r="63" spans="2:19" x14ac:dyDescent="0.25">
      <c r="B63" s="101" t="s">
        <v>147</v>
      </c>
      <c r="C63" s="126">
        <v>131486578</v>
      </c>
      <c r="D63" s="126">
        <v>131486578</v>
      </c>
      <c r="E63" s="126">
        <v>42852688.5</v>
      </c>
      <c r="F63" s="126">
        <v>4193935</v>
      </c>
      <c r="G63" s="126">
        <v>7550820</v>
      </c>
      <c r="H63" s="126">
        <v>6817000</v>
      </c>
      <c r="I63" s="126">
        <v>8240656</v>
      </c>
      <c r="J63" s="126">
        <v>6559587.5999999996</v>
      </c>
      <c r="K63" s="126">
        <v>6644145</v>
      </c>
      <c r="L63" s="126">
        <v>4917587</v>
      </c>
      <c r="M63" s="126">
        <v>5468325</v>
      </c>
      <c r="N63" s="126">
        <v>5797799</v>
      </c>
      <c r="O63" s="126">
        <v>4826642</v>
      </c>
      <c r="P63" s="126">
        <v>8534350</v>
      </c>
      <c r="Q63" s="98">
        <f t="shared" si="15"/>
        <v>112403535.09999999</v>
      </c>
      <c r="S63" s="21"/>
    </row>
    <row r="64" spans="2:19" x14ac:dyDescent="0.25">
      <c r="B64" s="100" t="s">
        <v>148</v>
      </c>
      <c r="C64" s="125">
        <f t="shared" ref="C64:P65" si="24">C65</f>
        <v>0</v>
      </c>
      <c r="D64" s="125">
        <f t="shared" si="24"/>
        <v>0</v>
      </c>
      <c r="E64" s="125">
        <f t="shared" si="24"/>
        <v>1000</v>
      </c>
      <c r="F64" s="125">
        <f t="shared" si="24"/>
        <v>0</v>
      </c>
      <c r="G64" s="125">
        <f t="shared" si="24"/>
        <v>0</v>
      </c>
      <c r="H64" s="125">
        <f t="shared" si="24"/>
        <v>0</v>
      </c>
      <c r="I64" s="125">
        <f t="shared" si="24"/>
        <v>1000</v>
      </c>
      <c r="J64" s="125">
        <f t="shared" si="24"/>
        <v>1000</v>
      </c>
      <c r="K64" s="125">
        <f t="shared" si="24"/>
        <v>0</v>
      </c>
      <c r="L64" s="125">
        <f t="shared" si="24"/>
        <v>0</v>
      </c>
      <c r="M64" s="125">
        <f t="shared" si="24"/>
        <v>0</v>
      </c>
      <c r="N64" s="125">
        <f t="shared" si="24"/>
        <v>0</v>
      </c>
      <c r="O64" s="125">
        <f t="shared" si="24"/>
        <v>0</v>
      </c>
      <c r="P64" s="125">
        <f t="shared" si="24"/>
        <v>0</v>
      </c>
      <c r="Q64" s="98">
        <f t="shared" si="15"/>
        <v>3000</v>
      </c>
      <c r="S64" s="21"/>
    </row>
    <row r="65" spans="2:19" x14ac:dyDescent="0.25">
      <c r="B65" s="102" t="s">
        <v>149</v>
      </c>
      <c r="C65" s="125">
        <f t="shared" si="24"/>
        <v>0</v>
      </c>
      <c r="D65" s="125">
        <f t="shared" si="24"/>
        <v>0</v>
      </c>
      <c r="E65" s="125">
        <f t="shared" si="24"/>
        <v>1000</v>
      </c>
      <c r="F65" s="125">
        <f t="shared" si="24"/>
        <v>0</v>
      </c>
      <c r="G65" s="125">
        <f t="shared" si="24"/>
        <v>0</v>
      </c>
      <c r="H65" s="125">
        <f t="shared" si="24"/>
        <v>0</v>
      </c>
      <c r="I65" s="125">
        <f t="shared" si="24"/>
        <v>1000</v>
      </c>
      <c r="J65" s="125">
        <f t="shared" si="24"/>
        <v>1000</v>
      </c>
      <c r="K65" s="125">
        <f t="shared" si="24"/>
        <v>0</v>
      </c>
      <c r="L65" s="125">
        <f t="shared" si="24"/>
        <v>0</v>
      </c>
      <c r="M65" s="125">
        <f t="shared" si="24"/>
        <v>0</v>
      </c>
      <c r="N65" s="125">
        <f t="shared" si="24"/>
        <v>0</v>
      </c>
      <c r="O65" s="125">
        <f t="shared" si="24"/>
        <v>0</v>
      </c>
      <c r="P65" s="125">
        <f t="shared" si="24"/>
        <v>0</v>
      </c>
      <c r="Q65" s="98">
        <f t="shared" si="15"/>
        <v>3000</v>
      </c>
      <c r="S65" s="21"/>
    </row>
    <row r="66" spans="2:19" x14ac:dyDescent="0.25">
      <c r="B66" s="101" t="s">
        <v>150</v>
      </c>
      <c r="C66" s="126">
        <v>0</v>
      </c>
      <c r="D66" s="126">
        <v>0</v>
      </c>
      <c r="E66" s="126">
        <v>1000</v>
      </c>
      <c r="F66" s="126"/>
      <c r="G66" s="126"/>
      <c r="H66" s="126"/>
      <c r="I66" s="126">
        <v>1000</v>
      </c>
      <c r="J66" s="126">
        <v>1000</v>
      </c>
      <c r="K66" s="126"/>
      <c r="L66" s="126"/>
      <c r="M66" s="126"/>
      <c r="N66" s="126"/>
      <c r="O66" s="126"/>
      <c r="P66" s="126"/>
      <c r="Q66" s="98">
        <f t="shared" si="15"/>
        <v>3000</v>
      </c>
      <c r="S66" s="21"/>
    </row>
    <row r="67" spans="2:19" x14ac:dyDescent="0.25">
      <c r="B67" s="100" t="s">
        <v>151</v>
      </c>
      <c r="C67" s="125">
        <f t="shared" ref="C67:P67" si="25">C68</f>
        <v>3678202433</v>
      </c>
      <c r="D67" s="125">
        <f t="shared" si="25"/>
        <v>5228202433</v>
      </c>
      <c r="E67" s="125">
        <f t="shared" si="25"/>
        <v>261275580.54999998</v>
      </c>
      <c r="F67" s="125">
        <f t="shared" si="25"/>
        <v>387294787.33999997</v>
      </c>
      <c r="G67" s="125">
        <f t="shared" si="25"/>
        <v>528591238.74000001</v>
      </c>
      <c r="H67" s="125">
        <f t="shared" si="25"/>
        <v>252203306.06</v>
      </c>
      <c r="I67" s="125">
        <f t="shared" si="25"/>
        <v>291910570.37</v>
      </c>
      <c r="J67" s="125">
        <f t="shared" si="25"/>
        <v>277117924.81</v>
      </c>
      <c r="K67" s="125">
        <f t="shared" si="25"/>
        <v>386062060.90999997</v>
      </c>
      <c r="L67" s="125">
        <f t="shared" si="25"/>
        <v>278993923.12</v>
      </c>
      <c r="M67" s="125">
        <f t="shared" si="25"/>
        <v>283393416.94</v>
      </c>
      <c r="N67" s="125">
        <f t="shared" si="25"/>
        <v>357811465.73000002</v>
      </c>
      <c r="O67" s="125">
        <f t="shared" si="25"/>
        <v>652712587.31000006</v>
      </c>
      <c r="P67" s="125">
        <f t="shared" si="25"/>
        <v>392001940.56</v>
      </c>
      <c r="Q67" s="98">
        <f t="shared" si="15"/>
        <v>4349368802.4399996</v>
      </c>
      <c r="S67" s="21"/>
    </row>
    <row r="68" spans="2:19" x14ac:dyDescent="0.25">
      <c r="B68" s="102" t="s">
        <v>152</v>
      </c>
      <c r="C68" s="125">
        <f t="shared" ref="C68:P68" si="26">C69+C70+C71</f>
        <v>3678202433</v>
      </c>
      <c r="D68" s="125">
        <f t="shared" si="26"/>
        <v>5228202433</v>
      </c>
      <c r="E68" s="125">
        <f t="shared" si="26"/>
        <v>261275580.54999998</v>
      </c>
      <c r="F68" s="125">
        <f t="shared" si="26"/>
        <v>387294787.33999997</v>
      </c>
      <c r="G68" s="125">
        <f t="shared" si="26"/>
        <v>528591238.74000001</v>
      </c>
      <c r="H68" s="125">
        <f t="shared" si="26"/>
        <v>252203306.06</v>
      </c>
      <c r="I68" s="125">
        <f t="shared" si="26"/>
        <v>291910570.37</v>
      </c>
      <c r="J68" s="125">
        <f t="shared" si="26"/>
        <v>277117924.81</v>
      </c>
      <c r="K68" s="125">
        <f t="shared" si="26"/>
        <v>386062060.90999997</v>
      </c>
      <c r="L68" s="125">
        <f t="shared" si="26"/>
        <v>278993923.12</v>
      </c>
      <c r="M68" s="125">
        <f t="shared" si="26"/>
        <v>283393416.94</v>
      </c>
      <c r="N68" s="125">
        <f t="shared" si="26"/>
        <v>357811465.73000002</v>
      </c>
      <c r="O68" s="125">
        <f t="shared" si="26"/>
        <v>652712587.31000006</v>
      </c>
      <c r="P68" s="125">
        <f t="shared" si="26"/>
        <v>392001940.56</v>
      </c>
      <c r="Q68" s="98">
        <f t="shared" si="15"/>
        <v>4349368802.4399996</v>
      </c>
      <c r="S68" s="21"/>
    </row>
    <row r="69" spans="2:19" x14ac:dyDescent="0.25">
      <c r="B69" s="101" t="s">
        <v>153</v>
      </c>
      <c r="C69" s="126">
        <v>1010977134</v>
      </c>
      <c r="D69" s="126">
        <v>2560977134</v>
      </c>
      <c r="E69" s="126">
        <v>54305158.200000003</v>
      </c>
      <c r="F69" s="126">
        <v>246603198.47999999</v>
      </c>
      <c r="G69" s="126">
        <v>279260251.86000001</v>
      </c>
      <c r="H69" s="126">
        <v>74971658.129999995</v>
      </c>
      <c r="I69" s="126">
        <v>61139345.509999998</v>
      </c>
      <c r="J69" s="126">
        <v>91216282.329999998</v>
      </c>
      <c r="K69" s="126">
        <v>174899479.41999999</v>
      </c>
      <c r="L69" s="126">
        <v>113330234.2</v>
      </c>
      <c r="M69" s="126">
        <v>101528816.13</v>
      </c>
      <c r="N69" s="126">
        <v>160868662.13</v>
      </c>
      <c r="O69" s="126">
        <v>428313565.13</v>
      </c>
      <c r="P69" s="126">
        <v>208547491.39999998</v>
      </c>
      <c r="Q69" s="98">
        <f t="shared" si="15"/>
        <v>1994984142.9200001</v>
      </c>
      <c r="S69" s="21"/>
    </row>
    <row r="70" spans="2:19" x14ac:dyDescent="0.25">
      <c r="B70" s="101" t="s">
        <v>154</v>
      </c>
      <c r="C70" s="126">
        <v>2152497349</v>
      </c>
      <c r="D70" s="126">
        <v>2152497349</v>
      </c>
      <c r="E70" s="126">
        <v>177538527.44999999</v>
      </c>
      <c r="F70" s="126">
        <v>118668094.56</v>
      </c>
      <c r="G70" s="126">
        <v>228977644</v>
      </c>
      <c r="H70" s="126">
        <v>154890621.08000001</v>
      </c>
      <c r="I70" s="126">
        <v>198998487.50999999</v>
      </c>
      <c r="J70" s="126">
        <v>160691668.78</v>
      </c>
      <c r="K70" s="126">
        <v>185976014.99000001</v>
      </c>
      <c r="L70" s="126">
        <v>143729461.22</v>
      </c>
      <c r="M70" s="126">
        <v>158593488.11000001</v>
      </c>
      <c r="N70" s="126">
        <v>179075794</v>
      </c>
      <c r="O70" s="126">
        <v>205112742.58000001</v>
      </c>
      <c r="P70" s="126">
        <v>165030079.96000001</v>
      </c>
      <c r="Q70" s="98">
        <f t="shared" si="15"/>
        <v>2077282624.2399998</v>
      </c>
      <c r="S70" s="21"/>
    </row>
    <row r="71" spans="2:19" x14ac:dyDescent="0.25">
      <c r="B71" s="101" t="s">
        <v>155</v>
      </c>
      <c r="C71" s="126">
        <v>514727950</v>
      </c>
      <c r="D71" s="126">
        <v>514727950</v>
      </c>
      <c r="E71" s="126">
        <v>29431894.899999999</v>
      </c>
      <c r="F71" s="126">
        <v>22023494.300000001</v>
      </c>
      <c r="G71" s="126">
        <v>20353342.879999999</v>
      </c>
      <c r="H71" s="126">
        <v>22341026.850000001</v>
      </c>
      <c r="I71" s="126">
        <v>31772737.350000001</v>
      </c>
      <c r="J71" s="126">
        <v>25209973.699999999</v>
      </c>
      <c r="K71" s="126">
        <v>25186566.5</v>
      </c>
      <c r="L71" s="126">
        <v>21934227.699999999</v>
      </c>
      <c r="M71" s="126">
        <v>23271112.699999999</v>
      </c>
      <c r="N71" s="126">
        <v>17867009.600000001</v>
      </c>
      <c r="O71" s="126">
        <v>19286279.600000001</v>
      </c>
      <c r="P71" s="126">
        <v>18424369.199999999</v>
      </c>
      <c r="Q71" s="98">
        <f t="shared" si="15"/>
        <v>277102035.27999997</v>
      </c>
      <c r="S71" s="21"/>
    </row>
    <row r="72" spans="2:19" x14ac:dyDescent="0.25">
      <c r="B72" s="100" t="s">
        <v>156</v>
      </c>
      <c r="C72" s="125">
        <f t="shared" ref="C72:P72" si="27">C73</f>
        <v>2871899992</v>
      </c>
      <c r="D72" s="125">
        <f t="shared" si="27"/>
        <v>4954798184.9699993</v>
      </c>
      <c r="E72" s="125">
        <f t="shared" si="27"/>
        <v>824020805.17999995</v>
      </c>
      <c r="F72" s="125">
        <f t="shared" si="27"/>
        <v>379522298.07999998</v>
      </c>
      <c r="G72" s="125">
        <f t="shared" si="27"/>
        <v>529034650.03000003</v>
      </c>
      <c r="H72" s="125">
        <f t="shared" si="27"/>
        <v>443954951.06</v>
      </c>
      <c r="I72" s="125">
        <f t="shared" si="27"/>
        <v>755804929.1700002</v>
      </c>
      <c r="J72" s="125">
        <f t="shared" si="27"/>
        <v>1303225233.1300001</v>
      </c>
      <c r="K72" s="125">
        <f t="shared" si="27"/>
        <v>1213103279.04</v>
      </c>
      <c r="L72" s="125">
        <f t="shared" si="27"/>
        <v>601482533.08000004</v>
      </c>
      <c r="M72" s="125">
        <f t="shared" si="27"/>
        <v>243581573.19</v>
      </c>
      <c r="N72" s="125">
        <f t="shared" si="27"/>
        <v>234189793.57999998</v>
      </c>
      <c r="O72" s="125">
        <f t="shared" si="27"/>
        <v>261019203.59999999</v>
      </c>
      <c r="P72" s="125">
        <f t="shared" si="27"/>
        <v>332724766.86000001</v>
      </c>
      <c r="Q72" s="98">
        <f t="shared" si="15"/>
        <v>7121664016</v>
      </c>
      <c r="S72" s="21"/>
    </row>
    <row r="73" spans="2:19" x14ac:dyDescent="0.25">
      <c r="B73" s="102" t="s">
        <v>157</v>
      </c>
      <c r="C73" s="125">
        <f>C74+C77+C75</f>
        <v>2871899992</v>
      </c>
      <c r="D73" s="125">
        <f t="shared" ref="D73:P73" si="28">D74+D77+D75+D76</f>
        <v>4954798184.9699993</v>
      </c>
      <c r="E73" s="125">
        <f t="shared" si="28"/>
        <v>824020805.17999995</v>
      </c>
      <c r="F73" s="125">
        <f t="shared" si="28"/>
        <v>379522298.07999998</v>
      </c>
      <c r="G73" s="125">
        <f t="shared" si="28"/>
        <v>529034650.03000003</v>
      </c>
      <c r="H73" s="125">
        <f t="shared" si="28"/>
        <v>443954951.06</v>
      </c>
      <c r="I73" s="125">
        <f t="shared" si="28"/>
        <v>755804929.1700002</v>
      </c>
      <c r="J73" s="125">
        <f t="shared" si="28"/>
        <v>1303225233.1300001</v>
      </c>
      <c r="K73" s="125">
        <f t="shared" si="28"/>
        <v>1213103279.04</v>
      </c>
      <c r="L73" s="125">
        <f t="shared" si="28"/>
        <v>601482533.08000004</v>
      </c>
      <c r="M73" s="125">
        <f t="shared" si="28"/>
        <v>243581573.19</v>
      </c>
      <c r="N73" s="125">
        <f t="shared" si="28"/>
        <v>234189793.57999998</v>
      </c>
      <c r="O73" s="125">
        <f t="shared" si="28"/>
        <v>261019203.59999999</v>
      </c>
      <c r="P73" s="125">
        <f t="shared" si="28"/>
        <v>332724766.86000001</v>
      </c>
      <c r="Q73" s="98">
        <f t="shared" si="15"/>
        <v>7121664016</v>
      </c>
      <c r="S73" s="21"/>
    </row>
    <row r="74" spans="2:19" x14ac:dyDescent="0.25">
      <c r="B74" s="101" t="s">
        <v>158</v>
      </c>
      <c r="C74" s="126">
        <v>2871899992</v>
      </c>
      <c r="D74" s="126">
        <v>4871899992</v>
      </c>
      <c r="E74" s="126">
        <v>820432183.30999994</v>
      </c>
      <c r="F74" s="126">
        <v>365467539.13999999</v>
      </c>
      <c r="G74" s="126">
        <v>524403831.23000002</v>
      </c>
      <c r="H74" s="126">
        <v>437017698.00999999</v>
      </c>
      <c r="I74" s="126">
        <v>750060349.1400001</v>
      </c>
      <c r="J74" s="126">
        <v>1302475479.23</v>
      </c>
      <c r="K74" s="126">
        <v>1212492826.8</v>
      </c>
      <c r="L74" s="126">
        <v>600533218.97000003</v>
      </c>
      <c r="M74" s="126">
        <v>243179693.19</v>
      </c>
      <c r="N74" s="126">
        <v>200286610.69999999</v>
      </c>
      <c r="O74" s="126">
        <v>254327013.75</v>
      </c>
      <c r="P74" s="126">
        <v>329000757.48000002</v>
      </c>
      <c r="Q74" s="98">
        <f t="shared" si="15"/>
        <v>7039677200.9499989</v>
      </c>
      <c r="S74" s="21"/>
    </row>
    <row r="75" spans="2:19" x14ac:dyDescent="0.25">
      <c r="B75" s="101" t="s">
        <v>159</v>
      </c>
      <c r="C75" s="126">
        <v>0</v>
      </c>
      <c r="D75" s="126">
        <v>0</v>
      </c>
      <c r="E75" s="126">
        <v>213500</v>
      </c>
      <c r="F75" s="126">
        <v>357300</v>
      </c>
      <c r="G75" s="126">
        <v>368950</v>
      </c>
      <c r="H75" s="126">
        <v>415160</v>
      </c>
      <c r="I75" s="126">
        <v>454459.95</v>
      </c>
      <c r="J75" s="126">
        <v>365320</v>
      </c>
      <c r="K75" s="126">
        <v>234300</v>
      </c>
      <c r="L75" s="126">
        <v>686400</v>
      </c>
      <c r="M75" s="126">
        <v>264280</v>
      </c>
      <c r="N75" s="126">
        <v>425980</v>
      </c>
      <c r="O75" s="126">
        <v>167080</v>
      </c>
      <c r="P75" s="126">
        <v>502300</v>
      </c>
      <c r="Q75" s="98">
        <f t="shared" si="15"/>
        <v>4455029.95</v>
      </c>
      <c r="S75" s="21"/>
    </row>
    <row r="76" spans="2:19" x14ac:dyDescent="0.25">
      <c r="B76" s="101" t="s">
        <v>160</v>
      </c>
      <c r="C76" s="126">
        <v>66917433</v>
      </c>
      <c r="D76" s="126">
        <v>74026764.280000001</v>
      </c>
      <c r="E76" s="126">
        <v>3346621.87</v>
      </c>
      <c r="F76" s="126">
        <v>13633935.58</v>
      </c>
      <c r="G76" s="126">
        <v>4220981.07</v>
      </c>
      <c r="H76" s="126">
        <v>6508593.0499999998</v>
      </c>
      <c r="I76" s="126">
        <v>759620.08</v>
      </c>
      <c r="J76" s="126">
        <v>337933.9</v>
      </c>
      <c r="K76" s="126">
        <v>314152.24</v>
      </c>
      <c r="L76" s="126">
        <v>126914.11</v>
      </c>
      <c r="M76" s="126"/>
      <c r="N76" s="126">
        <v>33320659.199999999</v>
      </c>
      <c r="O76" s="126">
        <v>6441559.7000000002</v>
      </c>
      <c r="P76" s="126">
        <v>3215708.38</v>
      </c>
      <c r="Q76" s="98">
        <f t="shared" si="15"/>
        <v>72226679.179999992</v>
      </c>
      <c r="S76" s="21"/>
    </row>
    <row r="77" spans="2:19" x14ac:dyDescent="0.25">
      <c r="B77" s="101" t="s">
        <v>161</v>
      </c>
      <c r="C77" s="126">
        <v>0</v>
      </c>
      <c r="D77" s="126">
        <v>8871428.6899999995</v>
      </c>
      <c r="E77" s="126">
        <v>28500</v>
      </c>
      <c r="F77" s="126">
        <v>63523.360000000001</v>
      </c>
      <c r="G77" s="126">
        <v>40887.730000000003</v>
      </c>
      <c r="H77" s="126">
        <v>13500</v>
      </c>
      <c r="I77" s="126">
        <v>4530500</v>
      </c>
      <c r="J77" s="126">
        <v>46500</v>
      </c>
      <c r="K77" s="126">
        <v>62000</v>
      </c>
      <c r="L77" s="126">
        <v>136000</v>
      </c>
      <c r="M77" s="126">
        <v>137600</v>
      </c>
      <c r="N77" s="126">
        <v>156543.67999999999</v>
      </c>
      <c r="O77" s="126">
        <v>83550.149999999994</v>
      </c>
      <c r="P77" s="126">
        <v>6001</v>
      </c>
      <c r="Q77" s="98">
        <f t="shared" si="15"/>
        <v>5305105.92</v>
      </c>
      <c r="S77" s="21"/>
    </row>
    <row r="78" spans="2:19" x14ac:dyDescent="0.25">
      <c r="B78" s="100" t="s">
        <v>162</v>
      </c>
      <c r="C78" s="125">
        <f t="shared" ref="C78:P78" si="29">C79</f>
        <v>4938293424</v>
      </c>
      <c r="D78" s="125">
        <f t="shared" si="29"/>
        <v>4038293424</v>
      </c>
      <c r="E78" s="125">
        <f t="shared" si="29"/>
        <v>3531050</v>
      </c>
      <c r="F78" s="125">
        <f t="shared" si="29"/>
        <v>1432244940.4100001</v>
      </c>
      <c r="G78" s="125">
        <f t="shared" si="29"/>
        <v>259660072.50999999</v>
      </c>
      <c r="H78" s="125">
        <f t="shared" si="29"/>
        <v>290596676.56</v>
      </c>
      <c r="I78" s="125">
        <f t="shared" si="29"/>
        <v>270914614.16000003</v>
      </c>
      <c r="J78" s="125">
        <f t="shared" si="29"/>
        <v>252140280.41</v>
      </c>
      <c r="K78" s="125">
        <f t="shared" si="29"/>
        <v>278364706.63</v>
      </c>
      <c r="L78" s="125">
        <f t="shared" si="29"/>
        <v>305217788.66000003</v>
      </c>
      <c r="M78" s="125">
        <f t="shared" si="29"/>
        <v>295244593.38999999</v>
      </c>
      <c r="N78" s="125">
        <f t="shared" si="29"/>
        <v>221441712.25999999</v>
      </c>
      <c r="O78" s="125">
        <f t="shared" si="29"/>
        <v>292789930.77999997</v>
      </c>
      <c r="P78" s="125">
        <f t="shared" si="29"/>
        <v>-228456936.47999999</v>
      </c>
      <c r="Q78" s="98">
        <f t="shared" si="15"/>
        <v>3673689429.2899995</v>
      </c>
      <c r="S78" s="21"/>
    </row>
    <row r="79" spans="2:19" x14ac:dyDescent="0.25">
      <c r="B79" s="102" t="s">
        <v>163</v>
      </c>
      <c r="C79" s="125">
        <f t="shared" ref="C79:P79" si="30">C80+C81</f>
        <v>4938293424</v>
      </c>
      <c r="D79" s="125">
        <f t="shared" si="30"/>
        <v>4038293424</v>
      </c>
      <c r="E79" s="125">
        <f t="shared" si="30"/>
        <v>3531050</v>
      </c>
      <c r="F79" s="125">
        <f t="shared" si="30"/>
        <v>1432244940.4100001</v>
      </c>
      <c r="G79" s="125">
        <f t="shared" si="30"/>
        <v>259660072.50999999</v>
      </c>
      <c r="H79" s="125">
        <f t="shared" si="30"/>
        <v>290596676.56</v>
      </c>
      <c r="I79" s="125">
        <f t="shared" si="30"/>
        <v>270914614.16000003</v>
      </c>
      <c r="J79" s="125">
        <f t="shared" si="30"/>
        <v>252140280.41</v>
      </c>
      <c r="K79" s="125">
        <f t="shared" si="30"/>
        <v>278364706.63</v>
      </c>
      <c r="L79" s="125">
        <f t="shared" si="30"/>
        <v>305217788.66000003</v>
      </c>
      <c r="M79" s="125">
        <f t="shared" si="30"/>
        <v>295244593.38999999</v>
      </c>
      <c r="N79" s="125">
        <f t="shared" si="30"/>
        <v>221441712.25999999</v>
      </c>
      <c r="O79" s="125">
        <f t="shared" si="30"/>
        <v>292789930.77999997</v>
      </c>
      <c r="P79" s="125">
        <f t="shared" si="30"/>
        <v>-228456936.47999999</v>
      </c>
      <c r="Q79" s="98">
        <f t="shared" ref="Q79:Q101" si="31">SUM(E79:P79)</f>
        <v>3673689429.2899995</v>
      </c>
      <c r="S79" s="21"/>
    </row>
    <row r="80" spans="2:19" x14ac:dyDescent="0.25">
      <c r="B80" s="101" t="s">
        <v>164</v>
      </c>
      <c r="C80" s="126">
        <v>1507490437</v>
      </c>
      <c r="D80" s="126">
        <v>1107490437</v>
      </c>
      <c r="E80" s="126">
        <v>3531050</v>
      </c>
      <c r="F80" s="126">
        <v>1432244940.4100001</v>
      </c>
      <c r="G80" s="126">
        <v>259660072.50999999</v>
      </c>
      <c r="H80" s="126">
        <v>290596676.56</v>
      </c>
      <c r="I80" s="126">
        <v>270702640.16000003</v>
      </c>
      <c r="J80" s="126">
        <v>252120680.41</v>
      </c>
      <c r="K80" s="126">
        <v>278335306.63</v>
      </c>
      <c r="L80" s="126">
        <v>305217788.66000003</v>
      </c>
      <c r="M80" s="126">
        <v>295244593.38999999</v>
      </c>
      <c r="N80" s="126">
        <v>220088344.59999999</v>
      </c>
      <c r="O80" s="126">
        <v>292789930.77999997</v>
      </c>
      <c r="P80" s="126">
        <v>-228776936.47999999</v>
      </c>
      <c r="Q80" s="98">
        <f t="shared" si="31"/>
        <v>3671755087.6299996</v>
      </c>
      <c r="S80" s="21"/>
    </row>
    <row r="81" spans="2:19" x14ac:dyDescent="0.25">
      <c r="B81" s="101" t="s">
        <v>165</v>
      </c>
      <c r="C81" s="126">
        <v>3430802987</v>
      </c>
      <c r="D81" s="126">
        <v>2930802987</v>
      </c>
      <c r="E81" s="126"/>
      <c r="F81" s="126"/>
      <c r="G81" s="126"/>
      <c r="H81" s="126"/>
      <c r="I81" s="126">
        <v>211974</v>
      </c>
      <c r="J81" s="126">
        <v>19600</v>
      </c>
      <c r="K81" s="126">
        <v>29400</v>
      </c>
      <c r="L81" s="126"/>
      <c r="M81" s="126"/>
      <c r="N81" s="126">
        <v>1353367.66</v>
      </c>
      <c r="O81" s="126"/>
      <c r="P81" s="126">
        <v>320000</v>
      </c>
      <c r="Q81" s="98">
        <f t="shared" si="31"/>
        <v>1934341.66</v>
      </c>
      <c r="S81" s="21"/>
    </row>
    <row r="82" spans="2:19" x14ac:dyDescent="0.25">
      <c r="B82" s="100" t="s">
        <v>166</v>
      </c>
      <c r="C82" s="125">
        <f t="shared" ref="C82:P83" si="32">C83</f>
        <v>2461646092</v>
      </c>
      <c r="D82" s="125">
        <f t="shared" si="32"/>
        <v>2461646092</v>
      </c>
      <c r="E82" s="125">
        <f t="shared" si="32"/>
        <v>176574307.47999999</v>
      </c>
      <c r="F82" s="125">
        <f t="shared" si="32"/>
        <v>158374944.61000001</v>
      </c>
      <c r="G82" s="125">
        <f t="shared" si="32"/>
        <v>170769729.06999999</v>
      </c>
      <c r="H82" s="125">
        <f t="shared" si="32"/>
        <v>146067997.83000001</v>
      </c>
      <c r="I82" s="125">
        <f t="shared" si="32"/>
        <v>171488174.88</v>
      </c>
      <c r="J82" s="125">
        <f t="shared" si="32"/>
        <v>177022310.89000002</v>
      </c>
      <c r="K82" s="125">
        <f t="shared" si="32"/>
        <v>216025307.19</v>
      </c>
      <c r="L82" s="125">
        <f t="shared" si="32"/>
        <v>163731415.38</v>
      </c>
      <c r="M82" s="125">
        <f t="shared" si="32"/>
        <v>159503044.10000002</v>
      </c>
      <c r="N82" s="125">
        <f t="shared" si="32"/>
        <v>173597599.88</v>
      </c>
      <c r="O82" s="125">
        <f t="shared" si="32"/>
        <v>162289511.78</v>
      </c>
      <c r="P82" s="125">
        <f t="shared" si="32"/>
        <v>149567936.88</v>
      </c>
      <c r="Q82" s="98">
        <f t="shared" si="31"/>
        <v>2025012279.9699998</v>
      </c>
      <c r="S82" s="21"/>
    </row>
    <row r="83" spans="2:19" x14ac:dyDescent="0.25">
      <c r="B83" s="102" t="s">
        <v>167</v>
      </c>
      <c r="C83" s="125">
        <f t="shared" si="32"/>
        <v>2461646092</v>
      </c>
      <c r="D83" s="125">
        <f t="shared" si="32"/>
        <v>2461646092</v>
      </c>
      <c r="E83" s="125">
        <f t="shared" si="32"/>
        <v>176574307.47999999</v>
      </c>
      <c r="F83" s="125">
        <f t="shared" si="32"/>
        <v>158374944.61000001</v>
      </c>
      <c r="G83" s="125">
        <f t="shared" si="32"/>
        <v>170769729.06999999</v>
      </c>
      <c r="H83" s="125">
        <f t="shared" si="32"/>
        <v>146067997.83000001</v>
      </c>
      <c r="I83" s="125">
        <f t="shared" si="32"/>
        <v>171488174.88</v>
      </c>
      <c r="J83" s="125">
        <f t="shared" si="32"/>
        <v>177022310.89000002</v>
      </c>
      <c r="K83" s="125">
        <f t="shared" si="32"/>
        <v>216025307.19</v>
      </c>
      <c r="L83" s="125">
        <f t="shared" si="32"/>
        <v>163731415.38</v>
      </c>
      <c r="M83" s="125">
        <f t="shared" si="32"/>
        <v>159503044.10000002</v>
      </c>
      <c r="N83" s="125">
        <f t="shared" si="32"/>
        <v>173597599.88</v>
      </c>
      <c r="O83" s="125">
        <f t="shared" si="32"/>
        <v>162289511.78</v>
      </c>
      <c r="P83" s="125">
        <f t="shared" si="32"/>
        <v>149567936.88</v>
      </c>
      <c r="Q83" s="98">
        <f t="shared" si="31"/>
        <v>2025012279.9699998</v>
      </c>
      <c r="S83" s="21"/>
    </row>
    <row r="84" spans="2:19" x14ac:dyDescent="0.25">
      <c r="B84" s="101" t="s">
        <v>168</v>
      </c>
      <c r="C84" s="126">
        <v>2461646092</v>
      </c>
      <c r="D84" s="126">
        <v>2461646092</v>
      </c>
      <c r="E84" s="126">
        <v>176574307.47999999</v>
      </c>
      <c r="F84" s="126">
        <v>158374944.61000001</v>
      </c>
      <c r="G84" s="126">
        <v>170769729.06999999</v>
      </c>
      <c r="H84" s="126">
        <v>146067997.83000001</v>
      </c>
      <c r="I84" s="126">
        <v>171488174.88</v>
      </c>
      <c r="J84" s="126">
        <v>177022310.89000002</v>
      </c>
      <c r="K84" s="126">
        <v>216025307.19</v>
      </c>
      <c r="L84" s="126">
        <v>163731415.38</v>
      </c>
      <c r="M84" s="126">
        <v>159503044.10000002</v>
      </c>
      <c r="N84" s="126">
        <v>173597599.88</v>
      </c>
      <c r="O84" s="126">
        <v>162289511.78</v>
      </c>
      <c r="P84" s="126">
        <v>149567936.88</v>
      </c>
      <c r="Q84" s="98">
        <f t="shared" si="31"/>
        <v>2025012279.9699998</v>
      </c>
      <c r="S84" s="21"/>
    </row>
    <row r="85" spans="2:19" x14ac:dyDescent="0.25">
      <c r="B85" s="100" t="s">
        <v>169</v>
      </c>
      <c r="C85" s="125">
        <f t="shared" ref="C85:P86" si="33">C86</f>
        <v>0</v>
      </c>
      <c r="D85" s="125">
        <f t="shared" si="33"/>
        <v>3823079</v>
      </c>
      <c r="E85" s="125">
        <f t="shared" si="33"/>
        <v>0</v>
      </c>
      <c r="F85" s="125">
        <f t="shared" si="33"/>
        <v>0</v>
      </c>
      <c r="G85" s="125">
        <f t="shared" si="33"/>
        <v>0</v>
      </c>
      <c r="H85" s="125">
        <f t="shared" si="33"/>
        <v>0</v>
      </c>
      <c r="I85" s="125">
        <f t="shared" si="33"/>
        <v>0</v>
      </c>
      <c r="J85" s="125">
        <f t="shared" si="33"/>
        <v>0</v>
      </c>
      <c r="K85" s="125">
        <f t="shared" si="33"/>
        <v>0</v>
      </c>
      <c r="L85" s="125">
        <f t="shared" si="33"/>
        <v>0</v>
      </c>
      <c r="M85" s="125">
        <f t="shared" si="33"/>
        <v>0</v>
      </c>
      <c r="N85" s="125">
        <f t="shared" si="33"/>
        <v>0</v>
      </c>
      <c r="O85" s="125">
        <f t="shared" si="33"/>
        <v>0</v>
      </c>
      <c r="P85" s="125">
        <f t="shared" si="33"/>
        <v>0</v>
      </c>
      <c r="Q85" s="98">
        <f t="shared" si="31"/>
        <v>0</v>
      </c>
      <c r="S85" s="21"/>
    </row>
    <row r="86" spans="2:19" x14ac:dyDescent="0.25">
      <c r="B86" s="102" t="s">
        <v>170</v>
      </c>
      <c r="C86" s="125">
        <f t="shared" si="33"/>
        <v>0</v>
      </c>
      <c r="D86" s="125">
        <f t="shared" si="33"/>
        <v>3823079</v>
      </c>
      <c r="E86" s="125">
        <f t="shared" si="33"/>
        <v>0</v>
      </c>
      <c r="F86" s="125">
        <f t="shared" si="33"/>
        <v>0</v>
      </c>
      <c r="G86" s="125">
        <f t="shared" si="33"/>
        <v>0</v>
      </c>
      <c r="H86" s="125">
        <f t="shared" si="33"/>
        <v>0</v>
      </c>
      <c r="I86" s="125">
        <f t="shared" si="33"/>
        <v>0</v>
      </c>
      <c r="J86" s="125">
        <f t="shared" si="33"/>
        <v>0</v>
      </c>
      <c r="K86" s="125">
        <f t="shared" si="33"/>
        <v>0</v>
      </c>
      <c r="L86" s="125">
        <f t="shared" si="33"/>
        <v>0</v>
      </c>
      <c r="M86" s="125">
        <f t="shared" si="33"/>
        <v>0</v>
      </c>
      <c r="N86" s="125">
        <f t="shared" si="33"/>
        <v>0</v>
      </c>
      <c r="O86" s="125">
        <f t="shared" si="33"/>
        <v>0</v>
      </c>
      <c r="P86" s="125">
        <f t="shared" si="33"/>
        <v>0</v>
      </c>
      <c r="Q86" s="98">
        <f t="shared" si="31"/>
        <v>0</v>
      </c>
      <c r="S86" s="21"/>
    </row>
    <row r="87" spans="2:19" x14ac:dyDescent="0.25">
      <c r="B87" s="101" t="s">
        <v>171</v>
      </c>
      <c r="C87" s="126">
        <v>0</v>
      </c>
      <c r="D87" s="126">
        <v>3823079</v>
      </c>
      <c r="E87" s="126">
        <v>0</v>
      </c>
      <c r="F87" s="126">
        <v>0</v>
      </c>
      <c r="G87" s="126">
        <v>0</v>
      </c>
      <c r="H87" s="126">
        <v>0</v>
      </c>
      <c r="I87" s="126">
        <v>0</v>
      </c>
      <c r="J87" s="126">
        <v>0</v>
      </c>
      <c r="K87" s="126">
        <v>0</v>
      </c>
      <c r="L87" s="126">
        <v>0</v>
      </c>
      <c r="M87" s="126">
        <v>0</v>
      </c>
      <c r="N87" s="126">
        <v>0</v>
      </c>
      <c r="O87" s="126"/>
      <c r="P87" s="126"/>
      <c r="Q87" s="98">
        <f t="shared" si="31"/>
        <v>0</v>
      </c>
      <c r="S87" s="21"/>
    </row>
    <row r="88" spans="2:19" x14ac:dyDescent="0.25">
      <c r="B88" s="100" t="s">
        <v>172</v>
      </c>
      <c r="C88" s="125">
        <f t="shared" ref="C88:P89" si="34">C89</f>
        <v>0</v>
      </c>
      <c r="D88" s="125">
        <f t="shared" si="34"/>
        <v>6104318999.9499998</v>
      </c>
      <c r="E88" s="125">
        <f t="shared" si="34"/>
        <v>0</v>
      </c>
      <c r="F88" s="125">
        <f t="shared" si="34"/>
        <v>0</v>
      </c>
      <c r="G88" s="125">
        <f t="shared" si="34"/>
        <v>0</v>
      </c>
      <c r="H88" s="125">
        <f t="shared" si="34"/>
        <v>0</v>
      </c>
      <c r="I88" s="125">
        <f t="shared" si="34"/>
        <v>0</v>
      </c>
      <c r="J88" s="125">
        <f t="shared" si="34"/>
        <v>0</v>
      </c>
      <c r="K88" s="125">
        <f t="shared" si="34"/>
        <v>0</v>
      </c>
      <c r="L88" s="125">
        <f t="shared" si="34"/>
        <v>0</v>
      </c>
      <c r="M88" s="125">
        <f t="shared" si="34"/>
        <v>0</v>
      </c>
      <c r="N88" s="125">
        <f t="shared" si="34"/>
        <v>0</v>
      </c>
      <c r="O88" s="125">
        <f t="shared" si="34"/>
        <v>86398.8</v>
      </c>
      <c r="P88" s="125">
        <f t="shared" si="34"/>
        <v>0</v>
      </c>
      <c r="Q88" s="98">
        <f t="shared" si="31"/>
        <v>86398.8</v>
      </c>
      <c r="S88" s="21"/>
    </row>
    <row r="89" spans="2:19" x14ac:dyDescent="0.25">
      <c r="B89" s="102" t="s">
        <v>173</v>
      </c>
      <c r="C89" s="125">
        <f t="shared" si="34"/>
        <v>0</v>
      </c>
      <c r="D89" s="125">
        <f t="shared" si="34"/>
        <v>6104318999.9499998</v>
      </c>
      <c r="E89" s="125">
        <f t="shared" si="34"/>
        <v>0</v>
      </c>
      <c r="F89" s="125">
        <f t="shared" si="34"/>
        <v>0</v>
      </c>
      <c r="G89" s="125">
        <f t="shared" si="34"/>
        <v>0</v>
      </c>
      <c r="H89" s="125">
        <f t="shared" si="34"/>
        <v>0</v>
      </c>
      <c r="I89" s="125">
        <f t="shared" si="34"/>
        <v>0</v>
      </c>
      <c r="J89" s="125">
        <f t="shared" si="34"/>
        <v>0</v>
      </c>
      <c r="K89" s="125">
        <f t="shared" si="34"/>
        <v>0</v>
      </c>
      <c r="L89" s="125">
        <f t="shared" si="34"/>
        <v>0</v>
      </c>
      <c r="M89" s="125">
        <f t="shared" si="34"/>
        <v>0</v>
      </c>
      <c r="N89" s="125">
        <f t="shared" si="34"/>
        <v>0</v>
      </c>
      <c r="O89" s="125">
        <f t="shared" si="34"/>
        <v>86398.8</v>
      </c>
      <c r="P89" s="125">
        <f t="shared" si="34"/>
        <v>0</v>
      </c>
      <c r="Q89" s="98">
        <f t="shared" si="31"/>
        <v>86398.8</v>
      </c>
      <c r="S89" s="21"/>
    </row>
    <row r="90" spans="2:19" x14ac:dyDescent="0.25">
      <c r="B90" s="101" t="s">
        <v>174</v>
      </c>
      <c r="C90" s="126">
        <v>0</v>
      </c>
      <c r="D90" s="126">
        <v>6104318999.9499998</v>
      </c>
      <c r="E90" s="126"/>
      <c r="F90" s="126"/>
      <c r="G90" s="126"/>
      <c r="H90" s="126"/>
      <c r="I90" s="126"/>
      <c r="J90" s="126"/>
      <c r="K90" s="126"/>
      <c r="L90" s="126"/>
      <c r="M90" s="126"/>
      <c r="N90" s="126"/>
      <c r="O90" s="126">
        <v>86398.8</v>
      </c>
      <c r="P90" s="126"/>
      <c r="Q90" s="98">
        <f t="shared" si="31"/>
        <v>86398.8</v>
      </c>
      <c r="S90" s="21"/>
    </row>
    <row r="91" spans="2:19" x14ac:dyDescent="0.25">
      <c r="B91" s="100" t="s">
        <v>175</v>
      </c>
      <c r="C91" s="125">
        <f t="shared" ref="C91:P92" si="35">C92</f>
        <v>1441381835</v>
      </c>
      <c r="D91" s="125">
        <f t="shared" si="35"/>
        <v>1441381835</v>
      </c>
      <c r="E91" s="125">
        <f t="shared" si="35"/>
        <v>93616202.989999995</v>
      </c>
      <c r="F91" s="125">
        <f t="shared" si="35"/>
        <v>105293464.45</v>
      </c>
      <c r="G91" s="125">
        <f t="shared" si="35"/>
        <v>113128687.53</v>
      </c>
      <c r="H91" s="125">
        <f t="shared" si="35"/>
        <v>93940423.629999995</v>
      </c>
      <c r="I91" s="125">
        <f t="shared" si="35"/>
        <v>120455428.70999999</v>
      </c>
      <c r="J91" s="125">
        <f t="shared" si="35"/>
        <v>87033899.50999999</v>
      </c>
      <c r="K91" s="125">
        <f t="shared" si="35"/>
        <v>101965812.84</v>
      </c>
      <c r="L91" s="125">
        <f t="shared" si="35"/>
        <v>109496954.68000001</v>
      </c>
      <c r="M91" s="125">
        <f t="shared" si="35"/>
        <v>122238038.34</v>
      </c>
      <c r="N91" s="125">
        <f t="shared" si="35"/>
        <v>104557921.18000001</v>
      </c>
      <c r="O91" s="125">
        <f t="shared" si="35"/>
        <v>128933758</v>
      </c>
      <c r="P91" s="125">
        <f t="shared" si="35"/>
        <v>93425349.609999999</v>
      </c>
      <c r="Q91" s="98">
        <f t="shared" si="31"/>
        <v>1274085941.4699998</v>
      </c>
      <c r="S91" s="21"/>
    </row>
    <row r="92" spans="2:19" x14ac:dyDescent="0.25">
      <c r="B92" s="102" t="s">
        <v>176</v>
      </c>
      <c r="C92" s="125">
        <f t="shared" si="35"/>
        <v>1441381835</v>
      </c>
      <c r="D92" s="125">
        <f t="shared" si="35"/>
        <v>1441381835</v>
      </c>
      <c r="E92" s="125">
        <f t="shared" si="35"/>
        <v>93616202.989999995</v>
      </c>
      <c r="F92" s="125">
        <f t="shared" si="35"/>
        <v>105293464.45</v>
      </c>
      <c r="G92" s="125">
        <f t="shared" si="35"/>
        <v>113128687.53</v>
      </c>
      <c r="H92" s="125">
        <f t="shared" si="35"/>
        <v>93940423.629999995</v>
      </c>
      <c r="I92" s="125">
        <f t="shared" si="35"/>
        <v>120455428.70999999</v>
      </c>
      <c r="J92" s="125">
        <f t="shared" si="35"/>
        <v>87033899.50999999</v>
      </c>
      <c r="K92" s="125">
        <f t="shared" si="35"/>
        <v>101965812.84</v>
      </c>
      <c r="L92" s="125">
        <f t="shared" si="35"/>
        <v>109496954.68000001</v>
      </c>
      <c r="M92" s="125">
        <f t="shared" si="35"/>
        <v>122238038.34</v>
      </c>
      <c r="N92" s="125">
        <f t="shared" si="35"/>
        <v>104557921.18000001</v>
      </c>
      <c r="O92" s="125">
        <f t="shared" si="35"/>
        <v>128933758</v>
      </c>
      <c r="P92" s="125">
        <f t="shared" si="35"/>
        <v>93425349.609999999</v>
      </c>
      <c r="Q92" s="98">
        <f t="shared" si="31"/>
        <v>1274085941.4699998</v>
      </c>
      <c r="S92" s="21"/>
    </row>
    <row r="93" spans="2:19" x14ac:dyDescent="0.25">
      <c r="B93" s="101" t="s">
        <v>177</v>
      </c>
      <c r="C93" s="126">
        <v>1441381835</v>
      </c>
      <c r="D93" s="126">
        <v>1441381835</v>
      </c>
      <c r="E93" s="126">
        <v>93616202.989999995</v>
      </c>
      <c r="F93" s="126">
        <v>105293464.45</v>
      </c>
      <c r="G93" s="126">
        <v>113128687.53</v>
      </c>
      <c r="H93" s="126">
        <v>93940423.629999995</v>
      </c>
      <c r="I93" s="126">
        <v>120455428.70999999</v>
      </c>
      <c r="J93" s="126">
        <v>87033899.50999999</v>
      </c>
      <c r="K93" s="126">
        <v>101965812.84</v>
      </c>
      <c r="L93" s="126">
        <v>109496954.68000001</v>
      </c>
      <c r="M93" s="126">
        <v>122238038.34</v>
      </c>
      <c r="N93" s="126">
        <v>104557921.18000001</v>
      </c>
      <c r="O93" s="126">
        <v>128933758</v>
      </c>
      <c r="P93" s="126">
        <v>93425349.609999999</v>
      </c>
      <c r="Q93" s="98">
        <f t="shared" si="31"/>
        <v>1274085941.4699998</v>
      </c>
      <c r="S93" s="21"/>
    </row>
    <row r="94" spans="2:19" x14ac:dyDescent="0.25">
      <c r="B94" s="100" t="s">
        <v>178</v>
      </c>
      <c r="C94" s="125">
        <f t="shared" ref="C94:P94" si="36">C95</f>
        <v>346534944</v>
      </c>
      <c r="D94" s="125">
        <f t="shared" si="36"/>
        <v>348552944</v>
      </c>
      <c r="E94" s="125">
        <f t="shared" si="36"/>
        <v>41783403.760000005</v>
      </c>
      <c r="F94" s="125">
        <f t="shared" si="36"/>
        <v>17321821.689999998</v>
      </c>
      <c r="G94" s="125">
        <f t="shared" si="36"/>
        <v>22522221.190000001</v>
      </c>
      <c r="H94" s="125">
        <f t="shared" si="36"/>
        <v>49452665.079999998</v>
      </c>
      <c r="I94" s="125">
        <f t="shared" si="36"/>
        <v>17025058.109999999</v>
      </c>
      <c r="J94" s="125">
        <f t="shared" si="36"/>
        <v>20667007.75</v>
      </c>
      <c r="K94" s="125">
        <f t="shared" si="36"/>
        <v>20959658.73</v>
      </c>
      <c r="L94" s="125">
        <f t="shared" si="36"/>
        <v>60040578.729999997</v>
      </c>
      <c r="M94" s="125">
        <f t="shared" si="36"/>
        <v>14505871.24</v>
      </c>
      <c r="N94" s="125">
        <f t="shared" si="36"/>
        <v>18127776.210000001</v>
      </c>
      <c r="O94" s="125">
        <f t="shared" si="36"/>
        <v>22373646.710000001</v>
      </c>
      <c r="P94" s="125">
        <f t="shared" si="36"/>
        <v>18093746.23</v>
      </c>
      <c r="Q94" s="98">
        <f t="shared" si="31"/>
        <v>322873455.42999995</v>
      </c>
      <c r="S94" s="21"/>
    </row>
    <row r="95" spans="2:19" x14ac:dyDescent="0.25">
      <c r="B95" s="102" t="s">
        <v>179</v>
      </c>
      <c r="C95" s="125">
        <f t="shared" ref="C95:P95" si="37">C96+C98+C97</f>
        <v>346534944</v>
      </c>
      <c r="D95" s="125">
        <f t="shared" si="37"/>
        <v>348552944</v>
      </c>
      <c r="E95" s="125">
        <f t="shared" si="37"/>
        <v>41783403.760000005</v>
      </c>
      <c r="F95" s="125">
        <f t="shared" si="37"/>
        <v>17321821.689999998</v>
      </c>
      <c r="G95" s="125">
        <f t="shared" si="37"/>
        <v>22522221.190000001</v>
      </c>
      <c r="H95" s="125">
        <f t="shared" si="37"/>
        <v>49452665.079999998</v>
      </c>
      <c r="I95" s="125">
        <f t="shared" si="37"/>
        <v>17025058.109999999</v>
      </c>
      <c r="J95" s="125">
        <f t="shared" si="37"/>
        <v>20667007.75</v>
      </c>
      <c r="K95" s="125">
        <f t="shared" si="37"/>
        <v>20959658.73</v>
      </c>
      <c r="L95" s="125">
        <f t="shared" si="37"/>
        <v>60040578.729999997</v>
      </c>
      <c r="M95" s="125">
        <f t="shared" si="37"/>
        <v>14505871.24</v>
      </c>
      <c r="N95" s="125">
        <f t="shared" si="37"/>
        <v>18127776.210000001</v>
      </c>
      <c r="O95" s="125">
        <f t="shared" si="37"/>
        <v>22373646.710000001</v>
      </c>
      <c r="P95" s="125">
        <f t="shared" si="37"/>
        <v>18093746.23</v>
      </c>
      <c r="Q95" s="98">
        <f t="shared" si="31"/>
        <v>322873455.42999995</v>
      </c>
      <c r="S95" s="21"/>
    </row>
    <row r="96" spans="2:19" x14ac:dyDescent="0.25">
      <c r="B96" s="101" t="s">
        <v>180</v>
      </c>
      <c r="C96" s="126">
        <v>68964006</v>
      </c>
      <c r="D96" s="126">
        <v>68982006</v>
      </c>
      <c r="E96" s="126">
        <v>4946962.2300000004</v>
      </c>
      <c r="F96" s="126">
        <v>5535184.6799999997</v>
      </c>
      <c r="G96" s="126">
        <v>5344416.72</v>
      </c>
      <c r="H96" s="126">
        <v>5269832.1399999997</v>
      </c>
      <c r="I96" s="126">
        <v>7282558.3499999996</v>
      </c>
      <c r="J96" s="126">
        <v>7502817.1799999997</v>
      </c>
      <c r="K96" s="126">
        <v>8322867.9400000004</v>
      </c>
      <c r="L96" s="126">
        <v>6521028.3300000001</v>
      </c>
      <c r="M96" s="126">
        <v>5048885.59</v>
      </c>
      <c r="N96" s="126">
        <v>5672870.8799999999</v>
      </c>
      <c r="O96" s="126">
        <v>4554331.0699999994</v>
      </c>
      <c r="P96" s="126">
        <v>5677099.0099999998</v>
      </c>
      <c r="Q96" s="98">
        <f t="shared" si="31"/>
        <v>71678854.120000005</v>
      </c>
      <c r="S96" s="21"/>
    </row>
    <row r="97" spans="2:19" x14ac:dyDescent="0.25">
      <c r="B97" s="101" t="s">
        <v>181</v>
      </c>
      <c r="C97" s="126">
        <v>277570938</v>
      </c>
      <c r="D97" s="126">
        <v>277570938</v>
      </c>
      <c r="E97" s="126">
        <v>36357306.530000001</v>
      </c>
      <c r="F97" s="126">
        <v>11323957.01</v>
      </c>
      <c r="G97" s="126">
        <v>15480073.470000001</v>
      </c>
      <c r="H97" s="126">
        <v>42828522.939999998</v>
      </c>
      <c r="I97" s="126">
        <v>9339474.7599999998</v>
      </c>
      <c r="J97" s="126">
        <v>12641235.57</v>
      </c>
      <c r="K97" s="126">
        <v>12262580.789999999</v>
      </c>
      <c r="L97" s="126">
        <v>52180660.399999999</v>
      </c>
      <c r="M97" s="126">
        <v>7844945.6500000004</v>
      </c>
      <c r="N97" s="126">
        <v>11243130.33</v>
      </c>
      <c r="O97" s="126">
        <v>17354355.640000001</v>
      </c>
      <c r="P97" s="126">
        <v>12416647.220000001</v>
      </c>
      <c r="Q97" s="98">
        <f t="shared" si="31"/>
        <v>241272890.31000003</v>
      </c>
      <c r="S97" s="21"/>
    </row>
    <row r="98" spans="2:19" x14ac:dyDescent="0.25">
      <c r="B98" s="101" t="s">
        <v>182</v>
      </c>
      <c r="C98" s="126">
        <v>0</v>
      </c>
      <c r="D98" s="126">
        <v>2000000</v>
      </c>
      <c r="E98" s="126">
        <v>479135</v>
      </c>
      <c r="F98" s="126">
        <v>462680</v>
      </c>
      <c r="G98" s="126">
        <v>1697731</v>
      </c>
      <c r="H98" s="126">
        <v>1354310</v>
      </c>
      <c r="I98" s="126">
        <v>403025</v>
      </c>
      <c r="J98" s="126">
        <v>522955</v>
      </c>
      <c r="K98" s="126">
        <v>374210</v>
      </c>
      <c r="L98" s="126">
        <v>1338890</v>
      </c>
      <c r="M98" s="126">
        <v>1612040</v>
      </c>
      <c r="N98" s="126">
        <v>1211775</v>
      </c>
      <c r="O98" s="126">
        <v>464960</v>
      </c>
      <c r="P98" s="126"/>
      <c r="Q98" s="98">
        <f t="shared" si="31"/>
        <v>9921711</v>
      </c>
      <c r="S98" s="21"/>
    </row>
    <row r="99" spans="2:19" x14ac:dyDescent="0.25">
      <c r="B99" s="100" t="s">
        <v>183</v>
      </c>
      <c r="C99" s="125">
        <f t="shared" ref="C99:P100" si="38">C100</f>
        <v>7181971</v>
      </c>
      <c r="D99" s="125">
        <f t="shared" si="38"/>
        <v>7181971</v>
      </c>
      <c r="E99" s="125">
        <f t="shared" si="38"/>
        <v>0</v>
      </c>
      <c r="F99" s="125">
        <f t="shared" si="38"/>
        <v>0</v>
      </c>
      <c r="G99" s="125">
        <f t="shared" si="38"/>
        <v>0</v>
      </c>
      <c r="H99" s="125">
        <f t="shared" si="38"/>
        <v>0</v>
      </c>
      <c r="I99" s="125">
        <f t="shared" si="38"/>
        <v>0</v>
      </c>
      <c r="J99" s="125">
        <f t="shared" si="38"/>
        <v>0</v>
      </c>
      <c r="K99" s="125">
        <f t="shared" si="38"/>
        <v>0</v>
      </c>
      <c r="L99" s="125">
        <f t="shared" si="38"/>
        <v>0</v>
      </c>
      <c r="M99" s="125">
        <f t="shared" si="38"/>
        <v>832950</v>
      </c>
      <c r="N99" s="125">
        <f t="shared" si="38"/>
        <v>0</v>
      </c>
      <c r="O99" s="125">
        <f t="shared" si="38"/>
        <v>0</v>
      </c>
      <c r="P99" s="125">
        <f t="shared" si="38"/>
        <v>0</v>
      </c>
      <c r="Q99" s="98">
        <f t="shared" si="31"/>
        <v>832950</v>
      </c>
      <c r="S99" s="21"/>
    </row>
    <row r="100" spans="2:19" x14ac:dyDescent="0.25">
      <c r="B100" s="102" t="s">
        <v>184</v>
      </c>
      <c r="C100" s="125">
        <f t="shared" si="38"/>
        <v>7181971</v>
      </c>
      <c r="D100" s="125">
        <f t="shared" si="38"/>
        <v>7181971</v>
      </c>
      <c r="E100" s="125">
        <f t="shared" si="38"/>
        <v>0</v>
      </c>
      <c r="F100" s="125">
        <f t="shared" si="38"/>
        <v>0</v>
      </c>
      <c r="G100" s="125">
        <f t="shared" si="38"/>
        <v>0</v>
      </c>
      <c r="H100" s="125">
        <f t="shared" si="38"/>
        <v>0</v>
      </c>
      <c r="I100" s="125">
        <f t="shared" si="38"/>
        <v>0</v>
      </c>
      <c r="J100" s="125">
        <f t="shared" si="38"/>
        <v>0</v>
      </c>
      <c r="K100" s="125">
        <f t="shared" si="38"/>
        <v>0</v>
      </c>
      <c r="L100" s="125">
        <f t="shared" si="38"/>
        <v>0</v>
      </c>
      <c r="M100" s="125">
        <f t="shared" si="38"/>
        <v>832950</v>
      </c>
      <c r="N100" s="125">
        <f t="shared" si="38"/>
        <v>0</v>
      </c>
      <c r="O100" s="125">
        <f t="shared" si="38"/>
        <v>0</v>
      </c>
      <c r="P100" s="125">
        <f t="shared" si="38"/>
        <v>0</v>
      </c>
      <c r="Q100" s="98">
        <f t="shared" si="31"/>
        <v>832950</v>
      </c>
      <c r="S100" s="21"/>
    </row>
    <row r="101" spans="2:19" x14ac:dyDescent="0.25">
      <c r="B101" s="101" t="s">
        <v>185</v>
      </c>
      <c r="C101" s="126">
        <v>7181971</v>
      </c>
      <c r="D101" s="126">
        <v>7181971</v>
      </c>
      <c r="E101" s="126"/>
      <c r="F101" s="126"/>
      <c r="G101" s="126"/>
      <c r="H101" s="126"/>
      <c r="I101" s="126"/>
      <c r="J101" s="126"/>
      <c r="K101" s="126"/>
      <c r="L101" s="126"/>
      <c r="M101" s="126">
        <v>832950</v>
      </c>
      <c r="N101" s="126"/>
      <c r="O101" s="126"/>
      <c r="P101" s="126"/>
      <c r="Q101" s="98">
        <f t="shared" si="31"/>
        <v>832950</v>
      </c>
      <c r="S101" s="21"/>
    </row>
    <row r="102" spans="2:19" ht="15" customHeight="1" x14ac:dyDescent="0.25">
      <c r="B102" s="100" t="s">
        <v>186</v>
      </c>
      <c r="C102" s="125">
        <f t="shared" ref="C102:Q103" si="39">C103</f>
        <v>439668518</v>
      </c>
      <c r="D102" s="125">
        <f t="shared" si="39"/>
        <v>930367991.12</v>
      </c>
      <c r="E102" s="125">
        <f t="shared" si="39"/>
        <v>24680556.420000002</v>
      </c>
      <c r="F102" s="125">
        <f t="shared" si="39"/>
        <v>41584409.450000003</v>
      </c>
      <c r="G102" s="125">
        <f t="shared" si="39"/>
        <v>168839653.37</v>
      </c>
      <c r="H102" s="125">
        <f t="shared" si="39"/>
        <v>48079624.799999997</v>
      </c>
      <c r="I102" s="125">
        <f t="shared" si="39"/>
        <v>69123365.680000007</v>
      </c>
      <c r="J102" s="125">
        <f t="shared" si="39"/>
        <v>113249804.55</v>
      </c>
      <c r="K102" s="125">
        <f t="shared" si="39"/>
        <v>52180829.969999999</v>
      </c>
      <c r="L102" s="125">
        <f t="shared" si="39"/>
        <v>46290273.880000003</v>
      </c>
      <c r="M102" s="125">
        <f t="shared" si="39"/>
        <v>72242128.25</v>
      </c>
      <c r="N102" s="125">
        <f t="shared" si="39"/>
        <v>127018818.59</v>
      </c>
      <c r="O102" s="125">
        <f t="shared" si="39"/>
        <v>131200771.48</v>
      </c>
      <c r="P102" s="125">
        <f t="shared" si="39"/>
        <v>119788087.22</v>
      </c>
      <c r="Q102" s="125">
        <f t="shared" si="39"/>
        <v>1014278323.6600001</v>
      </c>
      <c r="S102" s="21"/>
    </row>
    <row r="103" spans="2:19" x14ac:dyDescent="0.25">
      <c r="B103" s="102" t="s">
        <v>187</v>
      </c>
      <c r="C103" s="125">
        <f t="shared" si="39"/>
        <v>439668518</v>
      </c>
      <c r="D103" s="125">
        <f t="shared" si="39"/>
        <v>930367991.12</v>
      </c>
      <c r="E103" s="125">
        <f t="shared" si="39"/>
        <v>24680556.420000002</v>
      </c>
      <c r="F103" s="125">
        <f t="shared" si="39"/>
        <v>41584409.450000003</v>
      </c>
      <c r="G103" s="125">
        <f t="shared" si="39"/>
        <v>168839653.37</v>
      </c>
      <c r="H103" s="125">
        <f t="shared" si="39"/>
        <v>48079624.799999997</v>
      </c>
      <c r="I103" s="125">
        <f t="shared" si="39"/>
        <v>69123365.680000007</v>
      </c>
      <c r="J103" s="125">
        <f t="shared" si="39"/>
        <v>113249804.55</v>
      </c>
      <c r="K103" s="125">
        <f t="shared" si="39"/>
        <v>52180829.969999999</v>
      </c>
      <c r="L103" s="125">
        <f t="shared" si="39"/>
        <v>46290273.880000003</v>
      </c>
      <c r="M103" s="125">
        <f t="shared" si="39"/>
        <v>72242128.25</v>
      </c>
      <c r="N103" s="125">
        <f t="shared" si="39"/>
        <v>127018818.59</v>
      </c>
      <c r="O103" s="125">
        <f t="shared" si="39"/>
        <v>131200771.48</v>
      </c>
      <c r="P103" s="125">
        <f t="shared" si="39"/>
        <v>119788087.22</v>
      </c>
      <c r="Q103" s="125">
        <f t="shared" si="39"/>
        <v>1014278323.6600001</v>
      </c>
      <c r="S103" s="21"/>
    </row>
    <row r="104" spans="2:19" x14ac:dyDescent="0.25">
      <c r="B104" s="101" t="s">
        <v>188</v>
      </c>
      <c r="C104" s="126">
        <v>439668518</v>
      </c>
      <c r="D104" s="126">
        <v>930367991.12</v>
      </c>
      <c r="E104" s="126">
        <v>24680556.420000002</v>
      </c>
      <c r="F104" s="126">
        <v>41584409.450000003</v>
      </c>
      <c r="G104" s="126">
        <v>168839653.37</v>
      </c>
      <c r="H104" s="126">
        <v>48079624.799999997</v>
      </c>
      <c r="I104" s="126">
        <v>69123365.680000007</v>
      </c>
      <c r="J104" s="126">
        <v>113249804.55</v>
      </c>
      <c r="K104" s="126">
        <v>52180829.969999999</v>
      </c>
      <c r="L104" s="126">
        <v>46290273.880000003</v>
      </c>
      <c r="M104" s="126">
        <v>72242128.25</v>
      </c>
      <c r="N104" s="126">
        <v>127018818.59</v>
      </c>
      <c r="O104" s="126">
        <v>131200771.48</v>
      </c>
      <c r="P104" s="126">
        <v>119788087.22</v>
      </c>
      <c r="Q104" s="98">
        <f>SUM(E104:P104)</f>
        <v>1014278323.6600001</v>
      </c>
      <c r="S104" s="21"/>
    </row>
    <row r="105" spans="2:19" x14ac:dyDescent="0.25">
      <c r="B105" s="100" t="s">
        <v>189</v>
      </c>
      <c r="C105" s="125">
        <f t="shared" ref="C105:P106" si="40">C106</f>
        <v>0</v>
      </c>
      <c r="D105" s="125">
        <f t="shared" si="40"/>
        <v>0</v>
      </c>
      <c r="E105" s="125">
        <f t="shared" si="40"/>
        <v>0</v>
      </c>
      <c r="F105" s="125">
        <f t="shared" si="40"/>
        <v>0</v>
      </c>
      <c r="G105" s="125">
        <f t="shared" si="40"/>
        <v>0</v>
      </c>
      <c r="H105" s="125">
        <f t="shared" si="40"/>
        <v>0</v>
      </c>
      <c r="I105" s="125">
        <f t="shared" si="40"/>
        <v>0</v>
      </c>
      <c r="J105" s="125">
        <f t="shared" si="40"/>
        <v>0</v>
      </c>
      <c r="K105" s="125">
        <f t="shared" si="40"/>
        <v>0</v>
      </c>
      <c r="L105" s="125">
        <f t="shared" si="40"/>
        <v>0</v>
      </c>
      <c r="M105" s="125">
        <f t="shared" si="40"/>
        <v>0</v>
      </c>
      <c r="N105" s="125">
        <f t="shared" si="40"/>
        <v>0</v>
      </c>
      <c r="O105" s="125">
        <f t="shared" si="40"/>
        <v>0</v>
      </c>
      <c r="P105" s="125">
        <f t="shared" si="40"/>
        <v>373141.05</v>
      </c>
      <c r="Q105" s="98">
        <f>SUM(E105:P105)</f>
        <v>373141.05</v>
      </c>
      <c r="S105" s="21"/>
    </row>
    <row r="106" spans="2:19" x14ac:dyDescent="0.25">
      <c r="B106" s="102" t="s">
        <v>190</v>
      </c>
      <c r="C106" s="125">
        <f t="shared" si="40"/>
        <v>0</v>
      </c>
      <c r="D106" s="125">
        <f t="shared" si="40"/>
        <v>0</v>
      </c>
      <c r="E106" s="125">
        <f t="shared" si="40"/>
        <v>0</v>
      </c>
      <c r="F106" s="125">
        <f t="shared" si="40"/>
        <v>0</v>
      </c>
      <c r="G106" s="125">
        <f t="shared" si="40"/>
        <v>0</v>
      </c>
      <c r="H106" s="125">
        <f t="shared" si="40"/>
        <v>0</v>
      </c>
      <c r="I106" s="125">
        <f t="shared" si="40"/>
        <v>0</v>
      </c>
      <c r="J106" s="125">
        <f t="shared" si="40"/>
        <v>0</v>
      </c>
      <c r="K106" s="125">
        <f t="shared" si="40"/>
        <v>0</v>
      </c>
      <c r="L106" s="125">
        <f t="shared" si="40"/>
        <v>0</v>
      </c>
      <c r="M106" s="125">
        <f t="shared" si="40"/>
        <v>0</v>
      </c>
      <c r="N106" s="125">
        <f t="shared" si="40"/>
        <v>0</v>
      </c>
      <c r="O106" s="125">
        <f t="shared" si="40"/>
        <v>0</v>
      </c>
      <c r="P106" s="125">
        <f t="shared" si="40"/>
        <v>373141.05</v>
      </c>
      <c r="Q106" s="98">
        <f>SUM(E106:P106)</f>
        <v>373141.05</v>
      </c>
      <c r="S106" s="21"/>
    </row>
    <row r="107" spans="2:19" x14ac:dyDescent="0.25">
      <c r="B107" s="101" t="s">
        <v>191</v>
      </c>
      <c r="C107" s="126">
        <v>0</v>
      </c>
      <c r="D107" s="126">
        <v>0</v>
      </c>
      <c r="E107" s="126"/>
      <c r="F107" s="126"/>
      <c r="G107" s="126"/>
      <c r="H107" s="126"/>
      <c r="I107" s="126"/>
      <c r="J107" s="126"/>
      <c r="K107" s="126"/>
      <c r="L107" s="126"/>
      <c r="M107" s="126"/>
      <c r="N107" s="126"/>
      <c r="O107" s="126"/>
      <c r="P107" s="126">
        <v>373141.05</v>
      </c>
      <c r="Q107" s="98">
        <f>SUM(E107:P107)</f>
        <v>373141.05</v>
      </c>
      <c r="S107" s="21"/>
    </row>
    <row r="108" spans="2:19" x14ac:dyDescent="0.25">
      <c r="B108" s="94" t="s">
        <v>192</v>
      </c>
      <c r="C108" s="125">
        <f t="shared" ref="C108:Q108" si="41">C109</f>
        <v>1014703803292</v>
      </c>
      <c r="D108" s="125">
        <f t="shared" si="41"/>
        <v>1053980325579.8899</v>
      </c>
      <c r="E108" s="125">
        <f t="shared" si="41"/>
        <v>83774997423.849991</v>
      </c>
      <c r="F108" s="125">
        <f t="shared" si="41"/>
        <v>70671358245.75</v>
      </c>
      <c r="G108" s="125">
        <f t="shared" si="41"/>
        <v>84785023482.179993</v>
      </c>
      <c r="H108" s="125">
        <f t="shared" si="41"/>
        <v>92214262514.399994</v>
      </c>
      <c r="I108" s="125">
        <f t="shared" si="41"/>
        <v>89416420864.87001</v>
      </c>
      <c r="J108" s="125">
        <f t="shared" si="41"/>
        <v>104570665877.95</v>
      </c>
      <c r="K108" s="125">
        <f t="shared" si="41"/>
        <v>94599514571.440002</v>
      </c>
      <c r="L108" s="125">
        <f t="shared" si="41"/>
        <v>76980009593.169998</v>
      </c>
      <c r="M108" s="125">
        <f t="shared" si="41"/>
        <v>85120415509.970001</v>
      </c>
      <c r="N108" s="125">
        <f t="shared" si="41"/>
        <v>82718543497.779999</v>
      </c>
      <c r="O108" s="125">
        <f t="shared" si="41"/>
        <v>87563104947.670013</v>
      </c>
      <c r="P108" s="125">
        <f t="shared" si="41"/>
        <v>90475023507.970001</v>
      </c>
      <c r="Q108" s="125">
        <f t="shared" si="41"/>
        <v>1042889340036.9998</v>
      </c>
      <c r="S108" s="21"/>
    </row>
    <row r="109" spans="2:19" x14ac:dyDescent="0.25">
      <c r="B109" s="95" t="s">
        <v>193</v>
      </c>
      <c r="C109" s="125">
        <f t="shared" ref="C109:Q109" si="42">SUM(C110:C112)</f>
        <v>1014703803292</v>
      </c>
      <c r="D109" s="125">
        <f t="shared" si="42"/>
        <v>1053980325579.8899</v>
      </c>
      <c r="E109" s="125">
        <f t="shared" si="42"/>
        <v>83774997423.849991</v>
      </c>
      <c r="F109" s="125">
        <f t="shared" si="42"/>
        <v>70671358245.75</v>
      </c>
      <c r="G109" s="125">
        <f t="shared" si="42"/>
        <v>84785023482.179993</v>
      </c>
      <c r="H109" s="125">
        <f t="shared" si="42"/>
        <v>92214262514.399994</v>
      </c>
      <c r="I109" s="125">
        <f t="shared" si="42"/>
        <v>89416420864.87001</v>
      </c>
      <c r="J109" s="125">
        <f t="shared" si="42"/>
        <v>104570665877.95</v>
      </c>
      <c r="K109" s="125">
        <f t="shared" si="42"/>
        <v>94599514571.440002</v>
      </c>
      <c r="L109" s="125">
        <f t="shared" si="42"/>
        <v>76980009593.169998</v>
      </c>
      <c r="M109" s="125">
        <f t="shared" si="42"/>
        <v>85120415509.970001</v>
      </c>
      <c r="N109" s="125">
        <f t="shared" si="42"/>
        <v>82718543497.779999</v>
      </c>
      <c r="O109" s="125">
        <f t="shared" si="42"/>
        <v>87563104947.670013</v>
      </c>
      <c r="P109" s="125">
        <f t="shared" si="42"/>
        <v>90475023507.970001</v>
      </c>
      <c r="Q109" s="125">
        <f t="shared" si="42"/>
        <v>1042889340036.9998</v>
      </c>
      <c r="S109" s="21"/>
    </row>
    <row r="110" spans="2:19" x14ac:dyDescent="0.25">
      <c r="B110" s="96" t="s">
        <v>194</v>
      </c>
      <c r="C110" s="126">
        <v>34313832748</v>
      </c>
      <c r="D110" s="126">
        <v>49830580043.189957</v>
      </c>
      <c r="E110" s="126">
        <v>818620339.22000003</v>
      </c>
      <c r="F110" s="126">
        <v>753078309.7700001</v>
      </c>
      <c r="G110" s="126">
        <v>5201950418.4400005</v>
      </c>
      <c r="H110" s="126">
        <v>1261521841.1100001</v>
      </c>
      <c r="I110" s="126">
        <v>1965299845.1199996</v>
      </c>
      <c r="J110" s="126">
        <v>15625074542.259998</v>
      </c>
      <c r="K110" s="126">
        <v>3240762387.52</v>
      </c>
      <c r="L110" s="126">
        <v>842119334.80000007</v>
      </c>
      <c r="M110" s="126">
        <v>6368699632.1799994</v>
      </c>
      <c r="N110" s="126">
        <v>2236830077.96</v>
      </c>
      <c r="O110" s="126">
        <v>5038935642.2700005</v>
      </c>
      <c r="P110" s="126">
        <v>7689740210.8499994</v>
      </c>
      <c r="Q110" s="98">
        <f>SUM(E110:P110)</f>
        <v>51042632581.499992</v>
      </c>
      <c r="S110" s="21"/>
    </row>
    <row r="111" spans="2:19" x14ac:dyDescent="0.25">
      <c r="B111" s="96" t="s">
        <v>195</v>
      </c>
      <c r="C111" s="126">
        <v>265074588299</v>
      </c>
      <c r="D111" s="126">
        <v>242933016725</v>
      </c>
      <c r="E111" s="126">
        <v>17239854626.59</v>
      </c>
      <c r="F111" s="126">
        <v>17101934454.209999</v>
      </c>
      <c r="G111" s="126">
        <v>18986705281.629997</v>
      </c>
      <c r="H111" s="126">
        <v>16661874484.6</v>
      </c>
      <c r="I111" s="126">
        <v>18822899889.900002</v>
      </c>
      <c r="J111" s="126">
        <v>17973665455.860001</v>
      </c>
      <c r="K111" s="126">
        <v>19019843563.869999</v>
      </c>
      <c r="L111" s="126">
        <v>18802760248.610001</v>
      </c>
      <c r="M111" s="126">
        <v>19804845513.950001</v>
      </c>
      <c r="N111" s="126">
        <v>21243100621.610001</v>
      </c>
      <c r="O111" s="126">
        <v>21518086841.91</v>
      </c>
      <c r="P111" s="126">
        <v>17763054533.049999</v>
      </c>
      <c r="Q111" s="98">
        <f>SUM(E111:P111)</f>
        <v>224938625515.79001</v>
      </c>
      <c r="S111" s="21"/>
    </row>
    <row r="112" spans="2:19" x14ac:dyDescent="0.25">
      <c r="B112" s="96" t="s">
        <v>196</v>
      </c>
      <c r="C112" s="126">
        <v>715315382245</v>
      </c>
      <c r="D112" s="126">
        <v>761216728811.69995</v>
      </c>
      <c r="E112" s="126">
        <v>65716522458.039993</v>
      </c>
      <c r="F112" s="126">
        <v>52816345481.769997</v>
      </c>
      <c r="G112" s="126">
        <v>60596367782.110001</v>
      </c>
      <c r="H112" s="126">
        <v>74290866188.690002</v>
      </c>
      <c r="I112" s="126">
        <v>68628221129.850006</v>
      </c>
      <c r="J112" s="126">
        <v>70971925879.830002</v>
      </c>
      <c r="K112" s="126">
        <v>72338908620.050003</v>
      </c>
      <c r="L112" s="126">
        <v>57335130009.760002</v>
      </c>
      <c r="M112" s="126">
        <v>58946870363.840004</v>
      </c>
      <c r="N112" s="126">
        <v>59238612798.209999</v>
      </c>
      <c r="O112" s="126">
        <v>61006082463.490005</v>
      </c>
      <c r="P112" s="126">
        <v>65022228764.07</v>
      </c>
      <c r="Q112" s="98">
        <f>SUM(E112:P112)</f>
        <v>766908081939.70984</v>
      </c>
      <c r="S112" s="21"/>
    </row>
    <row r="113" spans="2:19" x14ac:dyDescent="0.25">
      <c r="B113" s="93" t="s">
        <v>84</v>
      </c>
      <c r="C113" s="22">
        <f>C108+C102+C99+C94+C91+C82+C78+C72+C67+C61+C57+C53+C48+C42+C23+C16+C11</f>
        <v>1039933037930</v>
      </c>
      <c r="D113" s="22">
        <f>D108+D102+D99+D94+D91+D82+D78+D72+D67+D61+D57+D53+D48+D42+D23+D16+D11+D88+D85</f>
        <v>1087751515457.2599</v>
      </c>
      <c r="E113" s="20">
        <f t="shared" ref="E113:Q113" si="43">E108+E102+E99+E94+E91+E82+E78+E72+E67+E61+E57+E53+E48+E42+E23+E16+E11+E88+E85+E39+E105+E64</f>
        <v>85682715957.219971</v>
      </c>
      <c r="F113" s="20">
        <f t="shared" si="43"/>
        <v>73789486090.189987</v>
      </c>
      <c r="G113" s="20">
        <f t="shared" si="43"/>
        <v>87524048018.339996</v>
      </c>
      <c r="H113" s="20">
        <f t="shared" si="43"/>
        <v>94372745364.679993</v>
      </c>
      <c r="I113" s="20">
        <f t="shared" si="43"/>
        <v>91827535600.210022</v>
      </c>
      <c r="J113" s="20">
        <f t="shared" si="43"/>
        <v>107663378118.07001</v>
      </c>
      <c r="K113" s="20">
        <f t="shared" si="43"/>
        <v>97540749978.170013</v>
      </c>
      <c r="L113" s="20">
        <f t="shared" si="43"/>
        <v>79488219532.97998</v>
      </c>
      <c r="M113" s="20">
        <f t="shared" si="43"/>
        <v>87126992543.880005</v>
      </c>
      <c r="N113" s="20">
        <f t="shared" si="43"/>
        <v>84856027406.470001</v>
      </c>
      <c r="O113" s="20">
        <f t="shared" si="43"/>
        <v>89910908943.510025</v>
      </c>
      <c r="P113" s="20">
        <f t="shared" si="43"/>
        <v>92038958135.680008</v>
      </c>
      <c r="Q113" s="20">
        <f t="shared" si="43"/>
        <v>1071821765689.3997</v>
      </c>
      <c r="S113" s="21"/>
    </row>
    <row r="114" spans="2:19" x14ac:dyDescent="0.25">
      <c r="B114" s="105" t="s">
        <v>91</v>
      </c>
      <c r="C114" s="8"/>
      <c r="D114" s="8"/>
      <c r="E114" s="48"/>
      <c r="F114" s="98"/>
      <c r="K114" s="129"/>
      <c r="L114" s="129"/>
      <c r="M114" s="129"/>
      <c r="N114" s="129"/>
      <c r="Q114" s="73"/>
      <c r="S114" s="21"/>
    </row>
    <row r="115" spans="2:19" x14ac:dyDescent="0.25">
      <c r="B115" s="27" t="s">
        <v>197</v>
      </c>
      <c r="C115" s="8"/>
      <c r="D115" s="8"/>
      <c r="E115" s="48"/>
      <c r="F115" s="48"/>
      <c r="G115" s="48"/>
      <c r="H115" s="48"/>
      <c r="I115" s="48"/>
      <c r="J115" s="48"/>
      <c r="K115" s="48"/>
      <c r="L115" s="48"/>
      <c r="M115" s="48"/>
      <c r="N115" s="48"/>
      <c r="O115" s="48"/>
      <c r="P115" s="48"/>
      <c r="Q115" s="48"/>
      <c r="S115" s="21"/>
    </row>
    <row r="116" spans="2:19" x14ac:dyDescent="0.25">
      <c r="B116" s="87" t="s">
        <v>75</v>
      </c>
      <c r="E116" s="127"/>
      <c r="F116" s="127"/>
      <c r="G116" s="127"/>
      <c r="H116" s="127"/>
      <c r="I116" s="127"/>
      <c r="J116" s="127"/>
      <c r="K116" s="127"/>
      <c r="L116" s="127"/>
      <c r="M116" s="127"/>
      <c r="N116" s="73"/>
      <c r="O116" s="127"/>
      <c r="P116" s="127"/>
      <c r="S116" s="21"/>
    </row>
    <row r="117" spans="2:19" x14ac:dyDescent="0.25">
      <c r="B117" s="87" t="s">
        <v>48</v>
      </c>
      <c r="N117" s="73"/>
      <c r="Q117" s="128"/>
      <c r="S117" s="21"/>
    </row>
    <row r="118" spans="2:19" x14ac:dyDescent="0.25">
      <c r="B118" s="87" t="s">
        <v>198</v>
      </c>
    </row>
    <row r="119" spans="2:19" x14ac:dyDescent="0.25">
      <c r="B119" s="8"/>
    </row>
    <row r="120" spans="2:19" x14ac:dyDescent="0.25">
      <c r="B120" s="8"/>
      <c r="R120" s="48"/>
    </row>
    <row r="121" spans="2:19" x14ac:dyDescent="0.25">
      <c r="B121" s="8"/>
      <c r="R121" s="48"/>
    </row>
    <row r="122" spans="2:19" x14ac:dyDescent="0.25">
      <c r="B122" s="8"/>
      <c r="R122" s="48"/>
    </row>
    <row r="123" spans="2:19" x14ac:dyDescent="0.25">
      <c r="B123" s="6"/>
      <c r="E123" s="73"/>
      <c r="F123" s="73"/>
      <c r="G123" s="73"/>
      <c r="H123" s="73"/>
      <c r="I123" s="73"/>
      <c r="J123" s="73"/>
      <c r="K123" s="73"/>
      <c r="L123" s="73"/>
      <c r="M123" s="73"/>
      <c r="N123" s="73"/>
      <c r="O123" s="73"/>
      <c r="R123" s="48"/>
    </row>
    <row r="124" spans="2:19" x14ac:dyDescent="0.25">
      <c r="B124" s="6"/>
      <c r="R124" s="48"/>
    </row>
    <row r="125" spans="2:19" x14ac:dyDescent="0.25">
      <c r="B125" s="6"/>
      <c r="R125" s="48"/>
    </row>
    <row r="126" spans="2:19" x14ac:dyDescent="0.25">
      <c r="R126" s="48"/>
    </row>
    <row r="127" spans="2:19" x14ac:dyDescent="0.25">
      <c r="R127" s="48"/>
    </row>
    <row r="128" spans="2:19" x14ac:dyDescent="0.25">
      <c r="R128" s="48"/>
    </row>
    <row r="129" spans="3:15" x14ac:dyDescent="0.25">
      <c r="C129" s="73"/>
      <c r="D129" s="73"/>
    </row>
    <row r="130" spans="3:15" x14ac:dyDescent="0.25">
      <c r="C130" s="73"/>
      <c r="D130" s="73"/>
      <c r="E130" s="73"/>
      <c r="F130" s="73"/>
      <c r="G130" s="73"/>
      <c r="H130" s="73"/>
      <c r="I130" s="73"/>
      <c r="J130" s="73"/>
      <c r="K130" s="73"/>
      <c r="L130" s="73"/>
      <c r="M130" s="73"/>
      <c r="N130" s="73"/>
      <c r="O130" s="73"/>
    </row>
    <row r="131" spans="3:15" x14ac:dyDescent="0.25">
      <c r="C131" s="73"/>
      <c r="D131" s="73"/>
      <c r="E131" s="73"/>
      <c r="F131" s="73"/>
      <c r="G131" s="73"/>
      <c r="H131" s="73"/>
      <c r="I131" s="73"/>
      <c r="J131" s="73"/>
      <c r="K131" s="73"/>
      <c r="L131" s="73"/>
      <c r="M131" s="73"/>
      <c r="N131" s="73"/>
      <c r="O131" s="73"/>
    </row>
    <row r="132" spans="3:15" x14ac:dyDescent="0.25">
      <c r="C132" s="73"/>
      <c r="D132" s="73"/>
      <c r="E132" s="73"/>
      <c r="F132" s="73"/>
      <c r="G132" s="73"/>
      <c r="H132" s="73"/>
      <c r="I132" s="73"/>
      <c r="J132" s="73"/>
      <c r="K132" s="73"/>
      <c r="L132" s="73"/>
      <c r="M132" s="73"/>
      <c r="N132" s="73"/>
      <c r="O132" s="73"/>
    </row>
  </sheetData>
  <mergeCells count="7">
    <mergeCell ref="B2:P2"/>
    <mergeCell ref="B3:P3"/>
    <mergeCell ref="B4:P4"/>
    <mergeCell ref="B5:P5"/>
    <mergeCell ref="B9:B10"/>
    <mergeCell ref="D9:D10"/>
    <mergeCell ref="E9:Q9"/>
  </mergeCells>
  <pageMargins left="0.7" right="0.7" top="0.75" bottom="0.75" header="0.3" footer="0.3"/>
  <pageSetup orientation="portrait" r:id="rId1"/>
  <ignoredErrors>
    <ignoredError sqref="Q38:Q112 Q13:Q31 Q33 Q36"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D455-63CE-4F65-A1A0-BD544D55FCC6}">
  <dimension ref="A2:S163"/>
  <sheetViews>
    <sheetView showGridLines="0" zoomScale="70" zoomScaleNormal="70" workbookViewId="0">
      <selection activeCell="B9" sqref="B9:B10"/>
    </sheetView>
  </sheetViews>
  <sheetFormatPr defaultColWidth="11.42578125" defaultRowHeight="15" x14ac:dyDescent="0.25"/>
  <cols>
    <col min="1" max="1" width="5.7109375" customWidth="1"/>
    <col min="2" max="2" width="89.85546875" customWidth="1"/>
    <col min="3" max="3" width="29.42578125" customWidth="1"/>
    <col min="4" max="4" width="17.5703125" customWidth="1"/>
    <col min="5" max="5" width="13.42578125" bestFit="1" customWidth="1"/>
    <col min="6" max="6" width="13.85546875" customWidth="1"/>
    <col min="7" max="7" width="13.5703125" bestFit="1" customWidth="1"/>
    <col min="8" max="8" width="14.5703125" bestFit="1" customWidth="1"/>
    <col min="9" max="9" width="12.5703125" customWidth="1"/>
    <col min="10" max="10" width="13.5703125" bestFit="1" customWidth="1"/>
    <col min="11" max="11" width="13.85546875" customWidth="1"/>
    <col min="12" max="12" width="14.5703125" bestFit="1" customWidth="1"/>
    <col min="13" max="13" width="14.140625" customWidth="1"/>
    <col min="14" max="14" width="15.42578125" bestFit="1" customWidth="1"/>
    <col min="15" max="15" width="17.85546875" bestFit="1" customWidth="1"/>
    <col min="16" max="16" width="18.85546875" customWidth="1"/>
    <col min="17" max="17" width="18.85546875" bestFit="1" customWidth="1"/>
    <col min="18" max="18" width="26.7109375" bestFit="1" customWidth="1"/>
    <col min="19" max="19" width="21.7109375" bestFit="1" customWidth="1"/>
    <col min="20" max="20" width="16.5703125" bestFit="1" customWidth="1"/>
    <col min="22" max="22" width="14.85546875" bestFit="1" customWidth="1"/>
    <col min="27" max="27" width="19.5703125" bestFit="1" customWidth="1"/>
    <col min="28" max="29" width="18.5703125" bestFit="1" customWidth="1"/>
    <col min="30" max="30" width="19.5703125" bestFit="1" customWidth="1"/>
    <col min="31" max="31" width="18.5703125" bestFit="1" customWidth="1"/>
  </cols>
  <sheetData>
    <row r="2" spans="1:19" ht="26.25" x14ac:dyDescent="0.25">
      <c r="B2" s="138" t="s">
        <v>0</v>
      </c>
      <c r="C2" s="138"/>
      <c r="D2" s="138"/>
      <c r="E2" s="138"/>
      <c r="F2" s="138"/>
      <c r="G2" s="138"/>
      <c r="H2" s="138"/>
      <c r="I2" s="138"/>
      <c r="J2" s="138"/>
      <c r="K2" s="138"/>
      <c r="L2" s="138"/>
      <c r="M2" s="138"/>
      <c r="N2" s="138"/>
      <c r="O2" s="138"/>
      <c r="P2" s="138"/>
    </row>
    <row r="3" spans="1:19" ht="21" x14ac:dyDescent="0.25">
      <c r="B3" s="139" t="s">
        <v>34</v>
      </c>
      <c r="C3" s="139"/>
      <c r="D3" s="139"/>
      <c r="E3" s="139"/>
      <c r="F3" s="139"/>
      <c r="G3" s="139"/>
      <c r="H3" s="139"/>
      <c r="I3" s="139"/>
      <c r="J3" s="139"/>
      <c r="K3" s="139"/>
      <c r="L3" s="139"/>
      <c r="M3" s="139"/>
      <c r="N3" s="139"/>
      <c r="O3" s="139"/>
      <c r="P3" s="139"/>
    </row>
    <row r="4" spans="1:19" ht="21" x14ac:dyDescent="0.25">
      <c r="B4" s="139" t="s">
        <v>67</v>
      </c>
      <c r="C4" s="139"/>
      <c r="D4" s="139"/>
      <c r="E4" s="139"/>
      <c r="F4" s="139"/>
      <c r="G4" s="139"/>
      <c r="H4" s="139"/>
      <c r="I4" s="139"/>
      <c r="J4" s="139"/>
      <c r="K4" s="139"/>
      <c r="L4" s="139"/>
      <c r="M4" s="139"/>
      <c r="N4" s="139"/>
      <c r="O4" s="139"/>
      <c r="P4" s="139"/>
    </row>
    <row r="5" spans="1:19" ht="15.75" x14ac:dyDescent="0.25">
      <c r="B5" s="140" t="s">
        <v>60</v>
      </c>
      <c r="C5" s="140"/>
      <c r="D5" s="140"/>
      <c r="E5" s="140"/>
      <c r="F5" s="140"/>
      <c r="G5" s="140"/>
      <c r="H5" s="140"/>
      <c r="I5" s="140"/>
      <c r="J5" s="140"/>
      <c r="K5" s="140"/>
      <c r="L5" s="140"/>
      <c r="M5" s="140"/>
      <c r="N5" s="140"/>
      <c r="O5" s="140"/>
      <c r="P5" s="140"/>
    </row>
    <row r="6" spans="1:19" ht="4.5" customHeight="1" x14ac:dyDescent="0.25">
      <c r="B6" s="12"/>
      <c r="C6" s="12"/>
      <c r="D6" s="12"/>
      <c r="E6" s="12"/>
      <c r="F6" s="12"/>
      <c r="G6" s="12"/>
      <c r="H6" s="12"/>
      <c r="I6" s="12"/>
      <c r="J6" s="12"/>
      <c r="K6" s="12"/>
      <c r="L6" s="12"/>
      <c r="M6" s="12"/>
      <c r="N6" s="12"/>
      <c r="O6" s="12"/>
      <c r="P6" s="11"/>
    </row>
    <row r="7" spans="1:19" x14ac:dyDescent="0.25">
      <c r="A7" s="1"/>
    </row>
    <row r="8" spans="1:19" x14ac:dyDescent="0.25">
      <c r="B8" s="15" t="s">
        <v>312</v>
      </c>
      <c r="C8" s="7"/>
      <c r="D8" s="7"/>
      <c r="E8" s="7"/>
      <c r="F8" s="7"/>
      <c r="G8" s="7"/>
      <c r="H8" s="7"/>
      <c r="I8" s="7"/>
      <c r="J8" s="7"/>
      <c r="K8" s="7"/>
      <c r="L8" s="7"/>
      <c r="M8" s="7"/>
      <c r="N8" s="7"/>
      <c r="O8" s="7"/>
      <c r="Q8" s="9" t="s">
        <v>45</v>
      </c>
    </row>
    <row r="9" spans="1:19" ht="16.5" customHeight="1" x14ac:dyDescent="0.25">
      <c r="B9" s="141" t="s">
        <v>94</v>
      </c>
      <c r="C9" s="85" t="s">
        <v>77</v>
      </c>
      <c r="D9" s="143" t="s">
        <v>89</v>
      </c>
      <c r="E9" s="145" t="s">
        <v>71</v>
      </c>
      <c r="F9" s="146"/>
      <c r="G9" s="146"/>
      <c r="H9" s="146"/>
      <c r="I9" s="146"/>
      <c r="J9" s="146"/>
      <c r="K9" s="146"/>
      <c r="L9" s="146"/>
      <c r="M9" s="146"/>
      <c r="N9" s="146"/>
      <c r="O9" s="146"/>
      <c r="P9" s="146"/>
      <c r="Q9" s="146"/>
    </row>
    <row r="10" spans="1:19" ht="15.95" customHeight="1" x14ac:dyDescent="0.25">
      <c r="B10" s="142"/>
      <c r="C10" s="86" t="s">
        <v>199</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ht="15.95" customHeight="1" x14ac:dyDescent="0.25">
      <c r="B11" s="100" t="s">
        <v>209</v>
      </c>
      <c r="C11" s="97">
        <f>C16</f>
        <v>0</v>
      </c>
      <c r="D11" s="97">
        <v>1346019705.96</v>
      </c>
      <c r="E11" s="97">
        <v>202015591.63999999</v>
      </c>
      <c r="F11" s="97">
        <v>158973138.41</v>
      </c>
      <c r="G11" s="97">
        <v>8512502.5</v>
      </c>
      <c r="H11" s="97">
        <v>47714880</v>
      </c>
      <c r="I11" s="97">
        <v>323520620.64999998</v>
      </c>
      <c r="J11" s="97">
        <v>11588120</v>
      </c>
      <c r="K11" s="97">
        <v>111789630.63</v>
      </c>
      <c r="L11" s="97">
        <v>241403222.91</v>
      </c>
      <c r="M11" s="97">
        <v>497006.25</v>
      </c>
      <c r="N11" s="97">
        <v>16982622.5</v>
      </c>
      <c r="O11" s="97">
        <v>441454067.63</v>
      </c>
      <c r="P11" s="97">
        <v>19097667.5</v>
      </c>
      <c r="Q11" s="98">
        <f>SUM(E11:P11)</f>
        <v>1583549070.6199999</v>
      </c>
      <c r="S11" s="21"/>
    </row>
    <row r="12" spans="1:19" ht="15.95" customHeight="1" x14ac:dyDescent="0.25">
      <c r="B12" s="102" t="s">
        <v>210</v>
      </c>
      <c r="C12" s="97">
        <f>C15</f>
        <v>0</v>
      </c>
      <c r="D12" s="97">
        <v>627741789.38999999</v>
      </c>
      <c r="E12" s="97"/>
      <c r="F12" s="97">
        <v>20528000</v>
      </c>
      <c r="G12" s="97"/>
      <c r="H12" s="97"/>
      <c r="I12" s="97">
        <v>6586690.0199999996</v>
      </c>
      <c r="J12" s="97"/>
      <c r="K12" s="97"/>
      <c r="L12" s="97">
        <v>5535000</v>
      </c>
      <c r="M12" s="97"/>
      <c r="N12" s="97"/>
      <c r="O12" s="97"/>
      <c r="P12" s="97">
        <v>16000</v>
      </c>
      <c r="Q12" s="98">
        <f t="shared" ref="Q12:Q75" si="0">SUM(E12:P12)</f>
        <v>32665690.02</v>
      </c>
      <c r="S12" s="21"/>
    </row>
    <row r="13" spans="1:19" ht="15.95" customHeight="1" x14ac:dyDescent="0.25">
      <c r="B13" s="101" t="s">
        <v>313</v>
      </c>
      <c r="C13" s="97"/>
      <c r="D13" s="97">
        <v>211901.39</v>
      </c>
      <c r="E13" s="97"/>
      <c r="F13" s="97"/>
      <c r="G13" s="97"/>
      <c r="H13" s="97"/>
      <c r="I13" s="97"/>
      <c r="J13" s="97"/>
      <c r="K13" s="97"/>
      <c r="L13" s="97"/>
      <c r="M13" s="97"/>
      <c r="N13" s="97"/>
      <c r="O13" s="97"/>
      <c r="P13" s="97">
        <v>0</v>
      </c>
      <c r="Q13" s="98">
        <f t="shared" si="0"/>
        <v>0</v>
      </c>
      <c r="S13" s="21"/>
    </row>
    <row r="14" spans="1:19" ht="15.95" customHeight="1" x14ac:dyDescent="0.25">
      <c r="B14" s="101" t="s">
        <v>211</v>
      </c>
      <c r="C14" s="97"/>
      <c r="D14" s="99">
        <v>36189690</v>
      </c>
      <c r="E14" s="97"/>
      <c r="F14" s="97">
        <v>20528000</v>
      </c>
      <c r="G14" s="97"/>
      <c r="H14" s="97"/>
      <c r="I14" s="97">
        <v>6586690.0199999996</v>
      </c>
      <c r="J14" s="97"/>
      <c r="K14" s="97"/>
      <c r="L14" s="97">
        <v>5535000</v>
      </c>
      <c r="M14" s="97"/>
      <c r="N14" s="97"/>
      <c r="O14" s="97"/>
      <c r="P14" s="97">
        <v>16000</v>
      </c>
      <c r="Q14" s="98">
        <f t="shared" si="0"/>
        <v>32665690.02</v>
      </c>
      <c r="S14" s="21"/>
    </row>
    <row r="15" spans="1:19" ht="15.95" customHeight="1" x14ac:dyDescent="0.25">
      <c r="B15" s="101" t="s">
        <v>314</v>
      </c>
      <c r="C15" s="99">
        <v>0</v>
      </c>
      <c r="D15" s="99">
        <v>591340198</v>
      </c>
      <c r="E15" s="99"/>
      <c r="F15" s="99"/>
      <c r="G15" s="99"/>
      <c r="H15" s="99"/>
      <c r="I15" s="99"/>
      <c r="J15" s="99"/>
      <c r="K15" s="99"/>
      <c r="L15" s="99"/>
      <c r="M15" s="99"/>
      <c r="N15" s="99"/>
      <c r="O15" s="99"/>
      <c r="P15" s="99">
        <v>0</v>
      </c>
      <c r="Q15" s="98">
        <f t="shared" si="0"/>
        <v>0</v>
      </c>
      <c r="S15" s="21"/>
    </row>
    <row r="16" spans="1:19" ht="15.95" customHeight="1" x14ac:dyDescent="0.25">
      <c r="B16" s="102" t="s">
        <v>212</v>
      </c>
      <c r="C16" s="97">
        <f>C17</f>
        <v>0</v>
      </c>
      <c r="D16" s="97">
        <v>704277916.56999993</v>
      </c>
      <c r="E16" s="97">
        <v>202015591.63999999</v>
      </c>
      <c r="F16" s="97">
        <v>138445138.41</v>
      </c>
      <c r="G16" s="97">
        <v>8512502.5</v>
      </c>
      <c r="H16" s="97">
        <v>47714880</v>
      </c>
      <c r="I16" s="97">
        <v>316933930.63</v>
      </c>
      <c r="J16" s="97">
        <v>11588120</v>
      </c>
      <c r="K16" s="97">
        <v>111789630.63</v>
      </c>
      <c r="L16" s="97">
        <v>235868222.91</v>
      </c>
      <c r="M16" s="97">
        <v>497006.25</v>
      </c>
      <c r="N16" s="97">
        <v>16982622.5</v>
      </c>
      <c r="O16" s="97">
        <v>441454067.63</v>
      </c>
      <c r="P16" s="97">
        <v>19081667.5</v>
      </c>
      <c r="Q16" s="98">
        <f t="shared" si="0"/>
        <v>1550883380.5999999</v>
      </c>
      <c r="S16" s="21"/>
    </row>
    <row r="17" spans="2:19" ht="15.95" customHeight="1" x14ac:dyDescent="0.25">
      <c r="B17" s="101" t="s">
        <v>213</v>
      </c>
      <c r="C17" s="99">
        <v>0</v>
      </c>
      <c r="D17" s="99">
        <v>704277916.56999993</v>
      </c>
      <c r="E17" s="99">
        <v>202015591.63999999</v>
      </c>
      <c r="F17" s="99">
        <v>138445138.41</v>
      </c>
      <c r="G17" s="99">
        <v>8512502.5</v>
      </c>
      <c r="H17" s="99">
        <v>47714880</v>
      </c>
      <c r="I17" s="99">
        <v>316933930.63</v>
      </c>
      <c r="J17" s="99">
        <v>11588120</v>
      </c>
      <c r="K17" s="99">
        <v>111789630.63</v>
      </c>
      <c r="L17" s="99">
        <v>235868222.91</v>
      </c>
      <c r="M17" s="99">
        <v>497006.25</v>
      </c>
      <c r="N17" s="99">
        <v>16982622.5</v>
      </c>
      <c r="O17" s="99">
        <v>441454067.63</v>
      </c>
      <c r="P17" s="99">
        <v>19081667.5</v>
      </c>
      <c r="Q17" s="98">
        <f t="shared" si="0"/>
        <v>1550883380.5999999</v>
      </c>
      <c r="S17" s="21"/>
    </row>
    <row r="18" spans="2:19" ht="15.95" customHeight="1" x14ac:dyDescent="0.25">
      <c r="B18" s="102" t="s">
        <v>297</v>
      </c>
      <c r="C18" s="97"/>
      <c r="D18" s="97">
        <v>14000000</v>
      </c>
      <c r="E18" s="97"/>
      <c r="F18" s="97"/>
      <c r="G18" s="97">
        <v>0</v>
      </c>
      <c r="H18" s="97"/>
      <c r="I18" s="97">
        <v>0</v>
      </c>
      <c r="J18" s="97"/>
      <c r="K18" s="97"/>
      <c r="L18" s="97"/>
      <c r="M18" s="97">
        <v>0</v>
      </c>
      <c r="N18" s="97"/>
      <c r="O18" s="97"/>
      <c r="P18" s="97"/>
      <c r="Q18" s="98">
        <f t="shared" si="0"/>
        <v>0</v>
      </c>
      <c r="S18" s="21"/>
    </row>
    <row r="19" spans="2:19" ht="15.95" customHeight="1" x14ac:dyDescent="0.25">
      <c r="B19" s="101" t="s">
        <v>298</v>
      </c>
      <c r="C19" s="99"/>
      <c r="D19" s="99">
        <v>14000000</v>
      </c>
      <c r="E19" s="99"/>
      <c r="F19" s="99"/>
      <c r="G19" s="99">
        <v>0</v>
      </c>
      <c r="H19" s="99"/>
      <c r="I19" s="99">
        <v>0</v>
      </c>
      <c r="J19" s="99"/>
      <c r="K19" s="99"/>
      <c r="L19" s="99"/>
      <c r="M19" s="99">
        <v>0</v>
      </c>
      <c r="N19" s="99"/>
      <c r="O19" s="99"/>
      <c r="P19" s="99"/>
      <c r="Q19" s="98">
        <f t="shared" si="0"/>
        <v>0</v>
      </c>
      <c r="S19" s="21"/>
    </row>
    <row r="20" spans="2:19" ht="15.95" customHeight="1" x14ac:dyDescent="0.25">
      <c r="B20" s="100" t="s">
        <v>214</v>
      </c>
      <c r="C20" s="97">
        <f>C21+C25</f>
        <v>0</v>
      </c>
      <c r="D20" s="97">
        <v>2609854954.8899999</v>
      </c>
      <c r="E20" s="97">
        <v>257287864.44000003</v>
      </c>
      <c r="F20" s="97">
        <v>235705766.44</v>
      </c>
      <c r="G20" s="97">
        <v>261713965.02000004</v>
      </c>
      <c r="H20" s="97">
        <v>399439060.96999997</v>
      </c>
      <c r="I20" s="97">
        <v>313199743.39999998</v>
      </c>
      <c r="J20" s="97">
        <v>388714317.06999993</v>
      </c>
      <c r="K20" s="97">
        <v>337582776.49999994</v>
      </c>
      <c r="L20" s="97">
        <v>332039570.60000002</v>
      </c>
      <c r="M20" s="97">
        <v>336767494.15999997</v>
      </c>
      <c r="N20" s="97">
        <v>302862798.80999994</v>
      </c>
      <c r="O20" s="97">
        <v>224540401.28</v>
      </c>
      <c r="P20" s="97">
        <v>429206206.55999994</v>
      </c>
      <c r="Q20" s="98">
        <f t="shared" si="0"/>
        <v>3819059965.2499995</v>
      </c>
      <c r="S20" s="21"/>
    </row>
    <row r="21" spans="2:19" ht="15.95" customHeight="1" x14ac:dyDescent="0.25">
      <c r="B21" s="102" t="s">
        <v>215</v>
      </c>
      <c r="C21" s="97">
        <f>C22+C23</f>
        <v>0</v>
      </c>
      <c r="D21" s="97">
        <v>2548460275.54</v>
      </c>
      <c r="E21" s="97">
        <v>231128872.53000003</v>
      </c>
      <c r="F21" s="97">
        <v>217070580.43000001</v>
      </c>
      <c r="G21" s="97">
        <v>253471019.84000003</v>
      </c>
      <c r="H21" s="97">
        <v>375670618.33999997</v>
      </c>
      <c r="I21" s="97">
        <v>292021555.24000001</v>
      </c>
      <c r="J21" s="97">
        <v>379465324.13999999</v>
      </c>
      <c r="K21" s="97">
        <v>321667723.52999997</v>
      </c>
      <c r="L21" s="97">
        <v>311050570.56000006</v>
      </c>
      <c r="M21" s="97">
        <v>316375523.13</v>
      </c>
      <c r="N21" s="97">
        <v>290909118.00999999</v>
      </c>
      <c r="O21" s="97">
        <v>215643557.94</v>
      </c>
      <c r="P21" s="97">
        <v>415252154.90999997</v>
      </c>
      <c r="Q21" s="98">
        <f t="shared" si="0"/>
        <v>3619726618.5999999</v>
      </c>
      <c r="S21" s="21"/>
    </row>
    <row r="22" spans="2:19" ht="15.95" customHeight="1" x14ac:dyDescent="0.25">
      <c r="B22" s="101" t="s">
        <v>216</v>
      </c>
      <c r="C22" s="99">
        <v>0</v>
      </c>
      <c r="D22" s="99">
        <v>322790854</v>
      </c>
      <c r="E22" s="99">
        <v>74442671.200000003</v>
      </c>
      <c r="F22" s="99">
        <v>61465095.010000005</v>
      </c>
      <c r="G22" s="99">
        <v>52819652.299999997</v>
      </c>
      <c r="H22" s="99">
        <v>86276936.269999996</v>
      </c>
      <c r="I22" s="99">
        <v>43600562.899999999</v>
      </c>
      <c r="J22" s="99">
        <v>25535207.66</v>
      </c>
      <c r="K22" s="99">
        <v>27959021.710000001</v>
      </c>
      <c r="L22" s="99">
        <v>22515349.859999999</v>
      </c>
      <c r="M22" s="99">
        <v>20285846.179999996</v>
      </c>
      <c r="N22" s="99">
        <v>24043732.390000001</v>
      </c>
      <c r="O22" s="99">
        <v>27732577.109999999</v>
      </c>
      <c r="P22" s="99">
        <v>27509274.57</v>
      </c>
      <c r="Q22" s="98">
        <f t="shared" si="0"/>
        <v>494185927.15999997</v>
      </c>
      <c r="S22" s="21"/>
    </row>
    <row r="23" spans="2:19" ht="15.95" customHeight="1" x14ac:dyDescent="0.25">
      <c r="B23" s="101" t="s">
        <v>217</v>
      </c>
      <c r="C23" s="99">
        <v>0</v>
      </c>
      <c r="D23" s="99">
        <v>2083497904.54</v>
      </c>
      <c r="E23" s="99">
        <v>156686201.33000001</v>
      </c>
      <c r="F23" s="99">
        <v>155605485.42000002</v>
      </c>
      <c r="G23" s="99">
        <v>200651367.54000002</v>
      </c>
      <c r="H23" s="99">
        <v>289393682.06999999</v>
      </c>
      <c r="I23" s="99">
        <v>248420992.34</v>
      </c>
      <c r="J23" s="99">
        <v>353930116.47999996</v>
      </c>
      <c r="K23" s="99">
        <v>293708701.81999999</v>
      </c>
      <c r="L23" s="99">
        <v>288535220.70000005</v>
      </c>
      <c r="M23" s="99">
        <v>296089676.94999999</v>
      </c>
      <c r="N23" s="99">
        <v>266865385.62</v>
      </c>
      <c r="O23" s="99">
        <v>187910980.83000001</v>
      </c>
      <c r="P23" s="99">
        <v>387742880.33999997</v>
      </c>
      <c r="Q23" s="98">
        <f t="shared" si="0"/>
        <v>3125540691.4400001</v>
      </c>
      <c r="S23" s="21"/>
    </row>
    <row r="24" spans="2:19" ht="15.95" customHeight="1" x14ac:dyDescent="0.25">
      <c r="B24" s="101" t="s">
        <v>315</v>
      </c>
      <c r="C24" s="99"/>
      <c r="D24" s="99">
        <v>142171517</v>
      </c>
      <c r="E24" s="99"/>
      <c r="F24" s="99"/>
      <c r="G24" s="99"/>
      <c r="H24" s="99"/>
      <c r="I24" s="99"/>
      <c r="J24" s="99"/>
      <c r="K24" s="99"/>
      <c r="L24" s="99"/>
      <c r="M24" s="99"/>
      <c r="N24" s="99"/>
      <c r="O24" s="99"/>
      <c r="P24" s="99">
        <v>0</v>
      </c>
      <c r="Q24" s="98">
        <f t="shared" si="0"/>
        <v>0</v>
      </c>
      <c r="S24" s="21"/>
    </row>
    <row r="25" spans="2:19" ht="15.95" customHeight="1" x14ac:dyDescent="0.25">
      <c r="B25" s="102" t="s">
        <v>218</v>
      </c>
      <c r="C25" s="97">
        <f>C27+C26</f>
        <v>0</v>
      </c>
      <c r="D25" s="97">
        <v>61394679.350000001</v>
      </c>
      <c r="E25" s="97">
        <v>26158991.91</v>
      </c>
      <c r="F25" s="97">
        <v>18635186.010000002</v>
      </c>
      <c r="G25" s="97">
        <v>8242945.1799999997</v>
      </c>
      <c r="H25" s="97">
        <v>23768442.629999999</v>
      </c>
      <c r="I25" s="97">
        <v>21178188.16</v>
      </c>
      <c r="J25" s="97">
        <v>9248992.9299999997</v>
      </c>
      <c r="K25" s="97">
        <v>15915052.970000001</v>
      </c>
      <c r="L25" s="97">
        <v>20989000.040000003</v>
      </c>
      <c r="M25" s="97">
        <v>20391971.030000001</v>
      </c>
      <c r="N25" s="97">
        <v>11953680.800000001</v>
      </c>
      <c r="O25" s="97">
        <v>8896843.3399999999</v>
      </c>
      <c r="P25" s="97">
        <v>13954051.649999999</v>
      </c>
      <c r="Q25" s="98">
        <f t="shared" si="0"/>
        <v>199333346.65000001</v>
      </c>
      <c r="S25" s="21"/>
    </row>
    <row r="26" spans="2:19" ht="15.95" customHeight="1" x14ac:dyDescent="0.25">
      <c r="B26" s="101" t="s">
        <v>216</v>
      </c>
      <c r="C26" s="130">
        <v>0</v>
      </c>
      <c r="D26" s="130">
        <v>61394679.350000001</v>
      </c>
      <c r="E26" s="130">
        <v>17014938.91</v>
      </c>
      <c r="F26" s="130">
        <v>5343856.97</v>
      </c>
      <c r="G26" s="130">
        <v>4917138.4400000004</v>
      </c>
      <c r="H26" s="130">
        <v>5890541.8899999997</v>
      </c>
      <c r="I26" s="130">
        <v>4524681.57</v>
      </c>
      <c r="J26" s="130">
        <v>3943036.34</v>
      </c>
      <c r="K26" s="130">
        <v>4229126.82</v>
      </c>
      <c r="L26" s="130">
        <v>3559862.34</v>
      </c>
      <c r="M26" s="130">
        <v>3441166.34</v>
      </c>
      <c r="N26" s="130">
        <v>3931010.34</v>
      </c>
      <c r="O26" s="130">
        <v>3062227</v>
      </c>
      <c r="P26" s="130">
        <v>3159806.38</v>
      </c>
      <c r="Q26" s="98">
        <f t="shared" si="0"/>
        <v>63017393.340000011</v>
      </c>
      <c r="S26" s="21"/>
    </row>
    <row r="27" spans="2:19" ht="15.95" customHeight="1" x14ac:dyDescent="0.25">
      <c r="B27" s="101" t="s">
        <v>219</v>
      </c>
      <c r="C27" s="99">
        <v>0</v>
      </c>
      <c r="D27" s="99">
        <v>0</v>
      </c>
      <c r="E27" s="99">
        <v>9144053</v>
      </c>
      <c r="F27" s="99">
        <v>13291329.040000001</v>
      </c>
      <c r="G27" s="99">
        <v>3325806.7399999998</v>
      </c>
      <c r="H27" s="99">
        <v>17877900.739999998</v>
      </c>
      <c r="I27" s="99">
        <v>16653506.59</v>
      </c>
      <c r="J27" s="99">
        <v>5305956.59</v>
      </c>
      <c r="K27" s="99">
        <v>11685926.15</v>
      </c>
      <c r="L27" s="99">
        <v>17429137.700000003</v>
      </c>
      <c r="M27" s="99">
        <v>16950804.690000001</v>
      </c>
      <c r="N27" s="99">
        <v>8022670.46</v>
      </c>
      <c r="O27" s="99">
        <v>5834616.3400000008</v>
      </c>
      <c r="P27" s="99">
        <v>10794245.27</v>
      </c>
      <c r="Q27" s="98">
        <f t="shared" si="0"/>
        <v>136315953.31</v>
      </c>
      <c r="S27" s="21"/>
    </row>
    <row r="28" spans="2:19" ht="15.95" customHeight="1" x14ac:dyDescent="0.25">
      <c r="B28" s="100" t="s">
        <v>220</v>
      </c>
      <c r="C28" s="97">
        <f>C29+C46</f>
        <v>0</v>
      </c>
      <c r="D28" s="97">
        <v>2932797814.1799998</v>
      </c>
      <c r="E28" s="97">
        <v>579447366.03000009</v>
      </c>
      <c r="F28" s="97">
        <v>328505623.55000001</v>
      </c>
      <c r="G28" s="97">
        <v>371433816.19999993</v>
      </c>
      <c r="H28" s="97">
        <v>484893798.31999993</v>
      </c>
      <c r="I28" s="97">
        <v>337586718.95000005</v>
      </c>
      <c r="J28" s="97">
        <v>185181549.27000001</v>
      </c>
      <c r="K28" s="97">
        <v>359364765.75</v>
      </c>
      <c r="L28" s="97">
        <v>571266534.04999995</v>
      </c>
      <c r="M28" s="97">
        <v>272211325.89999998</v>
      </c>
      <c r="N28" s="97">
        <v>230646658.84999999</v>
      </c>
      <c r="O28" s="97">
        <v>238157043.35000002</v>
      </c>
      <c r="P28" s="97">
        <v>285930358.67000002</v>
      </c>
      <c r="Q28" s="98">
        <f t="shared" si="0"/>
        <v>4244625558.8899999</v>
      </c>
      <c r="S28" s="21"/>
    </row>
    <row r="29" spans="2:19" ht="15.95" customHeight="1" x14ac:dyDescent="0.25">
      <c r="B29" s="102" t="s">
        <v>221</v>
      </c>
      <c r="C29" s="97">
        <f>C33+C38</f>
        <v>0</v>
      </c>
      <c r="D29" s="97">
        <v>2637629225.1199999</v>
      </c>
      <c r="E29" s="97">
        <v>161474043.89000002</v>
      </c>
      <c r="F29" s="97">
        <v>159820196.42000002</v>
      </c>
      <c r="G29" s="97">
        <v>218460735.91999999</v>
      </c>
      <c r="H29" s="97">
        <v>320526222.33999997</v>
      </c>
      <c r="I29" s="97">
        <v>173225110.81999999</v>
      </c>
      <c r="J29" s="97">
        <v>85922507.99000001</v>
      </c>
      <c r="K29" s="97">
        <v>215038348.47999999</v>
      </c>
      <c r="L29" s="97">
        <v>249182649.03</v>
      </c>
      <c r="M29" s="97">
        <v>157114286.12999997</v>
      </c>
      <c r="N29" s="97">
        <v>137874204.94</v>
      </c>
      <c r="O29" s="97">
        <v>143472352.28</v>
      </c>
      <c r="P29" s="97">
        <v>162041213.99000001</v>
      </c>
      <c r="Q29" s="98">
        <f t="shared" si="0"/>
        <v>2184151872.2299995</v>
      </c>
      <c r="S29" s="21"/>
    </row>
    <row r="30" spans="2:19" ht="15.95" customHeight="1" x14ac:dyDescent="0.25">
      <c r="B30" s="101" t="s">
        <v>222</v>
      </c>
      <c r="C30" s="97">
        <v>0</v>
      </c>
      <c r="D30" s="97">
        <v>925935997</v>
      </c>
      <c r="E30" s="97">
        <v>1340039.07</v>
      </c>
      <c r="F30" s="97">
        <v>976713.96</v>
      </c>
      <c r="G30" s="97">
        <v>1078126.47</v>
      </c>
      <c r="H30" s="97">
        <v>2097847.34</v>
      </c>
      <c r="I30" s="97">
        <v>1576089.07</v>
      </c>
      <c r="J30" s="97">
        <v>1223580.5</v>
      </c>
      <c r="K30" s="97">
        <v>1888910.43</v>
      </c>
      <c r="L30" s="97">
        <v>20901602.449999999</v>
      </c>
      <c r="M30" s="97">
        <v>1653764.7300000002</v>
      </c>
      <c r="N30" s="97">
        <v>1101636.96</v>
      </c>
      <c r="O30" s="97">
        <v>1399776.55</v>
      </c>
      <c r="P30" s="97">
        <v>625147.49</v>
      </c>
      <c r="Q30" s="98">
        <f t="shared" si="0"/>
        <v>35863235.019999996</v>
      </c>
      <c r="S30" s="21"/>
    </row>
    <row r="31" spans="2:19" ht="15.95" customHeight="1" x14ac:dyDescent="0.25">
      <c r="B31" s="101" t="s">
        <v>121</v>
      </c>
      <c r="C31" s="99">
        <v>0</v>
      </c>
      <c r="D31" s="99">
        <v>9071822</v>
      </c>
      <c r="E31" s="99">
        <v>246643</v>
      </c>
      <c r="F31" s="99"/>
      <c r="G31" s="99"/>
      <c r="H31" s="99">
        <v>34200</v>
      </c>
      <c r="I31" s="99">
        <v>1414637.02</v>
      </c>
      <c r="J31" s="99"/>
      <c r="K31" s="99">
        <v>611112.61</v>
      </c>
      <c r="L31" s="99">
        <v>1386907.75</v>
      </c>
      <c r="M31" s="99">
        <v>66701.66</v>
      </c>
      <c r="N31" s="99">
        <v>2866700.86</v>
      </c>
      <c r="O31" s="99">
        <v>3235366.59</v>
      </c>
      <c r="P31" s="99">
        <v>0</v>
      </c>
      <c r="Q31" s="98">
        <f t="shared" si="0"/>
        <v>9862269.4900000002</v>
      </c>
      <c r="S31" s="21"/>
    </row>
    <row r="32" spans="2:19" ht="15.95" customHeight="1" x14ac:dyDescent="0.25">
      <c r="B32" s="101" t="s">
        <v>301</v>
      </c>
      <c r="C32" s="99"/>
      <c r="D32" s="99">
        <v>335974.46</v>
      </c>
      <c r="E32" s="99"/>
      <c r="F32" s="99"/>
      <c r="G32" s="99"/>
      <c r="H32" s="99"/>
      <c r="I32" s="99"/>
      <c r="J32" s="99"/>
      <c r="K32" s="99"/>
      <c r="L32" s="99"/>
      <c r="M32" s="99">
        <v>1500000</v>
      </c>
      <c r="N32" s="99"/>
      <c r="O32" s="99">
        <v>0</v>
      </c>
      <c r="P32" s="99">
        <v>0</v>
      </c>
      <c r="Q32" s="98">
        <f t="shared" si="0"/>
        <v>1500000</v>
      </c>
      <c r="S32" s="21"/>
    </row>
    <row r="33" spans="2:19" ht="15.95" customHeight="1" x14ac:dyDescent="0.25">
      <c r="B33" s="101" t="s">
        <v>223</v>
      </c>
      <c r="C33" s="99">
        <v>0</v>
      </c>
      <c r="D33" s="99">
        <v>124206710.15000001</v>
      </c>
      <c r="E33" s="99">
        <v>7500000</v>
      </c>
      <c r="F33" s="99">
        <v>110000</v>
      </c>
      <c r="G33" s="99">
        <v>20274752.16</v>
      </c>
      <c r="H33" s="99">
        <v>15273000</v>
      </c>
      <c r="I33" s="99">
        <v>14145000</v>
      </c>
      <c r="J33" s="99">
        <v>0</v>
      </c>
      <c r="K33" s="99">
        <v>9432735.6199999992</v>
      </c>
      <c r="L33" s="99">
        <v>26252313.960000001</v>
      </c>
      <c r="M33" s="99">
        <v>2065716.12</v>
      </c>
      <c r="N33" s="99">
        <v>3596508.85</v>
      </c>
      <c r="O33" s="99">
        <v>16825831.710000001</v>
      </c>
      <c r="P33" s="99">
        <v>13663393.91</v>
      </c>
      <c r="Q33" s="98">
        <f t="shared" si="0"/>
        <v>129139252.32999998</v>
      </c>
      <c r="S33" s="21"/>
    </row>
    <row r="34" spans="2:19" ht="15.95" customHeight="1" x14ac:dyDescent="0.25">
      <c r="B34" s="101" t="s">
        <v>224</v>
      </c>
      <c r="C34" s="99">
        <v>0</v>
      </c>
      <c r="D34" s="99">
        <v>1005582</v>
      </c>
      <c r="E34" s="99">
        <v>262300</v>
      </c>
      <c r="F34" s="99">
        <v>223600</v>
      </c>
      <c r="G34" s="99">
        <v>175600</v>
      </c>
      <c r="H34" s="99">
        <v>215400</v>
      </c>
      <c r="I34" s="99">
        <v>331100</v>
      </c>
      <c r="J34" s="99">
        <v>309100</v>
      </c>
      <c r="K34" s="99">
        <v>409100</v>
      </c>
      <c r="L34" s="99">
        <v>479100</v>
      </c>
      <c r="M34" s="99">
        <v>174600</v>
      </c>
      <c r="N34" s="99">
        <v>189900</v>
      </c>
      <c r="O34" s="99">
        <v>312200</v>
      </c>
      <c r="P34" s="99">
        <v>283200</v>
      </c>
      <c r="Q34" s="98">
        <f t="shared" si="0"/>
        <v>3365200</v>
      </c>
      <c r="S34" s="21"/>
    </row>
    <row r="35" spans="2:19" ht="15.95" customHeight="1" x14ac:dyDescent="0.25">
      <c r="B35" s="101" t="s">
        <v>302</v>
      </c>
      <c r="C35" s="99"/>
      <c r="D35" s="99">
        <v>1339333.3899999999</v>
      </c>
      <c r="E35" s="99"/>
      <c r="F35" s="99"/>
      <c r="G35" s="99"/>
      <c r="H35" s="99"/>
      <c r="I35" s="99"/>
      <c r="J35" s="99"/>
      <c r="K35" s="99"/>
      <c r="L35" s="99"/>
      <c r="M35" s="99"/>
      <c r="N35" s="99"/>
      <c r="O35" s="99">
        <v>61000</v>
      </c>
      <c r="P35" s="99">
        <v>0</v>
      </c>
      <c r="Q35" s="98">
        <f t="shared" si="0"/>
        <v>61000</v>
      </c>
      <c r="S35" s="21"/>
    </row>
    <row r="36" spans="2:19" ht="15.95" customHeight="1" x14ac:dyDescent="0.25">
      <c r="B36" s="101" t="s">
        <v>200</v>
      </c>
      <c r="C36" s="99">
        <v>0</v>
      </c>
      <c r="D36" s="99">
        <v>17252503</v>
      </c>
      <c r="E36" s="99"/>
      <c r="F36" s="99"/>
      <c r="G36" s="99">
        <v>6689659.79</v>
      </c>
      <c r="H36" s="99">
        <v>2974353.7</v>
      </c>
      <c r="I36" s="99"/>
      <c r="J36" s="99"/>
      <c r="K36" s="99">
        <v>2868340.84</v>
      </c>
      <c r="L36" s="99">
        <v>900000</v>
      </c>
      <c r="M36" s="99"/>
      <c r="N36" s="99"/>
      <c r="O36" s="99">
        <v>2969673.52</v>
      </c>
      <c r="P36" s="99">
        <v>1224897.42</v>
      </c>
      <c r="Q36" s="98">
        <f t="shared" si="0"/>
        <v>17626925.27</v>
      </c>
      <c r="S36" s="21"/>
    </row>
    <row r="37" spans="2:19" ht="15.95" customHeight="1" x14ac:dyDescent="0.25">
      <c r="B37" s="101" t="s">
        <v>225</v>
      </c>
      <c r="C37" s="99">
        <v>0</v>
      </c>
      <c r="D37" s="99">
        <v>8014000</v>
      </c>
      <c r="E37" s="99">
        <v>274000</v>
      </c>
      <c r="F37" s="99">
        <v>324000</v>
      </c>
      <c r="G37" s="99">
        <v>3848250</v>
      </c>
      <c r="H37" s="99">
        <v>354000</v>
      </c>
      <c r="I37" s="99">
        <v>390000</v>
      </c>
      <c r="J37" s="99">
        <v>125000</v>
      </c>
      <c r="K37" s="99">
        <v>219000</v>
      </c>
      <c r="L37" s="99">
        <v>483000</v>
      </c>
      <c r="M37" s="99">
        <v>625000</v>
      </c>
      <c r="N37" s="99">
        <v>294000</v>
      </c>
      <c r="O37" s="99">
        <v>463500</v>
      </c>
      <c r="P37" s="99">
        <v>556000</v>
      </c>
      <c r="Q37" s="98">
        <f t="shared" si="0"/>
        <v>7955750</v>
      </c>
      <c r="S37" s="21"/>
    </row>
    <row r="38" spans="2:19" ht="15.95" customHeight="1" x14ac:dyDescent="0.25">
      <c r="B38" s="101" t="s">
        <v>226</v>
      </c>
      <c r="C38" s="99">
        <v>0</v>
      </c>
      <c r="D38" s="99">
        <v>1357212042</v>
      </c>
      <c r="E38" s="99">
        <v>151851061.82000002</v>
      </c>
      <c r="F38" s="99">
        <v>158185882.46000001</v>
      </c>
      <c r="G38" s="99">
        <v>180981740.40000001</v>
      </c>
      <c r="H38" s="99">
        <v>167263266.45999998</v>
      </c>
      <c r="I38" s="99">
        <v>151682166.97</v>
      </c>
      <c r="J38" s="99">
        <v>71648861.49000001</v>
      </c>
      <c r="K38" s="99">
        <v>194536161.47999999</v>
      </c>
      <c r="L38" s="99">
        <v>182319717.43000001</v>
      </c>
      <c r="M38" s="99">
        <v>146475576.73999998</v>
      </c>
      <c r="N38" s="99">
        <v>111977118.79000001</v>
      </c>
      <c r="O38" s="99">
        <v>115938724.09999999</v>
      </c>
      <c r="P38" s="99">
        <v>132336926.26000001</v>
      </c>
      <c r="Q38" s="98">
        <f t="shared" si="0"/>
        <v>1765197204.4000001</v>
      </c>
      <c r="S38" s="21"/>
    </row>
    <row r="39" spans="2:19" ht="15.95" customHeight="1" x14ac:dyDescent="0.25">
      <c r="B39" s="101" t="s">
        <v>296</v>
      </c>
      <c r="C39" s="99">
        <v>0</v>
      </c>
      <c r="D39" s="99">
        <v>6959937.5</v>
      </c>
      <c r="E39" s="99"/>
      <c r="F39" s="99"/>
      <c r="G39" s="99"/>
      <c r="H39" s="99"/>
      <c r="I39" s="99"/>
      <c r="J39" s="99"/>
      <c r="K39" s="99">
        <v>3959937.5</v>
      </c>
      <c r="L39" s="99">
        <v>3000000</v>
      </c>
      <c r="M39" s="99"/>
      <c r="N39" s="99"/>
      <c r="O39" s="99"/>
      <c r="P39" s="99"/>
      <c r="Q39" s="98">
        <f t="shared" si="0"/>
        <v>6959937.5</v>
      </c>
      <c r="S39" s="21"/>
    </row>
    <row r="40" spans="2:19" ht="15.95" customHeight="1" x14ac:dyDescent="0.25">
      <c r="B40" s="101" t="s">
        <v>201</v>
      </c>
      <c r="C40" s="99">
        <v>0</v>
      </c>
      <c r="D40" s="99">
        <v>186295323.62</v>
      </c>
      <c r="E40" s="99"/>
      <c r="F40" s="99"/>
      <c r="G40" s="99">
        <v>5412607.0999999996</v>
      </c>
      <c r="H40" s="99">
        <v>132314154.84</v>
      </c>
      <c r="I40" s="99">
        <v>3686117.76</v>
      </c>
      <c r="J40" s="99">
        <v>12615966</v>
      </c>
      <c r="K40" s="99">
        <v>1113050</v>
      </c>
      <c r="L40" s="99">
        <v>13460007.439999999</v>
      </c>
      <c r="M40" s="99">
        <v>4552926.88</v>
      </c>
      <c r="N40" s="99">
        <v>17848339.48</v>
      </c>
      <c r="O40" s="99">
        <v>2266279.81</v>
      </c>
      <c r="P40" s="99">
        <v>13351648.91</v>
      </c>
      <c r="Q40" s="98">
        <f t="shared" si="0"/>
        <v>206621098.21999997</v>
      </c>
      <c r="S40" s="21"/>
    </row>
    <row r="41" spans="2:19" ht="15.95" customHeight="1" x14ac:dyDescent="0.25">
      <c r="B41" s="102" t="s">
        <v>227</v>
      </c>
      <c r="C41" s="97">
        <v>0</v>
      </c>
      <c r="D41" s="97">
        <v>83611139.479999989</v>
      </c>
      <c r="E41" s="97">
        <v>3425401.43</v>
      </c>
      <c r="F41" s="97">
        <v>2375658.6</v>
      </c>
      <c r="G41" s="97">
        <v>2172599.3199999998</v>
      </c>
      <c r="H41" s="97">
        <v>1977016.51</v>
      </c>
      <c r="I41" s="97">
        <v>2113077.7400000002</v>
      </c>
      <c r="J41" s="97">
        <v>1709759.41</v>
      </c>
      <c r="K41" s="97">
        <v>2339565.11</v>
      </c>
      <c r="L41" s="97">
        <v>2040942.4300000002</v>
      </c>
      <c r="M41" s="97">
        <v>999681.5</v>
      </c>
      <c r="N41" s="97">
        <v>2074244.88</v>
      </c>
      <c r="O41" s="97">
        <v>2211398.7400000002</v>
      </c>
      <c r="P41" s="97">
        <v>4204017.18</v>
      </c>
      <c r="Q41" s="98">
        <f t="shared" si="0"/>
        <v>27643362.850000001</v>
      </c>
      <c r="S41" s="21"/>
    </row>
    <row r="42" spans="2:19" ht="15.95" customHeight="1" x14ac:dyDescent="0.25">
      <c r="B42" s="101" t="s">
        <v>117</v>
      </c>
      <c r="C42" s="99">
        <v>0</v>
      </c>
      <c r="D42" s="99">
        <v>83611139.479999989</v>
      </c>
      <c r="E42" s="99">
        <v>3425401.43</v>
      </c>
      <c r="F42" s="99">
        <v>2375658.6</v>
      </c>
      <c r="G42" s="99">
        <v>2172599.3199999998</v>
      </c>
      <c r="H42" s="99">
        <v>1977016.51</v>
      </c>
      <c r="I42" s="99">
        <v>2113077.7400000002</v>
      </c>
      <c r="J42" s="99">
        <v>1709759.41</v>
      </c>
      <c r="K42" s="99">
        <v>2339565.11</v>
      </c>
      <c r="L42" s="99">
        <v>2040942.4300000002</v>
      </c>
      <c r="M42" s="99">
        <v>999681.5</v>
      </c>
      <c r="N42" s="99">
        <v>2074244.88</v>
      </c>
      <c r="O42" s="99">
        <v>2211398.7400000002</v>
      </c>
      <c r="P42" s="99">
        <v>4204017.18</v>
      </c>
      <c r="Q42" s="98">
        <f t="shared" si="0"/>
        <v>27643362.850000001</v>
      </c>
      <c r="S42" s="21"/>
    </row>
    <row r="43" spans="2:19" ht="15.95" customHeight="1" x14ac:dyDescent="0.25">
      <c r="B43" s="102" t="s">
        <v>228</v>
      </c>
      <c r="C43" s="97">
        <v>0</v>
      </c>
      <c r="D43" s="97">
        <v>211557449.57999998</v>
      </c>
      <c r="E43" s="97">
        <v>14946474.83</v>
      </c>
      <c r="F43" s="97">
        <v>4456450.4800000004</v>
      </c>
      <c r="G43" s="97">
        <v>6849040.4100000001</v>
      </c>
      <c r="H43" s="97">
        <v>0</v>
      </c>
      <c r="I43" s="97">
        <v>200000</v>
      </c>
      <c r="J43" s="97">
        <v>100000</v>
      </c>
      <c r="K43" s="97">
        <v>5218541.18</v>
      </c>
      <c r="L43" s="97">
        <v>9788364.4800000004</v>
      </c>
      <c r="M43" s="97">
        <v>5919795</v>
      </c>
      <c r="N43" s="97">
        <v>10449384.460000001</v>
      </c>
      <c r="O43" s="97">
        <v>347578.05</v>
      </c>
      <c r="P43" s="97">
        <v>100000</v>
      </c>
      <c r="Q43" s="98">
        <f t="shared" si="0"/>
        <v>58375628.890000001</v>
      </c>
      <c r="S43" s="21"/>
    </row>
    <row r="44" spans="2:19" ht="15.95" customHeight="1" x14ac:dyDescent="0.25">
      <c r="B44" s="101" t="s">
        <v>119</v>
      </c>
      <c r="C44" s="99">
        <v>0</v>
      </c>
      <c r="D44" s="99">
        <v>78292499.629999995</v>
      </c>
      <c r="E44" s="99">
        <v>14946474.83</v>
      </c>
      <c r="F44" s="99">
        <v>4109504.48</v>
      </c>
      <c r="G44" s="99">
        <v>6688945.9900000002</v>
      </c>
      <c r="H44" s="99">
        <v>0</v>
      </c>
      <c r="I44" s="99"/>
      <c r="J44" s="99"/>
      <c r="K44" s="99">
        <v>4697876.18</v>
      </c>
      <c r="L44" s="99">
        <v>9688364.4800000004</v>
      </c>
      <c r="M44" s="99">
        <v>5623965</v>
      </c>
      <c r="N44" s="99">
        <v>10449384.460000001</v>
      </c>
      <c r="O44" s="99">
        <v>147578.04999999999</v>
      </c>
      <c r="P44" s="99">
        <v>0</v>
      </c>
      <c r="Q44" s="98">
        <f t="shared" si="0"/>
        <v>56352093.469999991</v>
      </c>
      <c r="S44" s="21"/>
    </row>
    <row r="45" spans="2:19" ht="15.95" customHeight="1" x14ac:dyDescent="0.25">
      <c r="B45" s="101" t="s">
        <v>202</v>
      </c>
      <c r="C45" s="99">
        <v>0</v>
      </c>
      <c r="D45" s="99">
        <v>133264949.95</v>
      </c>
      <c r="E45" s="99"/>
      <c r="F45" s="99">
        <v>346946</v>
      </c>
      <c r="G45" s="99">
        <v>160094.42000000001</v>
      </c>
      <c r="H45" s="99"/>
      <c r="I45" s="99">
        <v>200000</v>
      </c>
      <c r="J45" s="99">
        <v>100000</v>
      </c>
      <c r="K45" s="99">
        <v>520665</v>
      </c>
      <c r="L45" s="99">
        <v>100000</v>
      </c>
      <c r="M45" s="99">
        <v>295830</v>
      </c>
      <c r="N45" s="99">
        <v>0</v>
      </c>
      <c r="O45" s="99">
        <v>200000</v>
      </c>
      <c r="P45" s="99">
        <v>100000</v>
      </c>
      <c r="Q45" s="98">
        <f t="shared" si="0"/>
        <v>2023535.42</v>
      </c>
      <c r="S45" s="21"/>
    </row>
    <row r="46" spans="2:19" ht="15.95" customHeight="1" x14ac:dyDescent="0.25">
      <c r="B46" s="102" t="s">
        <v>229</v>
      </c>
      <c r="C46" s="97">
        <f>C48+C47</f>
        <v>0</v>
      </c>
      <c r="D46" s="97">
        <v>0</v>
      </c>
      <c r="E46" s="97">
        <v>399601445.88</v>
      </c>
      <c r="F46" s="97">
        <v>161853318.04999998</v>
      </c>
      <c r="G46" s="97">
        <v>143951440.55000001</v>
      </c>
      <c r="H46" s="97">
        <v>162390559.47</v>
      </c>
      <c r="I46" s="97">
        <v>162048530.39000002</v>
      </c>
      <c r="J46" s="97">
        <v>97449281.86999999</v>
      </c>
      <c r="K46" s="97">
        <v>136768310.97999999</v>
      </c>
      <c r="L46" s="97">
        <v>310254578.11000001</v>
      </c>
      <c r="M46" s="97">
        <v>108177563.27</v>
      </c>
      <c r="N46" s="97">
        <v>80248824.570000008</v>
      </c>
      <c r="O46" s="97">
        <v>92125714.280000001</v>
      </c>
      <c r="P46" s="97">
        <v>119585127.5</v>
      </c>
      <c r="Q46" s="98">
        <f t="shared" si="0"/>
        <v>1974454694.9200001</v>
      </c>
      <c r="S46" s="21"/>
    </row>
    <row r="47" spans="2:19" ht="15.95" customHeight="1" x14ac:dyDescent="0.25">
      <c r="B47" s="101" t="s">
        <v>230</v>
      </c>
      <c r="C47" s="99">
        <v>0</v>
      </c>
      <c r="D47" s="99">
        <v>0</v>
      </c>
      <c r="E47" s="99">
        <v>382683311.93000001</v>
      </c>
      <c r="F47" s="99">
        <v>151081147.84999999</v>
      </c>
      <c r="G47" s="99">
        <v>143786271.15000001</v>
      </c>
      <c r="H47" s="99">
        <v>151905737.84</v>
      </c>
      <c r="I47" s="99">
        <v>151576969.15000001</v>
      </c>
      <c r="J47" s="99">
        <v>89953902.25999999</v>
      </c>
      <c r="K47" s="99">
        <v>129931385.11</v>
      </c>
      <c r="L47" s="99">
        <v>299765903.19</v>
      </c>
      <c r="M47" s="99">
        <v>97223169.019999996</v>
      </c>
      <c r="N47" s="99">
        <v>73809427.060000002</v>
      </c>
      <c r="O47" s="99">
        <v>79799857.629999995</v>
      </c>
      <c r="P47" s="99">
        <v>111864176.34</v>
      </c>
      <c r="Q47" s="98">
        <f t="shared" si="0"/>
        <v>1863381258.53</v>
      </c>
      <c r="S47" s="21"/>
    </row>
    <row r="48" spans="2:19" ht="15.95" customHeight="1" x14ac:dyDescent="0.25">
      <c r="B48" s="101" t="s">
        <v>231</v>
      </c>
      <c r="C48" s="99">
        <v>0</v>
      </c>
      <c r="D48" s="99">
        <v>0</v>
      </c>
      <c r="E48" s="99">
        <v>16918133.949999999</v>
      </c>
      <c r="F48" s="99">
        <v>10772170.200000001</v>
      </c>
      <c r="G48" s="99">
        <v>165169.4</v>
      </c>
      <c r="H48" s="99">
        <v>10484821.630000001</v>
      </c>
      <c r="I48" s="99">
        <v>10471561.24</v>
      </c>
      <c r="J48" s="99">
        <v>7495379.6100000003</v>
      </c>
      <c r="K48" s="99">
        <v>6836925.8700000001</v>
      </c>
      <c r="L48" s="99">
        <v>10488674.92</v>
      </c>
      <c r="M48" s="99">
        <v>10954394.25</v>
      </c>
      <c r="N48" s="99">
        <v>6439397.5099999998</v>
      </c>
      <c r="O48" s="99">
        <v>12325856.649999999</v>
      </c>
      <c r="P48" s="99">
        <v>7720951.1600000001</v>
      </c>
      <c r="Q48" s="98">
        <f t="shared" si="0"/>
        <v>111073436.38999999</v>
      </c>
      <c r="S48" s="21"/>
    </row>
    <row r="49" spans="2:19" ht="15.95" customHeight="1" x14ac:dyDescent="0.25">
      <c r="B49" s="100" t="s">
        <v>232</v>
      </c>
      <c r="C49" s="97">
        <v>0</v>
      </c>
      <c r="D49" s="97">
        <v>333279410.95999998</v>
      </c>
      <c r="E49" s="97">
        <v>51840820.979999997</v>
      </c>
      <c r="F49" s="97">
        <v>45389993.799999997</v>
      </c>
      <c r="G49" s="97">
        <v>52677283.32</v>
      </c>
      <c r="H49" s="97">
        <v>57681468</v>
      </c>
      <c r="I49" s="97">
        <v>64122343.159999996</v>
      </c>
      <c r="J49" s="97">
        <v>53560479.549999997</v>
      </c>
      <c r="K49" s="97">
        <v>45873442.18</v>
      </c>
      <c r="L49" s="97">
        <v>39360483.909999996</v>
      </c>
      <c r="M49" s="97">
        <v>20929299.689999998</v>
      </c>
      <c r="N49" s="97">
        <v>20219773.459999997</v>
      </c>
      <c r="O49" s="97">
        <v>25308212.879999999</v>
      </c>
      <c r="P49" s="97">
        <v>24734589.870000001</v>
      </c>
      <c r="Q49" s="98">
        <f t="shared" si="0"/>
        <v>501698190.79999995</v>
      </c>
      <c r="S49" s="21"/>
    </row>
    <row r="50" spans="2:19" ht="15.95" customHeight="1" x14ac:dyDescent="0.25">
      <c r="B50" s="102" t="s">
        <v>233</v>
      </c>
      <c r="C50" s="97">
        <v>0</v>
      </c>
      <c r="D50" s="97">
        <v>333279410.95999998</v>
      </c>
      <c r="E50" s="97">
        <v>51840820.979999997</v>
      </c>
      <c r="F50" s="97">
        <v>45389993.799999997</v>
      </c>
      <c r="G50" s="97">
        <v>52677283.32</v>
      </c>
      <c r="H50" s="97">
        <v>57681468</v>
      </c>
      <c r="I50" s="97">
        <v>64122343.159999996</v>
      </c>
      <c r="J50" s="97">
        <v>53560479.549999997</v>
      </c>
      <c r="K50" s="97">
        <v>45873442.18</v>
      </c>
      <c r="L50" s="97">
        <v>39360483.909999996</v>
      </c>
      <c r="M50" s="97">
        <v>20929299.689999998</v>
      </c>
      <c r="N50" s="97">
        <v>20219773.459999997</v>
      </c>
      <c r="O50" s="97">
        <v>25308212.879999999</v>
      </c>
      <c r="P50" s="97">
        <v>24734589.870000001</v>
      </c>
      <c r="Q50" s="98">
        <f t="shared" si="0"/>
        <v>501698190.79999995</v>
      </c>
      <c r="S50" s="21"/>
    </row>
    <row r="51" spans="2:19" ht="15.95" customHeight="1" x14ac:dyDescent="0.25">
      <c r="B51" s="101" t="s">
        <v>234</v>
      </c>
      <c r="C51" s="99">
        <v>0</v>
      </c>
      <c r="D51" s="99">
        <v>333279410.95999998</v>
      </c>
      <c r="E51" s="99">
        <v>51840820.979999997</v>
      </c>
      <c r="F51" s="99">
        <v>45389993.799999997</v>
      </c>
      <c r="G51" s="99">
        <v>52677283.32</v>
      </c>
      <c r="H51" s="99">
        <v>57681468</v>
      </c>
      <c r="I51" s="99">
        <v>64122343.159999996</v>
      </c>
      <c r="J51" s="99">
        <v>53560479.549999997</v>
      </c>
      <c r="K51" s="99">
        <v>45873442.18</v>
      </c>
      <c r="L51" s="99">
        <v>39360483.909999996</v>
      </c>
      <c r="M51" s="99">
        <v>20929299.689999998</v>
      </c>
      <c r="N51" s="99">
        <v>20219773.459999997</v>
      </c>
      <c r="O51" s="99">
        <v>25308212.879999999</v>
      </c>
      <c r="P51" s="99">
        <v>24734589.870000001</v>
      </c>
      <c r="Q51" s="98">
        <f t="shared" si="0"/>
        <v>501698190.79999995</v>
      </c>
      <c r="S51" s="21"/>
    </row>
    <row r="52" spans="2:19" ht="15.95" customHeight="1" x14ac:dyDescent="0.25">
      <c r="B52" s="100" t="s">
        <v>235</v>
      </c>
      <c r="C52" s="97">
        <f>C53</f>
        <v>0</v>
      </c>
      <c r="D52" s="97">
        <v>704387286.66999996</v>
      </c>
      <c r="E52" s="97">
        <v>69113190.349999994</v>
      </c>
      <c r="F52" s="97">
        <v>51933985.939999998</v>
      </c>
      <c r="G52" s="97">
        <v>50184931.740000002</v>
      </c>
      <c r="H52" s="97">
        <v>72513382.010000005</v>
      </c>
      <c r="I52" s="97">
        <v>70435110.959999993</v>
      </c>
      <c r="J52" s="97">
        <v>51253225.849999994</v>
      </c>
      <c r="K52" s="97">
        <v>60590914.38000001</v>
      </c>
      <c r="L52" s="97">
        <v>61390437.209999986</v>
      </c>
      <c r="M52" s="97">
        <v>249001894.87</v>
      </c>
      <c r="N52" s="97">
        <v>144976359.47999999</v>
      </c>
      <c r="O52" s="97">
        <v>147237024.16</v>
      </c>
      <c r="P52" s="97">
        <v>89492931.800000012</v>
      </c>
      <c r="Q52" s="98">
        <f t="shared" si="0"/>
        <v>1118123388.75</v>
      </c>
      <c r="S52" s="21"/>
    </row>
    <row r="53" spans="2:19" ht="15.95" customHeight="1" x14ac:dyDescent="0.25">
      <c r="B53" s="102" t="s">
        <v>236</v>
      </c>
      <c r="C53" s="97">
        <f>C54+C55+C56+C57</f>
        <v>0</v>
      </c>
      <c r="D53" s="97">
        <v>704387286.66999996</v>
      </c>
      <c r="E53" s="97">
        <v>69113190.349999994</v>
      </c>
      <c r="F53" s="97">
        <v>51933985.939999998</v>
      </c>
      <c r="G53" s="97">
        <v>50184931.740000002</v>
      </c>
      <c r="H53" s="97">
        <v>72513382.010000005</v>
      </c>
      <c r="I53" s="97">
        <v>70435110.959999993</v>
      </c>
      <c r="J53" s="97">
        <v>51253225.849999994</v>
      </c>
      <c r="K53" s="97">
        <v>60590914.38000001</v>
      </c>
      <c r="L53" s="97">
        <v>61390437.209999986</v>
      </c>
      <c r="M53" s="97">
        <v>249001894.87</v>
      </c>
      <c r="N53" s="97">
        <v>144976359.47999999</v>
      </c>
      <c r="O53" s="97">
        <v>147237024.16</v>
      </c>
      <c r="P53" s="97">
        <v>89492931.800000012</v>
      </c>
      <c r="Q53" s="98">
        <f t="shared" si="0"/>
        <v>1118123388.75</v>
      </c>
      <c r="S53" s="21"/>
    </row>
    <row r="54" spans="2:19" ht="15.95" customHeight="1" x14ac:dyDescent="0.25">
      <c r="B54" s="101" t="s">
        <v>237</v>
      </c>
      <c r="C54" s="99">
        <v>0</v>
      </c>
      <c r="D54" s="99">
        <v>586030320</v>
      </c>
      <c r="E54" s="99">
        <v>58768788.050000004</v>
      </c>
      <c r="F54" s="99">
        <v>44846600.019999996</v>
      </c>
      <c r="G54" s="99">
        <v>43723816.689999998</v>
      </c>
      <c r="H54" s="99">
        <v>65415536.140000001</v>
      </c>
      <c r="I54" s="99">
        <v>64135809.530000001</v>
      </c>
      <c r="J54" s="99">
        <v>44416997.239999995</v>
      </c>
      <c r="K54" s="99">
        <v>54601233.180000007</v>
      </c>
      <c r="L54" s="99">
        <v>54814377.819999993</v>
      </c>
      <c r="M54" s="99">
        <v>238166070.34</v>
      </c>
      <c r="N54" s="99">
        <v>136605539.06</v>
      </c>
      <c r="O54" s="99">
        <v>143859985.94</v>
      </c>
      <c r="P54" s="99">
        <v>83347075.650000006</v>
      </c>
      <c r="Q54" s="98">
        <f t="shared" si="0"/>
        <v>1032701829.66</v>
      </c>
      <c r="S54" s="21"/>
    </row>
    <row r="55" spans="2:19" ht="15.95" customHeight="1" x14ac:dyDescent="0.25">
      <c r="B55" s="101" t="s">
        <v>238</v>
      </c>
      <c r="C55" s="99">
        <v>0</v>
      </c>
      <c r="D55" s="99">
        <v>17803786</v>
      </c>
      <c r="E55" s="99">
        <v>1699695</v>
      </c>
      <c r="F55" s="99">
        <v>1767727.5</v>
      </c>
      <c r="G55" s="99">
        <v>1523567.5</v>
      </c>
      <c r="H55" s="99">
        <v>1520280</v>
      </c>
      <c r="I55" s="99">
        <v>1659570</v>
      </c>
      <c r="J55" s="99">
        <v>1446242.5</v>
      </c>
      <c r="K55" s="99">
        <v>1656942.5</v>
      </c>
      <c r="L55" s="99">
        <v>1468645</v>
      </c>
      <c r="M55" s="99">
        <v>1358947.5</v>
      </c>
      <c r="N55" s="99">
        <v>1421740</v>
      </c>
      <c r="O55" s="99">
        <v>1369247.5</v>
      </c>
      <c r="P55" s="99">
        <v>1415312.5</v>
      </c>
      <c r="Q55" s="98">
        <f t="shared" si="0"/>
        <v>18307917.5</v>
      </c>
      <c r="S55" s="21"/>
    </row>
    <row r="56" spans="2:19" ht="15.95" customHeight="1" x14ac:dyDescent="0.25">
      <c r="B56" s="101" t="s">
        <v>239</v>
      </c>
      <c r="C56" s="99">
        <v>0</v>
      </c>
      <c r="D56" s="99">
        <v>93334600.669999987</v>
      </c>
      <c r="E56" s="99">
        <v>7615406.8099999996</v>
      </c>
      <c r="F56" s="99">
        <v>4564938.97</v>
      </c>
      <c r="G56" s="99">
        <v>3535792.96</v>
      </c>
      <c r="H56" s="99">
        <v>4002743.4</v>
      </c>
      <c r="I56" s="99">
        <v>2868783.66</v>
      </c>
      <c r="J56" s="99">
        <v>4236628.76</v>
      </c>
      <c r="K56" s="99">
        <v>2832253.27</v>
      </c>
      <c r="L56" s="99">
        <v>3712698.98</v>
      </c>
      <c r="M56" s="99">
        <v>7650471.2199999997</v>
      </c>
      <c r="N56" s="99">
        <v>5487548.7599999998</v>
      </c>
      <c r="O56" s="99">
        <v>1612676.34</v>
      </c>
      <c r="P56" s="99">
        <v>3815553.65</v>
      </c>
      <c r="Q56" s="98">
        <f t="shared" si="0"/>
        <v>51935496.779999994</v>
      </c>
      <c r="S56" s="21"/>
    </row>
    <row r="57" spans="2:19" ht="15.95" customHeight="1" x14ac:dyDescent="0.25">
      <c r="B57" s="101" t="s">
        <v>240</v>
      </c>
      <c r="C57" s="99">
        <v>0</v>
      </c>
      <c r="D57" s="99">
        <v>7218580</v>
      </c>
      <c r="E57" s="99">
        <v>1029300.49</v>
      </c>
      <c r="F57" s="99">
        <v>754719.45</v>
      </c>
      <c r="G57" s="99">
        <v>1401754.59</v>
      </c>
      <c r="H57" s="99">
        <v>1574822.4699999997</v>
      </c>
      <c r="I57" s="99">
        <v>1770947.77</v>
      </c>
      <c r="J57" s="99">
        <v>1153357.3500000001</v>
      </c>
      <c r="K57" s="99">
        <v>1500485.43</v>
      </c>
      <c r="L57" s="99">
        <v>1394715.41</v>
      </c>
      <c r="M57" s="99">
        <v>1826405.81</v>
      </c>
      <c r="N57" s="99">
        <v>1461531.66</v>
      </c>
      <c r="O57" s="99">
        <v>395114.38</v>
      </c>
      <c r="P57" s="99">
        <v>914990</v>
      </c>
      <c r="Q57" s="98">
        <f t="shared" si="0"/>
        <v>15178144.810000001</v>
      </c>
      <c r="S57" s="21"/>
    </row>
    <row r="58" spans="2:19" ht="15.95" customHeight="1" x14ac:dyDescent="0.25">
      <c r="B58" s="100" t="s">
        <v>241</v>
      </c>
      <c r="C58" s="97">
        <f>C59</f>
        <v>0</v>
      </c>
      <c r="D58" s="97">
        <v>234827389.16999999</v>
      </c>
      <c r="E58" s="97">
        <v>43517603.140000001</v>
      </c>
      <c r="F58" s="97">
        <v>1601479.3599999999</v>
      </c>
      <c r="G58" s="97">
        <v>5140659.83</v>
      </c>
      <c r="H58" s="97">
        <v>1764362.85</v>
      </c>
      <c r="I58" s="97">
        <v>17350193.719999999</v>
      </c>
      <c r="J58" s="97">
        <v>3596891.1100000003</v>
      </c>
      <c r="K58" s="97">
        <v>3357432.0900000003</v>
      </c>
      <c r="L58" s="97">
        <v>80187068.859999999</v>
      </c>
      <c r="M58" s="97">
        <v>43381603</v>
      </c>
      <c r="N58" s="97">
        <v>35928720.169999994</v>
      </c>
      <c r="O58" s="97">
        <v>42639525.82</v>
      </c>
      <c r="P58" s="97">
        <v>43022701.950000003</v>
      </c>
      <c r="Q58" s="98">
        <f t="shared" si="0"/>
        <v>321488241.89999998</v>
      </c>
      <c r="S58" s="21"/>
    </row>
    <row r="59" spans="2:19" ht="15.95" customHeight="1" x14ac:dyDescent="0.25">
      <c r="B59" s="102" t="s">
        <v>242</v>
      </c>
      <c r="C59" s="97">
        <f>C60+C62</f>
        <v>0</v>
      </c>
      <c r="D59" s="97">
        <v>234827389.16999999</v>
      </c>
      <c r="E59" s="97">
        <v>43517603.140000001</v>
      </c>
      <c r="F59" s="97">
        <v>1601479.3599999999</v>
      </c>
      <c r="G59" s="97">
        <v>5140659.83</v>
      </c>
      <c r="H59" s="97">
        <v>1764362.85</v>
      </c>
      <c r="I59" s="97">
        <v>17350193.719999999</v>
      </c>
      <c r="J59" s="97">
        <v>3596891.1100000003</v>
      </c>
      <c r="K59" s="97">
        <v>3357432.0900000003</v>
      </c>
      <c r="L59" s="97">
        <v>80187068.859999999</v>
      </c>
      <c r="M59" s="97">
        <v>43381603</v>
      </c>
      <c r="N59" s="97">
        <v>35928720.169999994</v>
      </c>
      <c r="O59" s="97">
        <v>42639525.82</v>
      </c>
      <c r="P59" s="97">
        <v>43022701.950000003</v>
      </c>
      <c r="Q59" s="98">
        <f t="shared" si="0"/>
        <v>321488241.89999998</v>
      </c>
      <c r="S59" s="21"/>
    </row>
    <row r="60" spans="2:19" ht="15.95" customHeight="1" x14ac:dyDescent="0.25">
      <c r="B60" s="101" t="s">
        <v>243</v>
      </c>
      <c r="C60" s="99">
        <v>0</v>
      </c>
      <c r="D60" s="99">
        <v>73566062</v>
      </c>
      <c r="E60" s="99">
        <v>42805760.439999998</v>
      </c>
      <c r="F60" s="99">
        <v>636066.99</v>
      </c>
      <c r="G60" s="99">
        <v>144347.34999999998</v>
      </c>
      <c r="H60" s="99">
        <v>198521.03</v>
      </c>
      <c r="I60" s="99">
        <v>14609208.5</v>
      </c>
      <c r="J60" s="99">
        <v>2752568.43</v>
      </c>
      <c r="K60" s="99">
        <v>1830143.1</v>
      </c>
      <c r="L60" s="99">
        <v>23986042.140000001</v>
      </c>
      <c r="M60" s="99">
        <v>14333450.1</v>
      </c>
      <c r="N60" s="99">
        <v>8137743</v>
      </c>
      <c r="O60" s="99">
        <v>13304375.960000001</v>
      </c>
      <c r="P60" s="99">
        <v>14188980.939999999</v>
      </c>
      <c r="Q60" s="98">
        <f t="shared" si="0"/>
        <v>136927207.97999999</v>
      </c>
      <c r="S60" s="21"/>
    </row>
    <row r="61" spans="2:19" ht="15.95" customHeight="1" x14ac:dyDescent="0.25">
      <c r="B61" s="101" t="s">
        <v>299</v>
      </c>
      <c r="C61" s="99"/>
      <c r="D61" s="99">
        <v>138349304.72</v>
      </c>
      <c r="E61" s="99"/>
      <c r="F61" s="99"/>
      <c r="G61" s="99"/>
      <c r="H61" s="99"/>
      <c r="I61" s="99"/>
      <c r="J61" s="99"/>
      <c r="K61" s="99"/>
      <c r="L61" s="99">
        <v>53889145.079999998</v>
      </c>
      <c r="M61" s="99">
        <v>26890158.079999998</v>
      </c>
      <c r="N61" s="99">
        <v>26881251.739999998</v>
      </c>
      <c r="O61" s="99">
        <v>27172329.98</v>
      </c>
      <c r="P61" s="99">
        <v>27281501.84</v>
      </c>
      <c r="Q61" s="98">
        <f t="shared" si="0"/>
        <v>162114386.72</v>
      </c>
      <c r="S61" s="21"/>
    </row>
    <row r="62" spans="2:19" ht="15.95" customHeight="1" x14ac:dyDescent="0.25">
      <c r="B62" s="101" t="s">
        <v>244</v>
      </c>
      <c r="C62" s="99">
        <v>0</v>
      </c>
      <c r="D62" s="99">
        <v>4021748</v>
      </c>
      <c r="E62" s="99">
        <v>490664</v>
      </c>
      <c r="F62" s="99">
        <v>418570</v>
      </c>
      <c r="G62" s="99">
        <v>3550246.3</v>
      </c>
      <c r="H62" s="99">
        <v>446750</v>
      </c>
      <c r="I62" s="99">
        <v>887653.02</v>
      </c>
      <c r="J62" s="99">
        <v>232125</v>
      </c>
      <c r="K62" s="99">
        <v>733867.16</v>
      </c>
      <c r="L62" s="99">
        <v>1014552.8</v>
      </c>
      <c r="M62" s="99">
        <v>265865.8</v>
      </c>
      <c r="N62" s="99">
        <v>100326</v>
      </c>
      <c r="O62" s="99">
        <v>160872.84</v>
      </c>
      <c r="P62" s="99">
        <v>1037423.63</v>
      </c>
      <c r="Q62" s="98">
        <f t="shared" si="0"/>
        <v>9338916.5500000007</v>
      </c>
      <c r="S62" s="21"/>
    </row>
    <row r="63" spans="2:19" ht="15.95" customHeight="1" x14ac:dyDescent="0.25">
      <c r="B63" s="101" t="s">
        <v>300</v>
      </c>
      <c r="C63" s="99"/>
      <c r="D63" s="99">
        <v>18890274.449999999</v>
      </c>
      <c r="E63" s="99">
        <v>221178.7</v>
      </c>
      <c r="F63" s="99">
        <v>546842.37</v>
      </c>
      <c r="G63" s="99">
        <v>1446066.18</v>
      </c>
      <c r="H63" s="99">
        <v>1119091.82</v>
      </c>
      <c r="I63" s="99">
        <v>1853332.2</v>
      </c>
      <c r="J63" s="99">
        <v>612197.68000000005</v>
      </c>
      <c r="K63" s="99">
        <v>793421.83</v>
      </c>
      <c r="L63" s="99">
        <v>1297328.8400000001</v>
      </c>
      <c r="M63" s="99">
        <v>1892129.02</v>
      </c>
      <c r="N63" s="99">
        <v>809399.43</v>
      </c>
      <c r="O63" s="99">
        <v>2001947.04</v>
      </c>
      <c r="P63" s="99">
        <v>514795.54</v>
      </c>
      <c r="Q63" s="98">
        <f t="shared" si="0"/>
        <v>13107730.649999999</v>
      </c>
      <c r="S63" s="21"/>
    </row>
    <row r="64" spans="2:19" ht="15.95" customHeight="1" x14ac:dyDescent="0.25">
      <c r="B64" s="100" t="s">
        <v>245</v>
      </c>
      <c r="C64" s="97">
        <f>C65</f>
        <v>0</v>
      </c>
      <c r="D64" s="97">
        <v>611240655.33000004</v>
      </c>
      <c r="E64" s="97">
        <v>96714693.729999989</v>
      </c>
      <c r="F64" s="97">
        <v>96306453.870000005</v>
      </c>
      <c r="G64" s="97">
        <v>56193849.969999999</v>
      </c>
      <c r="H64" s="97">
        <v>100738522.71000001</v>
      </c>
      <c r="I64" s="97">
        <v>92187634.020000011</v>
      </c>
      <c r="J64" s="97">
        <v>90371688.090000004</v>
      </c>
      <c r="K64" s="97">
        <v>70049955.920000002</v>
      </c>
      <c r="L64" s="97">
        <v>118185922.57000001</v>
      </c>
      <c r="M64" s="97">
        <v>62040562.150000006</v>
      </c>
      <c r="N64" s="97">
        <v>85648520.359999985</v>
      </c>
      <c r="O64" s="97">
        <v>82109612.870000005</v>
      </c>
      <c r="P64" s="97">
        <v>60743072.200000003</v>
      </c>
      <c r="Q64" s="98">
        <f t="shared" si="0"/>
        <v>1011290488.46</v>
      </c>
      <c r="S64" s="21"/>
    </row>
    <row r="65" spans="2:19" ht="15.95" customHeight="1" x14ac:dyDescent="0.25">
      <c r="B65" s="102" t="s">
        <v>246</v>
      </c>
      <c r="C65" s="97">
        <f>C66+C69+C70</f>
        <v>0</v>
      </c>
      <c r="D65" s="97">
        <v>611240655.33000004</v>
      </c>
      <c r="E65" s="97">
        <v>96714693.729999989</v>
      </c>
      <c r="F65" s="97">
        <v>96306453.870000005</v>
      </c>
      <c r="G65" s="97">
        <v>56193849.969999999</v>
      </c>
      <c r="H65" s="97">
        <v>100738522.71000001</v>
      </c>
      <c r="I65" s="97">
        <v>92187634.020000011</v>
      </c>
      <c r="J65" s="97">
        <v>90371688.090000004</v>
      </c>
      <c r="K65" s="97">
        <v>70049955.920000002</v>
      </c>
      <c r="L65" s="97">
        <v>118185922.57000001</v>
      </c>
      <c r="M65" s="97">
        <v>62040562.150000006</v>
      </c>
      <c r="N65" s="97">
        <v>85648520.359999985</v>
      </c>
      <c r="O65" s="97">
        <v>82109612.870000005</v>
      </c>
      <c r="P65" s="97">
        <v>60743072.200000003</v>
      </c>
      <c r="Q65" s="98">
        <f t="shared" si="0"/>
        <v>1011290488.46</v>
      </c>
      <c r="S65" s="21"/>
    </row>
    <row r="66" spans="2:19" ht="15.95" customHeight="1" x14ac:dyDescent="0.25">
      <c r="B66" s="101" t="s">
        <v>247</v>
      </c>
      <c r="C66" s="99">
        <v>0</v>
      </c>
      <c r="D66" s="99">
        <v>0</v>
      </c>
      <c r="E66" s="99">
        <v>38359521.629999995</v>
      </c>
      <c r="F66" s="99">
        <v>30380682.41</v>
      </c>
      <c r="G66" s="99">
        <v>13424337.489999998</v>
      </c>
      <c r="H66" s="99">
        <v>27546209.030000001</v>
      </c>
      <c r="I66" s="99">
        <v>11875320.5</v>
      </c>
      <c r="J66" s="99">
        <v>31527505.209999997</v>
      </c>
      <c r="K66" s="99">
        <v>20530805.57</v>
      </c>
      <c r="L66" s="99">
        <v>21471891.199999999</v>
      </c>
      <c r="M66" s="99">
        <v>20613188.600000001</v>
      </c>
      <c r="N66" s="99">
        <v>17016183.399999999</v>
      </c>
      <c r="O66" s="99">
        <v>20128644.43</v>
      </c>
      <c r="P66" s="99">
        <v>21455020.239999998</v>
      </c>
      <c r="Q66" s="98">
        <f t="shared" si="0"/>
        <v>274329309.70999998</v>
      </c>
      <c r="S66" s="21"/>
    </row>
    <row r="67" spans="2:19" ht="15.95" customHeight="1" x14ac:dyDescent="0.25">
      <c r="B67" s="101" t="s">
        <v>316</v>
      </c>
      <c r="C67" s="99"/>
      <c r="D67" s="99">
        <v>193494026.33000001</v>
      </c>
      <c r="E67" s="99"/>
      <c r="F67" s="99"/>
      <c r="G67" s="99"/>
      <c r="H67" s="99"/>
      <c r="I67" s="99"/>
      <c r="J67" s="99"/>
      <c r="K67" s="99"/>
      <c r="L67" s="99"/>
      <c r="M67" s="99"/>
      <c r="N67" s="99"/>
      <c r="O67" s="99"/>
      <c r="P67" s="99">
        <v>0</v>
      </c>
      <c r="Q67" s="98">
        <f t="shared" si="0"/>
        <v>0</v>
      </c>
      <c r="S67" s="21"/>
    </row>
    <row r="68" spans="2:19" ht="15.95" customHeight="1" x14ac:dyDescent="0.25">
      <c r="B68" s="101" t="s">
        <v>317</v>
      </c>
      <c r="C68" s="99"/>
      <c r="D68" s="99">
        <v>0</v>
      </c>
      <c r="E68" s="99"/>
      <c r="F68" s="99"/>
      <c r="G68" s="99"/>
      <c r="H68" s="99"/>
      <c r="I68" s="99"/>
      <c r="J68" s="99"/>
      <c r="K68" s="99"/>
      <c r="L68" s="99"/>
      <c r="M68" s="99"/>
      <c r="N68" s="99"/>
      <c r="O68" s="99"/>
      <c r="P68" s="99">
        <v>0</v>
      </c>
      <c r="Q68" s="98">
        <f t="shared" si="0"/>
        <v>0</v>
      </c>
      <c r="S68" s="21"/>
    </row>
    <row r="69" spans="2:19" ht="15.95" customHeight="1" x14ac:dyDescent="0.25">
      <c r="B69" s="101" t="s">
        <v>248</v>
      </c>
      <c r="C69" s="99">
        <v>0</v>
      </c>
      <c r="D69" s="99">
        <v>292911616</v>
      </c>
      <c r="E69" s="99">
        <v>29897566.450000003</v>
      </c>
      <c r="F69" s="99">
        <v>29015326.34</v>
      </c>
      <c r="G69" s="99">
        <v>6000158.5499999998</v>
      </c>
      <c r="H69" s="99">
        <v>35527464.439999998</v>
      </c>
      <c r="I69" s="99">
        <v>34049669.950000003</v>
      </c>
      <c r="J69" s="99">
        <v>23050697.039999999</v>
      </c>
      <c r="K69" s="99">
        <v>8624255.0600000005</v>
      </c>
      <c r="L69" s="99">
        <v>56468938.090000004</v>
      </c>
      <c r="M69" s="99">
        <v>9928222.1799999997</v>
      </c>
      <c r="N69" s="99">
        <v>28704394.659999996</v>
      </c>
      <c r="O69" s="99">
        <v>25494256.019999996</v>
      </c>
      <c r="P69" s="99">
        <v>6989537.5</v>
      </c>
      <c r="Q69" s="98">
        <f t="shared" si="0"/>
        <v>293750486.28000003</v>
      </c>
      <c r="S69" s="21"/>
    </row>
    <row r="70" spans="2:19" ht="15.95" customHeight="1" x14ac:dyDescent="0.25">
      <c r="B70" s="101" t="s">
        <v>249</v>
      </c>
      <c r="C70" s="99">
        <v>0</v>
      </c>
      <c r="D70" s="99">
        <v>124835013</v>
      </c>
      <c r="E70" s="99">
        <v>28457605.649999999</v>
      </c>
      <c r="F70" s="99">
        <v>36910445.119999997</v>
      </c>
      <c r="G70" s="99">
        <v>36769353.93</v>
      </c>
      <c r="H70" s="99">
        <v>37664849.240000002</v>
      </c>
      <c r="I70" s="99">
        <v>46262643.57</v>
      </c>
      <c r="J70" s="99">
        <v>35793485.840000004</v>
      </c>
      <c r="K70" s="99">
        <v>40894895.289999999</v>
      </c>
      <c r="L70" s="99">
        <v>40245093.280000001</v>
      </c>
      <c r="M70" s="99">
        <v>31499151.370000001</v>
      </c>
      <c r="N70" s="99">
        <v>39927942.299999997</v>
      </c>
      <c r="O70" s="99">
        <v>36486712.420000002</v>
      </c>
      <c r="P70" s="99">
        <v>32298514.460000001</v>
      </c>
      <c r="Q70" s="98">
        <f t="shared" si="0"/>
        <v>443210692.46999997</v>
      </c>
      <c r="S70" s="21"/>
    </row>
    <row r="71" spans="2:19" ht="15.95" customHeight="1" x14ac:dyDescent="0.25">
      <c r="B71" s="103" t="s">
        <v>250</v>
      </c>
      <c r="C71" s="97">
        <f>C72</f>
        <v>0</v>
      </c>
      <c r="D71" s="97">
        <v>55467625</v>
      </c>
      <c r="E71" s="97">
        <v>12056443.810000001</v>
      </c>
      <c r="F71" s="97">
        <v>8015721.4699999997</v>
      </c>
      <c r="G71" s="97">
        <v>10426682.300000001</v>
      </c>
      <c r="H71" s="97">
        <v>11788543.800000001</v>
      </c>
      <c r="I71" s="97">
        <v>1997260.94</v>
      </c>
      <c r="J71" s="97">
        <v>1416389.23</v>
      </c>
      <c r="K71" s="97">
        <v>6999866.2599999998</v>
      </c>
      <c r="L71" s="97">
        <v>5073989.5999999996</v>
      </c>
      <c r="M71" s="97">
        <v>3403482.68</v>
      </c>
      <c r="N71" s="97">
        <v>4497714.4000000004</v>
      </c>
      <c r="O71" s="97">
        <v>4887482.49</v>
      </c>
      <c r="P71" s="97">
        <v>5877279.1699999999</v>
      </c>
      <c r="Q71" s="98">
        <f t="shared" si="0"/>
        <v>76440856.149999991</v>
      </c>
      <c r="S71" s="21"/>
    </row>
    <row r="72" spans="2:19" ht="15.95" customHeight="1" x14ac:dyDescent="0.25">
      <c r="B72" s="104" t="s">
        <v>251</v>
      </c>
      <c r="C72" s="97">
        <f>C73</f>
        <v>0</v>
      </c>
      <c r="D72" s="97">
        <v>55467625</v>
      </c>
      <c r="E72" s="97">
        <v>12056443.810000001</v>
      </c>
      <c r="F72" s="97">
        <v>8015721.4699999997</v>
      </c>
      <c r="G72" s="97">
        <v>10426682.300000001</v>
      </c>
      <c r="H72" s="97">
        <v>11788543.800000001</v>
      </c>
      <c r="I72" s="97">
        <v>1997260.94</v>
      </c>
      <c r="J72" s="97">
        <v>1416389.23</v>
      </c>
      <c r="K72" s="97">
        <v>6999866.2599999998</v>
      </c>
      <c r="L72" s="97">
        <v>5073989.5999999996</v>
      </c>
      <c r="M72" s="97">
        <v>3403482.68</v>
      </c>
      <c r="N72" s="97">
        <v>4497714.4000000004</v>
      </c>
      <c r="O72" s="97">
        <v>4887482.49</v>
      </c>
      <c r="P72" s="97">
        <v>5877279.1699999999</v>
      </c>
      <c r="Q72" s="98">
        <f t="shared" si="0"/>
        <v>76440856.149999991</v>
      </c>
      <c r="S72" s="21"/>
    </row>
    <row r="73" spans="2:19" ht="15.95" customHeight="1" x14ac:dyDescent="0.25">
      <c r="B73" s="101" t="s">
        <v>252</v>
      </c>
      <c r="C73" s="99">
        <v>0</v>
      </c>
      <c r="D73" s="99">
        <v>55467625</v>
      </c>
      <c r="E73" s="99">
        <v>12056443.810000001</v>
      </c>
      <c r="F73" s="99">
        <v>8015721.4699999997</v>
      </c>
      <c r="G73" s="99">
        <v>10426682.300000001</v>
      </c>
      <c r="H73" s="99">
        <v>11788543.800000001</v>
      </c>
      <c r="I73" s="99">
        <v>1997260.94</v>
      </c>
      <c r="J73" s="99">
        <v>1416389.23</v>
      </c>
      <c r="K73" s="99">
        <v>6999866.2599999998</v>
      </c>
      <c r="L73" s="99">
        <v>5073989.5999999996</v>
      </c>
      <c r="M73" s="99">
        <v>3403482.68</v>
      </c>
      <c r="N73" s="99">
        <v>4497714.4000000004</v>
      </c>
      <c r="O73" s="99">
        <v>4887482.49</v>
      </c>
      <c r="P73" s="99">
        <v>5877279.1699999999</v>
      </c>
      <c r="Q73" s="98">
        <f t="shared" si="0"/>
        <v>76440856.149999991</v>
      </c>
      <c r="S73" s="21"/>
    </row>
    <row r="74" spans="2:19" ht="15.95" customHeight="1" x14ac:dyDescent="0.25">
      <c r="B74" s="100" t="s">
        <v>253</v>
      </c>
      <c r="C74" s="97">
        <f>C75</f>
        <v>0</v>
      </c>
      <c r="D74" s="97">
        <v>142202867</v>
      </c>
      <c r="E74" s="97">
        <v>42402284</v>
      </c>
      <c r="F74" s="97">
        <v>8539245.0500000007</v>
      </c>
      <c r="G74" s="97">
        <v>9187743.5999999996</v>
      </c>
      <c r="H74" s="97">
        <v>6537273</v>
      </c>
      <c r="I74" s="97">
        <v>7099671.0099999998</v>
      </c>
      <c r="J74" s="97">
        <v>5623017.5999999996</v>
      </c>
      <c r="K74" s="97">
        <v>6667250</v>
      </c>
      <c r="L74" s="97">
        <v>4923770</v>
      </c>
      <c r="M74" s="97">
        <v>4876175</v>
      </c>
      <c r="N74" s="97">
        <v>5770099.7599999998</v>
      </c>
      <c r="O74" s="97">
        <v>4980350</v>
      </c>
      <c r="P74" s="97">
        <v>9491950</v>
      </c>
      <c r="Q74" s="98">
        <f t="shared" si="0"/>
        <v>116098829.02</v>
      </c>
      <c r="S74" s="21"/>
    </row>
    <row r="75" spans="2:19" ht="15.95" customHeight="1" x14ac:dyDescent="0.25">
      <c r="B75" s="102" t="s">
        <v>254</v>
      </c>
      <c r="C75" s="97">
        <f>C76</f>
        <v>0</v>
      </c>
      <c r="D75" s="97">
        <v>142202867</v>
      </c>
      <c r="E75" s="97">
        <v>42402284</v>
      </c>
      <c r="F75" s="97">
        <v>8539245.0500000007</v>
      </c>
      <c r="G75" s="97">
        <v>9187743.5999999996</v>
      </c>
      <c r="H75" s="97">
        <v>6537273</v>
      </c>
      <c r="I75" s="97">
        <v>7099671.0099999998</v>
      </c>
      <c r="J75" s="97">
        <v>5623017.5999999996</v>
      </c>
      <c r="K75" s="97">
        <v>6667250</v>
      </c>
      <c r="L75" s="97">
        <v>4923770</v>
      </c>
      <c r="M75" s="97">
        <v>4876175</v>
      </c>
      <c r="N75" s="97">
        <v>5770099.7599999998</v>
      </c>
      <c r="O75" s="97">
        <v>4980350</v>
      </c>
      <c r="P75" s="97">
        <v>9491950</v>
      </c>
      <c r="Q75" s="98">
        <f t="shared" si="0"/>
        <v>116098829.02</v>
      </c>
      <c r="S75" s="21"/>
    </row>
    <row r="76" spans="2:19" ht="15.95" customHeight="1" x14ac:dyDescent="0.25">
      <c r="B76" s="101" t="s">
        <v>255</v>
      </c>
      <c r="C76" s="99">
        <v>0</v>
      </c>
      <c r="D76" s="99">
        <v>142202867</v>
      </c>
      <c r="E76" s="99">
        <v>42402284</v>
      </c>
      <c r="F76" s="99">
        <v>8539245.0500000007</v>
      </c>
      <c r="G76" s="99">
        <v>9187743.5999999996</v>
      </c>
      <c r="H76" s="99">
        <v>6537273</v>
      </c>
      <c r="I76" s="99">
        <v>7099671.0099999998</v>
      </c>
      <c r="J76" s="99">
        <v>5623017.5999999996</v>
      </c>
      <c r="K76" s="99">
        <v>6667250</v>
      </c>
      <c r="L76" s="99">
        <v>4923770</v>
      </c>
      <c r="M76" s="99">
        <v>4876175</v>
      </c>
      <c r="N76" s="99">
        <v>5770099.7599999998</v>
      </c>
      <c r="O76" s="99">
        <v>4980350</v>
      </c>
      <c r="P76" s="99">
        <v>9491950</v>
      </c>
      <c r="Q76" s="98">
        <f t="shared" ref="Q76:Q139" si="1">SUM(E76:P76)</f>
        <v>116098829.02</v>
      </c>
      <c r="S76" s="21"/>
    </row>
    <row r="77" spans="2:19" ht="15.95" customHeight="1" x14ac:dyDescent="0.25">
      <c r="B77" s="100" t="s">
        <v>256</v>
      </c>
      <c r="C77" s="97">
        <f>C78</f>
        <v>0</v>
      </c>
      <c r="D77" s="97">
        <v>5988333.7999999998</v>
      </c>
      <c r="E77" s="97"/>
      <c r="F77" s="97">
        <v>2000</v>
      </c>
      <c r="G77" s="97"/>
      <c r="H77" s="97"/>
      <c r="I77" s="97">
        <v>3620240.8</v>
      </c>
      <c r="J77" s="97"/>
      <c r="K77" s="97">
        <v>1000</v>
      </c>
      <c r="L77" s="97"/>
      <c r="M77" s="97">
        <v>1000</v>
      </c>
      <c r="N77" s="97"/>
      <c r="O77" s="97"/>
      <c r="P77" s="97">
        <v>0</v>
      </c>
      <c r="Q77" s="98">
        <f t="shared" si="1"/>
        <v>3624240.8</v>
      </c>
      <c r="S77" s="21"/>
    </row>
    <row r="78" spans="2:19" ht="15.95" customHeight="1" x14ac:dyDescent="0.25">
      <c r="B78" s="102" t="s">
        <v>257</v>
      </c>
      <c r="C78" s="97">
        <f>C79</f>
        <v>0</v>
      </c>
      <c r="D78" s="97">
        <v>5988333.7999999998</v>
      </c>
      <c r="E78" s="97"/>
      <c r="F78" s="97">
        <v>2000</v>
      </c>
      <c r="G78" s="97"/>
      <c r="H78" s="97"/>
      <c r="I78" s="97">
        <v>3620240.8</v>
      </c>
      <c r="J78" s="97"/>
      <c r="K78" s="97">
        <v>1000</v>
      </c>
      <c r="L78" s="97"/>
      <c r="M78" s="97">
        <v>1000</v>
      </c>
      <c r="N78" s="97"/>
      <c r="O78" s="97"/>
      <c r="P78" s="97">
        <v>0</v>
      </c>
      <c r="Q78" s="98">
        <f t="shared" si="1"/>
        <v>3624240.8</v>
      </c>
      <c r="S78" s="21"/>
    </row>
    <row r="79" spans="2:19" ht="15.95" customHeight="1" x14ac:dyDescent="0.25">
      <c r="B79" s="101" t="s">
        <v>258</v>
      </c>
      <c r="C79" s="99">
        <v>0</v>
      </c>
      <c r="D79" s="99">
        <v>5988333.7999999998</v>
      </c>
      <c r="E79" s="99"/>
      <c r="F79" s="99">
        <v>2000</v>
      </c>
      <c r="G79" s="99"/>
      <c r="H79" s="99"/>
      <c r="I79" s="99">
        <v>3620240.8</v>
      </c>
      <c r="J79" s="99"/>
      <c r="K79" s="99">
        <v>1000</v>
      </c>
      <c r="L79" s="99"/>
      <c r="M79" s="99">
        <v>1000</v>
      </c>
      <c r="N79" s="99"/>
      <c r="O79" s="99"/>
      <c r="P79" s="99">
        <v>0</v>
      </c>
      <c r="Q79" s="98">
        <f t="shared" si="1"/>
        <v>3624240.8</v>
      </c>
      <c r="S79" s="21"/>
    </row>
    <row r="80" spans="2:19" ht="15.95" customHeight="1" x14ac:dyDescent="0.25">
      <c r="B80" s="100" t="s">
        <v>259</v>
      </c>
      <c r="C80" s="97">
        <f>C81</f>
        <v>0</v>
      </c>
      <c r="D80" s="97">
        <v>4194077713.9099998</v>
      </c>
      <c r="E80" s="97">
        <v>513553506.20999998</v>
      </c>
      <c r="F80" s="97">
        <v>381114706.10000002</v>
      </c>
      <c r="G80" s="97">
        <v>378206323.05999994</v>
      </c>
      <c r="H80" s="97">
        <v>633323752.33000004</v>
      </c>
      <c r="I80" s="97">
        <v>348724484.62000006</v>
      </c>
      <c r="J80" s="97">
        <v>280192779.45000005</v>
      </c>
      <c r="K80" s="97">
        <v>380868810.83999997</v>
      </c>
      <c r="L80" s="97">
        <v>452607400.27000004</v>
      </c>
      <c r="M80" s="97">
        <v>581120273.14999998</v>
      </c>
      <c r="N80" s="97">
        <v>426234833.37</v>
      </c>
      <c r="O80" s="97">
        <v>495247035.32999998</v>
      </c>
      <c r="P80" s="97">
        <v>578117657.69999993</v>
      </c>
      <c r="Q80" s="98">
        <f t="shared" si="1"/>
        <v>5449311562.4299994</v>
      </c>
      <c r="S80" s="21"/>
    </row>
    <row r="81" spans="2:19" ht="15.95" customHeight="1" x14ac:dyDescent="0.25">
      <c r="B81" s="102" t="s">
        <v>260</v>
      </c>
      <c r="C81" s="97">
        <f>C82+C83+C84</f>
        <v>0</v>
      </c>
      <c r="D81" s="97">
        <v>4194077713.9099998</v>
      </c>
      <c r="E81" s="97">
        <v>513553506.20999998</v>
      </c>
      <c r="F81" s="97">
        <v>381114706.10000002</v>
      </c>
      <c r="G81" s="97">
        <v>378206323.05999994</v>
      </c>
      <c r="H81" s="97">
        <v>633323752.33000004</v>
      </c>
      <c r="I81" s="97">
        <v>348724484.62000006</v>
      </c>
      <c r="J81" s="97">
        <v>280192779.45000005</v>
      </c>
      <c r="K81" s="97">
        <v>380868810.83999997</v>
      </c>
      <c r="L81" s="97">
        <v>452607400.27000004</v>
      </c>
      <c r="M81" s="97">
        <v>581120273.14999998</v>
      </c>
      <c r="N81" s="97">
        <v>426234833.37</v>
      </c>
      <c r="O81" s="97">
        <v>495247035.32999998</v>
      </c>
      <c r="P81" s="97">
        <v>578117657.69999993</v>
      </c>
      <c r="Q81" s="98">
        <f t="shared" si="1"/>
        <v>5449311562.4299994</v>
      </c>
      <c r="S81" s="21"/>
    </row>
    <row r="82" spans="2:19" ht="15.95" customHeight="1" x14ac:dyDescent="0.25">
      <c r="B82" s="101" t="s">
        <v>261</v>
      </c>
      <c r="C82" s="99">
        <v>0</v>
      </c>
      <c r="D82" s="99">
        <v>1969137051.29</v>
      </c>
      <c r="E82" s="99">
        <v>303054851.61000001</v>
      </c>
      <c r="F82" s="99">
        <v>64658014.310000002</v>
      </c>
      <c r="G82" s="99">
        <v>150838085.99000001</v>
      </c>
      <c r="H82" s="99">
        <v>377149268.68000001</v>
      </c>
      <c r="I82" s="99">
        <v>131802877.56</v>
      </c>
      <c r="J82" s="99">
        <v>61612094.450000003</v>
      </c>
      <c r="K82" s="99">
        <v>156417176.79999998</v>
      </c>
      <c r="L82" s="99">
        <v>272195813.49000001</v>
      </c>
      <c r="M82" s="99">
        <v>140270042.81</v>
      </c>
      <c r="N82" s="99">
        <v>170633275.52000001</v>
      </c>
      <c r="O82" s="99">
        <v>255803626.65000001</v>
      </c>
      <c r="P82" s="99">
        <v>321837791.26999998</v>
      </c>
      <c r="Q82" s="98">
        <f t="shared" si="1"/>
        <v>2406272919.1400003</v>
      </c>
      <c r="S82" s="21"/>
    </row>
    <row r="83" spans="2:19" ht="15.95" customHeight="1" x14ac:dyDescent="0.25">
      <c r="B83" s="101" t="s">
        <v>262</v>
      </c>
      <c r="C83" s="99">
        <v>0</v>
      </c>
      <c r="D83" s="99">
        <v>1952327712</v>
      </c>
      <c r="E83" s="99">
        <v>153241393.28999999</v>
      </c>
      <c r="F83" s="99">
        <v>215105668.88999999</v>
      </c>
      <c r="G83" s="99">
        <v>179592607.66</v>
      </c>
      <c r="H83" s="99">
        <v>204758839.43000001</v>
      </c>
      <c r="I83" s="99">
        <v>167695591.27000001</v>
      </c>
      <c r="J83" s="99">
        <v>196772705.28</v>
      </c>
      <c r="K83" s="99">
        <v>161057674.60999998</v>
      </c>
      <c r="L83" s="99">
        <v>120772717.48</v>
      </c>
      <c r="M83" s="99">
        <v>211563585.16999999</v>
      </c>
      <c r="N83" s="99">
        <v>217258099.33000001</v>
      </c>
      <c r="O83" s="99">
        <v>170588906.22999999</v>
      </c>
      <c r="P83" s="99">
        <v>213438167.51999998</v>
      </c>
      <c r="Q83" s="98">
        <f t="shared" si="1"/>
        <v>2211845956.1599998</v>
      </c>
      <c r="S83" s="21"/>
    </row>
    <row r="84" spans="2:19" ht="15.95" customHeight="1" x14ac:dyDescent="0.25">
      <c r="B84" s="101" t="s">
        <v>263</v>
      </c>
      <c r="C84" s="99">
        <v>0</v>
      </c>
      <c r="D84" s="99">
        <v>0</v>
      </c>
      <c r="E84" s="99"/>
      <c r="F84" s="99"/>
      <c r="G84" s="99"/>
      <c r="H84" s="99"/>
      <c r="I84" s="99"/>
      <c r="J84" s="99"/>
      <c r="K84" s="99"/>
      <c r="L84" s="99"/>
      <c r="M84" s="99"/>
      <c r="N84" s="99"/>
      <c r="O84" s="99"/>
      <c r="P84" s="99"/>
      <c r="Q84" s="98">
        <f t="shared" si="1"/>
        <v>0</v>
      </c>
      <c r="S84" s="21"/>
    </row>
    <row r="85" spans="2:19" ht="15.95" customHeight="1" x14ac:dyDescent="0.25">
      <c r="B85" s="101" t="s">
        <v>203</v>
      </c>
      <c r="C85" s="99">
        <v>0</v>
      </c>
      <c r="D85" s="99">
        <v>272612950.62</v>
      </c>
      <c r="E85" s="99">
        <v>57257261.310000002</v>
      </c>
      <c r="F85" s="99">
        <v>101351022.90000001</v>
      </c>
      <c r="G85" s="99">
        <v>47775629.409999996</v>
      </c>
      <c r="H85" s="99">
        <v>51415644.219999999</v>
      </c>
      <c r="I85" s="99">
        <v>49226015.789999999</v>
      </c>
      <c r="J85" s="99">
        <v>21807979.719999999</v>
      </c>
      <c r="K85" s="99">
        <v>63393959.43</v>
      </c>
      <c r="L85" s="99">
        <v>59638869.299999997</v>
      </c>
      <c r="M85" s="99">
        <v>229286645.16999999</v>
      </c>
      <c r="N85" s="99">
        <v>38343458.520000003</v>
      </c>
      <c r="O85" s="99">
        <v>68854502.450000003</v>
      </c>
      <c r="P85" s="99">
        <v>42841698.909999996</v>
      </c>
      <c r="Q85" s="98">
        <f t="shared" si="1"/>
        <v>831192687.13</v>
      </c>
      <c r="S85" s="21"/>
    </row>
    <row r="86" spans="2:19" ht="15.95" customHeight="1" x14ac:dyDescent="0.25">
      <c r="B86" s="100" t="s">
        <v>264</v>
      </c>
      <c r="C86" s="97">
        <f>C87</f>
        <v>0</v>
      </c>
      <c r="D86" s="97">
        <v>2813776449.5900002</v>
      </c>
      <c r="E86" s="97">
        <v>593723057.63000011</v>
      </c>
      <c r="F86" s="97">
        <v>449283897.12000006</v>
      </c>
      <c r="G86" s="97">
        <v>226550224.04000002</v>
      </c>
      <c r="H86" s="97">
        <v>218211772.65000001</v>
      </c>
      <c r="I86" s="97">
        <v>269340148.74000001</v>
      </c>
      <c r="J86" s="97">
        <v>233307347.09999996</v>
      </c>
      <c r="K86" s="97">
        <v>258618386.74000001</v>
      </c>
      <c r="L86" s="97">
        <v>280635405.06999999</v>
      </c>
      <c r="M86" s="97">
        <v>218032794.21000001</v>
      </c>
      <c r="N86" s="97">
        <v>337188536.47000003</v>
      </c>
      <c r="O86" s="97">
        <v>317092347.25999999</v>
      </c>
      <c r="P86" s="97">
        <v>295856785.52000004</v>
      </c>
      <c r="Q86" s="98">
        <f t="shared" si="1"/>
        <v>3697840702.5500007</v>
      </c>
      <c r="S86" s="21"/>
    </row>
    <row r="87" spans="2:19" ht="15.95" customHeight="1" x14ac:dyDescent="0.25">
      <c r="B87" s="102" t="s">
        <v>265</v>
      </c>
      <c r="C87" s="97">
        <f>C88+C91+C89</f>
        <v>0</v>
      </c>
      <c r="D87" s="97">
        <v>2813776449.5900002</v>
      </c>
      <c r="E87" s="97">
        <v>593723057.63000011</v>
      </c>
      <c r="F87" s="97">
        <v>449283897.12000006</v>
      </c>
      <c r="G87" s="97">
        <v>226550224.04000002</v>
      </c>
      <c r="H87" s="97">
        <v>218211772.65000001</v>
      </c>
      <c r="I87" s="97">
        <v>269340148.74000001</v>
      </c>
      <c r="J87" s="97">
        <v>233307347.09999996</v>
      </c>
      <c r="K87" s="97">
        <v>258618386.74000001</v>
      </c>
      <c r="L87" s="97">
        <v>280635405.06999999</v>
      </c>
      <c r="M87" s="97">
        <v>218032794.21000001</v>
      </c>
      <c r="N87" s="97">
        <v>337188536.47000003</v>
      </c>
      <c r="O87" s="97">
        <v>317092347.25999999</v>
      </c>
      <c r="P87" s="97">
        <v>295856785.52000004</v>
      </c>
      <c r="Q87" s="98">
        <f t="shared" si="1"/>
        <v>3697840702.5500007</v>
      </c>
      <c r="S87" s="21"/>
    </row>
    <row r="88" spans="2:19" ht="15.95" customHeight="1" x14ac:dyDescent="0.25">
      <c r="B88" s="101" t="s">
        <v>266</v>
      </c>
      <c r="C88" s="99">
        <v>0</v>
      </c>
      <c r="D88" s="99">
        <v>2755261408.5900002</v>
      </c>
      <c r="E88" s="99">
        <v>591923823.30000007</v>
      </c>
      <c r="F88" s="99">
        <v>446782811.75000006</v>
      </c>
      <c r="G88" s="99">
        <v>226019013.79000002</v>
      </c>
      <c r="H88" s="99">
        <v>217568243.05000001</v>
      </c>
      <c r="I88" s="99">
        <v>258934775.66</v>
      </c>
      <c r="J88" s="99">
        <v>231781454.81999996</v>
      </c>
      <c r="K88" s="99">
        <v>239033806.77000001</v>
      </c>
      <c r="L88" s="99">
        <v>278189502.58999997</v>
      </c>
      <c r="M88" s="99">
        <v>216893062.18000001</v>
      </c>
      <c r="N88" s="99">
        <v>330154660.41000003</v>
      </c>
      <c r="O88" s="99">
        <v>313915077.25999999</v>
      </c>
      <c r="P88" s="99">
        <v>288952050.15000004</v>
      </c>
      <c r="Q88" s="98">
        <f t="shared" si="1"/>
        <v>3640148281.73</v>
      </c>
      <c r="S88" s="21"/>
    </row>
    <row r="89" spans="2:19" ht="15.95" customHeight="1" x14ac:dyDescent="0.25">
      <c r="B89" s="101" t="s">
        <v>267</v>
      </c>
      <c r="C89" s="99">
        <v>0</v>
      </c>
      <c r="D89" s="99">
        <v>0</v>
      </c>
      <c r="E89" s="99">
        <v>393700</v>
      </c>
      <c r="F89" s="99">
        <v>160220</v>
      </c>
      <c r="G89" s="99">
        <v>250380</v>
      </c>
      <c r="H89" s="99">
        <v>274680</v>
      </c>
      <c r="I89" s="99">
        <v>391470</v>
      </c>
      <c r="J89" s="99">
        <v>285980</v>
      </c>
      <c r="K89" s="99">
        <v>587020</v>
      </c>
      <c r="L89" s="99">
        <v>291266</v>
      </c>
      <c r="M89" s="99">
        <v>751932.03</v>
      </c>
      <c r="N89" s="99">
        <v>448600</v>
      </c>
      <c r="O89" s="99">
        <v>269420</v>
      </c>
      <c r="P89" s="99">
        <v>95320</v>
      </c>
      <c r="Q89" s="98">
        <f t="shared" si="1"/>
        <v>4199988.03</v>
      </c>
      <c r="S89" s="21"/>
    </row>
    <row r="90" spans="2:19" ht="15.95" customHeight="1" x14ac:dyDescent="0.25">
      <c r="B90" s="101" t="s">
        <v>268</v>
      </c>
      <c r="C90" s="99">
        <v>0</v>
      </c>
      <c r="D90" s="99">
        <v>49976101</v>
      </c>
      <c r="E90" s="99">
        <v>1386534.33</v>
      </c>
      <c r="F90" s="99">
        <v>2317865.37</v>
      </c>
      <c r="G90" s="99"/>
      <c r="H90" s="99">
        <v>266349.59999999998</v>
      </c>
      <c r="I90" s="99">
        <v>9925704.7799999993</v>
      </c>
      <c r="J90" s="99">
        <v>288866.36</v>
      </c>
      <c r="K90" s="99">
        <v>17234559.969999999</v>
      </c>
      <c r="L90" s="99">
        <v>1794936.48</v>
      </c>
      <c r="M90" s="99"/>
      <c r="N90" s="99">
        <v>5982476.0599999996</v>
      </c>
      <c r="O90" s="99">
        <v>2457350</v>
      </c>
      <c r="P90" s="99">
        <v>6355415.3700000001</v>
      </c>
      <c r="Q90" s="98">
        <f t="shared" si="1"/>
        <v>48010058.319999993</v>
      </c>
      <c r="S90" s="21"/>
    </row>
    <row r="91" spans="2:19" ht="15.95" customHeight="1" x14ac:dyDescent="0.25">
      <c r="B91" s="101" t="s">
        <v>269</v>
      </c>
      <c r="C91" s="99">
        <v>0</v>
      </c>
      <c r="D91" s="99">
        <v>8538940</v>
      </c>
      <c r="E91" s="99">
        <v>19000</v>
      </c>
      <c r="F91" s="99">
        <v>23000</v>
      </c>
      <c r="G91" s="99">
        <v>280830.25</v>
      </c>
      <c r="H91" s="99">
        <v>102500</v>
      </c>
      <c r="I91" s="99">
        <v>88198.3</v>
      </c>
      <c r="J91" s="99">
        <v>951045.92</v>
      </c>
      <c r="K91" s="99">
        <v>1763000</v>
      </c>
      <c r="L91" s="99">
        <v>359700</v>
      </c>
      <c r="M91" s="99">
        <v>387800</v>
      </c>
      <c r="N91" s="99">
        <v>602800</v>
      </c>
      <c r="O91" s="99">
        <v>450500</v>
      </c>
      <c r="P91" s="99">
        <v>454000</v>
      </c>
      <c r="Q91" s="98">
        <f t="shared" si="1"/>
        <v>5482374.4699999997</v>
      </c>
      <c r="S91" s="21"/>
    </row>
    <row r="92" spans="2:19" ht="15.95" customHeight="1" x14ac:dyDescent="0.25">
      <c r="B92" s="100" t="s">
        <v>270</v>
      </c>
      <c r="C92" s="97">
        <f>C93</f>
        <v>0</v>
      </c>
      <c r="D92" s="97">
        <v>3903179254.1500001</v>
      </c>
      <c r="E92" s="97">
        <v>419358181.76999998</v>
      </c>
      <c r="F92" s="97">
        <v>660959920.20000005</v>
      </c>
      <c r="G92" s="97">
        <v>316623128.40000004</v>
      </c>
      <c r="H92" s="97">
        <v>343226310.11000001</v>
      </c>
      <c r="I92" s="97">
        <v>329514738.91000003</v>
      </c>
      <c r="J92" s="97">
        <v>145995489.81999999</v>
      </c>
      <c r="K92" s="97">
        <v>423545187.47000003</v>
      </c>
      <c r="L92" s="97">
        <v>780917309.31999993</v>
      </c>
      <c r="M92" s="97">
        <v>316154739.84999996</v>
      </c>
      <c r="N92" s="97">
        <v>570183600.48000002</v>
      </c>
      <c r="O92" s="97">
        <v>334445013.70000005</v>
      </c>
      <c r="P92" s="97">
        <v>503181823.14999998</v>
      </c>
      <c r="Q92" s="98">
        <f t="shared" si="1"/>
        <v>5144105443.1799994</v>
      </c>
      <c r="S92" s="21"/>
    </row>
    <row r="93" spans="2:19" ht="15.95" customHeight="1" x14ac:dyDescent="0.25">
      <c r="B93" s="102" t="s">
        <v>271</v>
      </c>
      <c r="C93" s="97">
        <f>C94+C95</f>
        <v>0</v>
      </c>
      <c r="D93" s="97">
        <v>3903179254.1500001</v>
      </c>
      <c r="E93" s="97">
        <v>419358181.76999998</v>
      </c>
      <c r="F93" s="97">
        <v>660959920.20000005</v>
      </c>
      <c r="G93" s="97">
        <v>316623128.40000004</v>
      </c>
      <c r="H93" s="97">
        <v>343226310.11000001</v>
      </c>
      <c r="I93" s="97">
        <v>329514738.91000003</v>
      </c>
      <c r="J93" s="97">
        <v>145995489.81999999</v>
      </c>
      <c r="K93" s="97">
        <v>423545187.47000003</v>
      </c>
      <c r="L93" s="97">
        <v>780917309.31999993</v>
      </c>
      <c r="M93" s="97">
        <v>316154739.84999996</v>
      </c>
      <c r="N93" s="97">
        <v>570183600.48000002</v>
      </c>
      <c r="O93" s="97">
        <v>334445013.70000005</v>
      </c>
      <c r="P93" s="97">
        <v>503181823.14999998</v>
      </c>
      <c r="Q93" s="98">
        <f t="shared" si="1"/>
        <v>5144105443.1799994</v>
      </c>
      <c r="S93" s="21"/>
    </row>
    <row r="94" spans="2:19" ht="15.95" customHeight="1" x14ac:dyDescent="0.25">
      <c r="B94" s="101" t="s">
        <v>272</v>
      </c>
      <c r="C94" s="99">
        <v>0</v>
      </c>
      <c r="D94" s="99">
        <v>3903179254.1500001</v>
      </c>
      <c r="E94" s="99">
        <v>282738098.57999998</v>
      </c>
      <c r="F94" s="99">
        <v>4792270</v>
      </c>
      <c r="G94" s="99">
        <v>5748755</v>
      </c>
      <c r="H94" s="99">
        <v>9024625</v>
      </c>
      <c r="I94" s="99">
        <v>9463617.5600000005</v>
      </c>
      <c r="J94" s="99">
        <v>4243620.7799999993</v>
      </c>
      <c r="K94" s="99">
        <v>11395511.359999999</v>
      </c>
      <c r="L94" s="99">
        <v>393065752.87</v>
      </c>
      <c r="M94" s="99">
        <v>5270139.03</v>
      </c>
      <c r="N94" s="99">
        <v>339576133.5</v>
      </c>
      <c r="O94" s="99">
        <v>92702327.780000001</v>
      </c>
      <c r="P94" s="99">
        <v>224707321.83000001</v>
      </c>
      <c r="Q94" s="98">
        <f t="shared" si="1"/>
        <v>1382728173.29</v>
      </c>
      <c r="S94" s="21"/>
    </row>
    <row r="95" spans="2:19" ht="15.95" customHeight="1" x14ac:dyDescent="0.25">
      <c r="B95" s="101" t="s">
        <v>273</v>
      </c>
      <c r="C95" s="99">
        <v>0</v>
      </c>
      <c r="D95" s="99">
        <v>0</v>
      </c>
      <c r="E95" s="99">
        <v>136620083.19</v>
      </c>
      <c r="F95" s="99">
        <v>656167650.20000005</v>
      </c>
      <c r="G95" s="99">
        <v>310874373.40000004</v>
      </c>
      <c r="H95" s="99">
        <v>334201685.11000001</v>
      </c>
      <c r="I95" s="99">
        <v>320051121.35000002</v>
      </c>
      <c r="J95" s="99">
        <v>141751869.03999999</v>
      </c>
      <c r="K95" s="99">
        <v>412149676.11000001</v>
      </c>
      <c r="L95" s="99">
        <v>387851556.44999999</v>
      </c>
      <c r="M95" s="99">
        <v>310884600.81999999</v>
      </c>
      <c r="N95" s="99">
        <v>230607466.97999999</v>
      </c>
      <c r="O95" s="99">
        <v>241742685.92000002</v>
      </c>
      <c r="P95" s="99">
        <v>278474501.31999999</v>
      </c>
      <c r="Q95" s="98">
        <f t="shared" si="1"/>
        <v>3761377269.8900003</v>
      </c>
      <c r="S95" s="21"/>
    </row>
    <row r="96" spans="2:19" ht="15.95" customHeight="1" x14ac:dyDescent="0.25">
      <c r="B96" s="100" t="s">
        <v>274</v>
      </c>
      <c r="C96" s="97">
        <f>C97</f>
        <v>0</v>
      </c>
      <c r="D96" s="97">
        <v>2087336288</v>
      </c>
      <c r="E96" s="97">
        <v>193309517.26999998</v>
      </c>
      <c r="F96" s="97">
        <v>159531941.02000001</v>
      </c>
      <c r="G96" s="97">
        <v>158504721.73999998</v>
      </c>
      <c r="H96" s="97">
        <v>165598151.63</v>
      </c>
      <c r="I96" s="97">
        <v>195231343.09</v>
      </c>
      <c r="J96" s="97">
        <v>165730818.37</v>
      </c>
      <c r="K96" s="97">
        <v>180637019.82999998</v>
      </c>
      <c r="L96" s="97">
        <v>161368703.88999999</v>
      </c>
      <c r="M96" s="97">
        <v>164298018.64999998</v>
      </c>
      <c r="N96" s="97">
        <v>178358999.72999999</v>
      </c>
      <c r="O96" s="97">
        <v>150462487.13999999</v>
      </c>
      <c r="P96" s="97">
        <v>147136457.53</v>
      </c>
      <c r="Q96" s="98">
        <f t="shared" si="1"/>
        <v>2020168179.8900001</v>
      </c>
      <c r="S96" s="21"/>
    </row>
    <row r="97" spans="2:19" ht="15.95" customHeight="1" x14ac:dyDescent="0.25">
      <c r="B97" s="102" t="s">
        <v>275</v>
      </c>
      <c r="C97" s="97">
        <f>C98</f>
        <v>0</v>
      </c>
      <c r="D97" s="97">
        <v>2087336288</v>
      </c>
      <c r="E97" s="97">
        <v>193309517.26999998</v>
      </c>
      <c r="F97" s="97">
        <v>159531941.02000001</v>
      </c>
      <c r="G97" s="97">
        <v>158504721.73999998</v>
      </c>
      <c r="H97" s="97">
        <v>165598151.63</v>
      </c>
      <c r="I97" s="97">
        <v>195231343.09</v>
      </c>
      <c r="J97" s="97">
        <v>165730818.37</v>
      </c>
      <c r="K97" s="97">
        <v>180637019.82999998</v>
      </c>
      <c r="L97" s="97">
        <v>161368703.88999999</v>
      </c>
      <c r="M97" s="97">
        <v>164298018.64999998</v>
      </c>
      <c r="N97" s="97">
        <v>178358999.72999999</v>
      </c>
      <c r="O97" s="97">
        <v>150462487.13999999</v>
      </c>
      <c r="P97" s="97">
        <v>147136457.53</v>
      </c>
      <c r="Q97" s="98">
        <f t="shared" si="1"/>
        <v>2020168179.8900001</v>
      </c>
      <c r="S97" s="21"/>
    </row>
    <row r="98" spans="2:19" ht="15.95" customHeight="1" x14ac:dyDescent="0.25">
      <c r="B98" s="101" t="s">
        <v>276</v>
      </c>
      <c r="C98" s="99">
        <v>0</v>
      </c>
      <c r="D98" s="99">
        <v>2087336288</v>
      </c>
      <c r="E98" s="99">
        <v>193309517.26999998</v>
      </c>
      <c r="F98" s="99">
        <v>159531941.02000001</v>
      </c>
      <c r="G98" s="99">
        <v>158504721.73999998</v>
      </c>
      <c r="H98" s="99">
        <v>165598151.63</v>
      </c>
      <c r="I98" s="99">
        <v>195231343.09</v>
      </c>
      <c r="J98" s="99">
        <v>165730818.37</v>
      </c>
      <c r="K98" s="99">
        <v>180637019.82999998</v>
      </c>
      <c r="L98" s="99">
        <v>161368703.88999999</v>
      </c>
      <c r="M98" s="99">
        <v>164298018.64999998</v>
      </c>
      <c r="N98" s="99">
        <v>178358999.72999999</v>
      </c>
      <c r="O98" s="99">
        <v>150462487.13999999</v>
      </c>
      <c r="P98" s="99">
        <v>147136457.53</v>
      </c>
      <c r="Q98" s="98">
        <f t="shared" si="1"/>
        <v>2020168179.8900001</v>
      </c>
      <c r="S98" s="21"/>
    </row>
    <row r="99" spans="2:19" ht="15.95" customHeight="1" x14ac:dyDescent="0.25">
      <c r="B99" s="100" t="s">
        <v>169</v>
      </c>
      <c r="C99" s="99"/>
      <c r="D99" s="99">
        <v>18494105</v>
      </c>
      <c r="E99" s="99"/>
      <c r="F99" s="99"/>
      <c r="G99" s="99"/>
      <c r="H99" s="99"/>
      <c r="I99" s="99"/>
      <c r="J99" s="99"/>
      <c r="K99" s="99">
        <v>0</v>
      </c>
      <c r="L99" s="99"/>
      <c r="M99" s="99"/>
      <c r="N99" s="99"/>
      <c r="O99" s="99"/>
      <c r="P99" s="99"/>
      <c r="Q99" s="98">
        <f t="shared" si="1"/>
        <v>0</v>
      </c>
      <c r="S99" s="21"/>
    </row>
    <row r="100" spans="2:19" ht="15.95" customHeight="1" x14ac:dyDescent="0.25">
      <c r="B100" s="102" t="s">
        <v>170</v>
      </c>
      <c r="C100" s="99"/>
      <c r="D100" s="99">
        <v>18494105</v>
      </c>
      <c r="E100" s="99"/>
      <c r="F100" s="99"/>
      <c r="G100" s="99"/>
      <c r="H100" s="99"/>
      <c r="I100" s="99"/>
      <c r="J100" s="99"/>
      <c r="K100" s="99">
        <v>0</v>
      </c>
      <c r="L100" s="99"/>
      <c r="M100" s="99"/>
      <c r="N100" s="99"/>
      <c r="O100" s="99"/>
      <c r="P100" s="99"/>
      <c r="Q100" s="98">
        <f t="shared" si="1"/>
        <v>0</v>
      </c>
      <c r="S100" s="21"/>
    </row>
    <row r="101" spans="2:19" ht="15.95" customHeight="1" x14ac:dyDescent="0.25">
      <c r="B101" s="101" t="s">
        <v>171</v>
      </c>
      <c r="C101" s="99"/>
      <c r="D101" s="99">
        <v>18494105</v>
      </c>
      <c r="E101" s="99"/>
      <c r="F101" s="99"/>
      <c r="G101" s="99"/>
      <c r="H101" s="99"/>
      <c r="I101" s="99"/>
      <c r="J101" s="99"/>
      <c r="K101" s="99">
        <v>0</v>
      </c>
      <c r="L101" s="99"/>
      <c r="M101" s="99"/>
      <c r="N101" s="99"/>
      <c r="O101" s="99"/>
      <c r="P101" s="99"/>
      <c r="Q101" s="98">
        <f t="shared" si="1"/>
        <v>0</v>
      </c>
      <c r="S101" s="21"/>
    </row>
    <row r="102" spans="2:19" ht="15.95" customHeight="1" x14ac:dyDescent="0.25">
      <c r="B102" s="100" t="s">
        <v>172</v>
      </c>
      <c r="C102" s="99">
        <f>C103</f>
        <v>0</v>
      </c>
      <c r="D102" s="99">
        <v>21343370.600000001</v>
      </c>
      <c r="E102" s="97">
        <v>476612.07</v>
      </c>
      <c r="F102" s="97">
        <v>8216970</v>
      </c>
      <c r="G102" s="97">
        <v>476220</v>
      </c>
      <c r="H102" s="97">
        <v>273101.82</v>
      </c>
      <c r="I102" s="99">
        <v>757419</v>
      </c>
      <c r="J102" s="99">
        <v>2077430</v>
      </c>
      <c r="K102" s="99">
        <v>7596295.2000000002</v>
      </c>
      <c r="L102" s="99">
        <v>743670</v>
      </c>
      <c r="M102" s="99">
        <v>531460</v>
      </c>
      <c r="N102" s="99">
        <v>625260</v>
      </c>
      <c r="O102" s="99">
        <v>3948867</v>
      </c>
      <c r="P102" s="99">
        <v>990220</v>
      </c>
      <c r="Q102" s="98">
        <f t="shared" si="1"/>
        <v>26713525.09</v>
      </c>
      <c r="S102" s="21"/>
    </row>
    <row r="103" spans="2:19" ht="15.95" customHeight="1" x14ac:dyDescent="0.25">
      <c r="B103" s="102" t="s">
        <v>173</v>
      </c>
      <c r="C103" s="99">
        <f>C105</f>
        <v>0</v>
      </c>
      <c r="D103" s="99">
        <v>21343370.600000001</v>
      </c>
      <c r="E103" s="99">
        <v>476612.07</v>
      </c>
      <c r="F103" s="99">
        <v>8216970</v>
      </c>
      <c r="G103" s="99">
        <v>476220</v>
      </c>
      <c r="H103" s="99">
        <v>273101.82</v>
      </c>
      <c r="I103" s="99">
        <v>757419</v>
      </c>
      <c r="J103" s="99">
        <v>2077430</v>
      </c>
      <c r="K103" s="99">
        <v>7596295.2000000002</v>
      </c>
      <c r="L103" s="99">
        <v>743670</v>
      </c>
      <c r="M103" s="99">
        <v>531460</v>
      </c>
      <c r="N103" s="99">
        <v>625260</v>
      </c>
      <c r="O103" s="99">
        <v>3948867</v>
      </c>
      <c r="P103" s="99">
        <v>990220</v>
      </c>
      <c r="Q103" s="98">
        <f t="shared" si="1"/>
        <v>26713525.09</v>
      </c>
      <c r="S103" s="21"/>
    </row>
    <row r="104" spans="2:19" ht="15.95" customHeight="1" x14ac:dyDescent="0.25">
      <c r="B104" s="101" t="s">
        <v>303</v>
      </c>
      <c r="C104" s="99"/>
      <c r="D104" s="99">
        <v>0</v>
      </c>
      <c r="E104" s="99"/>
      <c r="F104" s="99"/>
      <c r="G104" s="99"/>
      <c r="H104" s="99"/>
      <c r="I104" s="99"/>
      <c r="J104" s="99"/>
      <c r="K104" s="99"/>
      <c r="L104" s="99"/>
      <c r="M104" s="99"/>
      <c r="N104" s="99"/>
      <c r="O104" s="99">
        <v>3</v>
      </c>
      <c r="P104" s="99"/>
      <c r="Q104" s="98">
        <f t="shared" si="1"/>
        <v>3</v>
      </c>
      <c r="S104" s="21"/>
    </row>
    <row r="105" spans="2:19" ht="15.95" customHeight="1" x14ac:dyDescent="0.25">
      <c r="B105" s="101" t="s">
        <v>277</v>
      </c>
      <c r="C105" s="99">
        <v>0</v>
      </c>
      <c r="D105" s="99">
        <v>2690306.6</v>
      </c>
      <c r="E105" s="99">
        <v>26132.07</v>
      </c>
      <c r="F105" s="99"/>
      <c r="G105" s="99"/>
      <c r="H105" s="99">
        <v>33481.82</v>
      </c>
      <c r="I105" s="99"/>
      <c r="J105" s="99">
        <v>0</v>
      </c>
      <c r="K105" s="99">
        <v>0</v>
      </c>
      <c r="L105" s="99"/>
      <c r="M105" s="99"/>
      <c r="N105" s="99"/>
      <c r="O105" s="99"/>
      <c r="P105" s="99">
        <v>0</v>
      </c>
      <c r="Q105" s="98">
        <f t="shared" si="1"/>
        <v>59613.89</v>
      </c>
      <c r="S105" s="21"/>
    </row>
    <row r="106" spans="2:19" ht="15.95" customHeight="1" x14ac:dyDescent="0.25">
      <c r="B106" s="101" t="s">
        <v>278</v>
      </c>
      <c r="C106" s="99"/>
      <c r="D106" s="99">
        <v>18653064</v>
      </c>
      <c r="E106" s="99">
        <v>450480</v>
      </c>
      <c r="F106" s="99">
        <v>8216970</v>
      </c>
      <c r="G106" s="99">
        <v>476220</v>
      </c>
      <c r="H106" s="99">
        <v>239620</v>
      </c>
      <c r="I106" s="99">
        <v>757419</v>
      </c>
      <c r="J106" s="99">
        <v>2077430</v>
      </c>
      <c r="K106" s="99">
        <v>7596295.2000000002</v>
      </c>
      <c r="L106" s="99">
        <v>743670</v>
      </c>
      <c r="M106" s="99">
        <v>531460</v>
      </c>
      <c r="N106" s="99">
        <v>625260</v>
      </c>
      <c r="O106" s="99">
        <v>3948864</v>
      </c>
      <c r="P106" s="99">
        <v>990220</v>
      </c>
      <c r="Q106" s="98">
        <f t="shared" si="1"/>
        <v>26653908.199999999</v>
      </c>
      <c r="S106" s="21"/>
    </row>
    <row r="107" spans="2:19" ht="15.95" customHeight="1" x14ac:dyDescent="0.25">
      <c r="B107" s="100" t="s">
        <v>279</v>
      </c>
      <c r="C107" s="97">
        <f>C108</f>
        <v>0</v>
      </c>
      <c r="D107" s="97">
        <v>1095862461</v>
      </c>
      <c r="E107" s="97">
        <v>113731498.92999999</v>
      </c>
      <c r="F107" s="97">
        <v>127250908.80000001</v>
      </c>
      <c r="G107" s="97">
        <v>104609700.83</v>
      </c>
      <c r="H107" s="97">
        <v>103492521.25</v>
      </c>
      <c r="I107" s="97">
        <v>111088518.84</v>
      </c>
      <c r="J107" s="97">
        <v>99805972.939999998</v>
      </c>
      <c r="K107" s="97">
        <v>149824957.03999999</v>
      </c>
      <c r="L107" s="97">
        <v>154094513.05000001</v>
      </c>
      <c r="M107" s="97">
        <v>102606252.45</v>
      </c>
      <c r="N107" s="97">
        <v>109820354.72</v>
      </c>
      <c r="O107" s="97">
        <v>119051952.63</v>
      </c>
      <c r="P107" s="97">
        <v>114060142.81</v>
      </c>
      <c r="Q107" s="98">
        <f t="shared" si="1"/>
        <v>1409437294.29</v>
      </c>
      <c r="S107" s="21"/>
    </row>
    <row r="108" spans="2:19" ht="15.95" customHeight="1" x14ac:dyDescent="0.25">
      <c r="B108" s="102" t="s">
        <v>280</v>
      </c>
      <c r="C108" s="97">
        <f>C109</f>
        <v>0</v>
      </c>
      <c r="D108" s="97">
        <v>1095862461</v>
      </c>
      <c r="E108" s="97">
        <v>113731498.92999999</v>
      </c>
      <c r="F108" s="97">
        <v>127250908.80000001</v>
      </c>
      <c r="G108" s="97">
        <v>104609700.83</v>
      </c>
      <c r="H108" s="97">
        <v>103492521.25</v>
      </c>
      <c r="I108" s="97">
        <v>111088518.84</v>
      </c>
      <c r="J108" s="97">
        <v>99805972.939999998</v>
      </c>
      <c r="K108" s="97">
        <v>149824957.03999999</v>
      </c>
      <c r="L108" s="97">
        <v>154094513.05000001</v>
      </c>
      <c r="M108" s="97">
        <v>102606252.45</v>
      </c>
      <c r="N108" s="97">
        <v>109820354.72</v>
      </c>
      <c r="O108" s="97">
        <v>119051952.63</v>
      </c>
      <c r="P108" s="97">
        <v>114060142.81</v>
      </c>
      <c r="Q108" s="98">
        <f t="shared" si="1"/>
        <v>1409437294.29</v>
      </c>
      <c r="S108" s="21"/>
    </row>
    <row r="109" spans="2:19" ht="15.95" customHeight="1" x14ac:dyDescent="0.25">
      <c r="B109" s="101" t="s">
        <v>281</v>
      </c>
      <c r="C109" s="99">
        <v>0</v>
      </c>
      <c r="D109" s="99">
        <v>1095862461</v>
      </c>
      <c r="E109" s="99">
        <v>113731498.92999999</v>
      </c>
      <c r="F109" s="99">
        <v>127250908.80000001</v>
      </c>
      <c r="G109" s="99">
        <v>104609700.83</v>
      </c>
      <c r="H109" s="99">
        <v>103492521.25</v>
      </c>
      <c r="I109" s="99">
        <v>111088518.84</v>
      </c>
      <c r="J109" s="99">
        <v>99805972.939999998</v>
      </c>
      <c r="K109" s="99">
        <v>149824957.03999999</v>
      </c>
      <c r="L109" s="99">
        <v>154094513.05000001</v>
      </c>
      <c r="M109" s="99">
        <v>102606252.45</v>
      </c>
      <c r="N109" s="99">
        <v>109820354.72</v>
      </c>
      <c r="O109" s="99">
        <v>119051952.63</v>
      </c>
      <c r="P109" s="99">
        <v>114060142.81</v>
      </c>
      <c r="Q109" s="98">
        <f t="shared" si="1"/>
        <v>1409437294.29</v>
      </c>
      <c r="S109" s="21"/>
    </row>
    <row r="110" spans="2:19" ht="15.95" customHeight="1" x14ac:dyDescent="0.25">
      <c r="B110" s="100" t="s">
        <v>282</v>
      </c>
      <c r="C110" s="97">
        <f>C111</f>
        <v>0</v>
      </c>
      <c r="D110" s="97">
        <v>312730238</v>
      </c>
      <c r="E110" s="97">
        <v>53262373.219999999</v>
      </c>
      <c r="F110" s="97">
        <v>19296553.789999999</v>
      </c>
      <c r="G110" s="97">
        <v>21300055.949999999</v>
      </c>
      <c r="H110" s="97">
        <v>74198385.260000005</v>
      </c>
      <c r="I110" s="97">
        <v>20225540.350000001</v>
      </c>
      <c r="J110" s="97">
        <v>26114955.020000003</v>
      </c>
      <c r="K110" s="97">
        <v>23546443.879999999</v>
      </c>
      <c r="L110" s="97">
        <v>63697097.350000001</v>
      </c>
      <c r="M110" s="97">
        <v>14637211.469999999</v>
      </c>
      <c r="N110" s="97">
        <v>24695341.640000001</v>
      </c>
      <c r="O110" s="97">
        <v>26136080.57</v>
      </c>
      <c r="P110" s="97">
        <v>23617829.32</v>
      </c>
      <c r="Q110" s="98">
        <f t="shared" si="1"/>
        <v>390727867.81999993</v>
      </c>
      <c r="S110" s="21"/>
    </row>
    <row r="111" spans="2:19" ht="15.95" customHeight="1" x14ac:dyDescent="0.25">
      <c r="B111" s="102" t="s">
        <v>283</v>
      </c>
      <c r="C111" s="97">
        <f>C112+C114+C113</f>
        <v>0</v>
      </c>
      <c r="D111" s="97">
        <v>312730238</v>
      </c>
      <c r="E111" s="97">
        <v>53262373.219999999</v>
      </c>
      <c r="F111" s="97">
        <v>19296553.789999999</v>
      </c>
      <c r="G111" s="97">
        <v>21300055.949999999</v>
      </c>
      <c r="H111" s="97">
        <v>74198385.260000005</v>
      </c>
      <c r="I111" s="97">
        <v>20225540.350000001</v>
      </c>
      <c r="J111" s="97">
        <v>26114955.020000003</v>
      </c>
      <c r="K111" s="97">
        <v>23546443.879999999</v>
      </c>
      <c r="L111" s="97">
        <v>63697097.350000001</v>
      </c>
      <c r="M111" s="97">
        <v>14637211.469999999</v>
      </c>
      <c r="N111" s="97">
        <v>24695341.640000001</v>
      </c>
      <c r="O111" s="97">
        <v>26136080.57</v>
      </c>
      <c r="P111" s="97">
        <v>23617829.32</v>
      </c>
      <c r="Q111" s="98">
        <f t="shared" si="1"/>
        <v>390727867.81999993</v>
      </c>
      <c r="S111" s="21"/>
    </row>
    <row r="112" spans="2:19" ht="15.95" customHeight="1" x14ac:dyDescent="0.25">
      <c r="B112" s="101" t="s">
        <v>284</v>
      </c>
      <c r="C112" s="99">
        <v>0</v>
      </c>
      <c r="D112" s="99">
        <v>61685660</v>
      </c>
      <c r="E112" s="99">
        <v>6521514.5299999993</v>
      </c>
      <c r="F112" s="99">
        <v>7532277.9299999997</v>
      </c>
      <c r="G112" s="99">
        <v>7627416.7599999998</v>
      </c>
      <c r="H112" s="99">
        <v>15401631.09</v>
      </c>
      <c r="I112" s="99">
        <v>10474406.699999999</v>
      </c>
      <c r="J112" s="99">
        <v>6091546.1500000004</v>
      </c>
      <c r="K112" s="99">
        <v>7674354.9400000004</v>
      </c>
      <c r="L112" s="99">
        <v>7529201.8200000003</v>
      </c>
      <c r="M112" s="99">
        <v>4654398.25</v>
      </c>
      <c r="N112" s="99">
        <v>5451508.7199999997</v>
      </c>
      <c r="O112" s="99">
        <v>8892919.8300000001</v>
      </c>
      <c r="P112" s="99">
        <v>6150616.2699999996</v>
      </c>
      <c r="Q112" s="98">
        <f t="shared" si="1"/>
        <v>94001792.989999995</v>
      </c>
      <c r="S112" s="21"/>
    </row>
    <row r="113" spans="2:19" ht="15.95" customHeight="1" x14ac:dyDescent="0.25">
      <c r="B113" s="101" t="s">
        <v>285</v>
      </c>
      <c r="C113" s="99">
        <v>0</v>
      </c>
      <c r="D113" s="99">
        <v>238944578</v>
      </c>
      <c r="E113" s="99">
        <v>46740858.689999998</v>
      </c>
      <c r="F113" s="99">
        <v>11764275.859999999</v>
      </c>
      <c r="G113" s="99">
        <v>13330074.189999999</v>
      </c>
      <c r="H113" s="99">
        <v>57670339.170000002</v>
      </c>
      <c r="I113" s="99">
        <v>9300453.6500000004</v>
      </c>
      <c r="J113" s="99">
        <v>19683373.870000001</v>
      </c>
      <c r="K113" s="99">
        <v>15412128.939999999</v>
      </c>
      <c r="L113" s="99">
        <v>55144995.530000001</v>
      </c>
      <c r="M113" s="99">
        <v>7625982.2199999997</v>
      </c>
      <c r="N113" s="99">
        <v>18580957.920000002</v>
      </c>
      <c r="O113" s="99">
        <v>17243160.739999998</v>
      </c>
      <c r="P113" s="99">
        <v>17467213.050000001</v>
      </c>
      <c r="Q113" s="98">
        <f t="shared" si="1"/>
        <v>289963813.83000004</v>
      </c>
      <c r="S113" s="21"/>
    </row>
    <row r="114" spans="2:19" ht="15.95" customHeight="1" x14ac:dyDescent="0.25">
      <c r="B114" s="101" t="s">
        <v>286</v>
      </c>
      <c r="C114" s="99">
        <v>0</v>
      </c>
      <c r="D114" s="99">
        <v>12100000</v>
      </c>
      <c r="E114" s="99"/>
      <c r="F114" s="99"/>
      <c r="G114" s="99">
        <v>342565</v>
      </c>
      <c r="H114" s="99">
        <v>1126415</v>
      </c>
      <c r="I114" s="99">
        <v>450680</v>
      </c>
      <c r="J114" s="99">
        <v>340035</v>
      </c>
      <c r="K114" s="99">
        <v>459960</v>
      </c>
      <c r="L114" s="99">
        <v>1022900</v>
      </c>
      <c r="M114" s="99">
        <v>2356831</v>
      </c>
      <c r="N114" s="99">
        <v>662875</v>
      </c>
      <c r="O114" s="99"/>
      <c r="P114" s="99">
        <v>0</v>
      </c>
      <c r="Q114" s="98">
        <f t="shared" si="1"/>
        <v>6762261</v>
      </c>
      <c r="S114" s="21"/>
    </row>
    <row r="115" spans="2:19" ht="15.95" customHeight="1" x14ac:dyDescent="0.25">
      <c r="B115" s="100" t="s">
        <v>204</v>
      </c>
      <c r="C115" s="97">
        <v>0</v>
      </c>
      <c r="D115" s="97">
        <v>0</v>
      </c>
      <c r="E115" s="97"/>
      <c r="F115" s="97"/>
      <c r="G115" s="97">
        <v>0</v>
      </c>
      <c r="H115" s="99">
        <v>0</v>
      </c>
      <c r="I115" s="99">
        <v>0</v>
      </c>
      <c r="J115" s="99"/>
      <c r="K115" s="99"/>
      <c r="L115" s="99"/>
      <c r="M115" s="99">
        <v>0</v>
      </c>
      <c r="N115" s="99">
        <v>0</v>
      </c>
      <c r="O115" s="99"/>
      <c r="P115" s="99"/>
      <c r="Q115" s="98">
        <f t="shared" si="1"/>
        <v>0</v>
      </c>
      <c r="S115" s="21"/>
    </row>
    <row r="116" spans="2:19" x14ac:dyDescent="0.25">
      <c r="B116" s="102" t="s">
        <v>205</v>
      </c>
      <c r="C116" s="97">
        <v>0</v>
      </c>
      <c r="D116" s="97">
        <v>0</v>
      </c>
      <c r="E116" s="97"/>
      <c r="F116" s="97"/>
      <c r="G116" s="97">
        <v>0</v>
      </c>
      <c r="H116" s="99">
        <v>0</v>
      </c>
      <c r="I116" s="99">
        <v>0</v>
      </c>
      <c r="J116" s="99"/>
      <c r="K116" s="99"/>
      <c r="L116" s="99"/>
      <c r="M116" s="99">
        <v>0</v>
      </c>
      <c r="N116" s="99">
        <v>0</v>
      </c>
      <c r="O116" s="99"/>
      <c r="P116" s="99"/>
      <c r="Q116" s="98">
        <f t="shared" si="1"/>
        <v>0</v>
      </c>
      <c r="S116" s="21"/>
    </row>
    <row r="117" spans="2:19" ht="18" customHeight="1" x14ac:dyDescent="0.25">
      <c r="B117" s="101" t="s">
        <v>206</v>
      </c>
      <c r="C117" s="99">
        <v>0</v>
      </c>
      <c r="D117" s="99">
        <v>0</v>
      </c>
      <c r="E117" s="99"/>
      <c r="F117" s="99"/>
      <c r="G117" s="99">
        <v>0</v>
      </c>
      <c r="H117" s="99">
        <v>0</v>
      </c>
      <c r="I117" s="99">
        <v>0</v>
      </c>
      <c r="J117" s="99"/>
      <c r="K117" s="99"/>
      <c r="L117" s="99"/>
      <c r="M117" s="99">
        <v>0</v>
      </c>
      <c r="N117" s="99">
        <v>0</v>
      </c>
      <c r="O117" s="99"/>
      <c r="P117" s="99"/>
      <c r="Q117" s="98">
        <f t="shared" si="1"/>
        <v>0</v>
      </c>
      <c r="S117" s="21"/>
    </row>
    <row r="118" spans="2:19" ht="15" customHeight="1" x14ac:dyDescent="0.25">
      <c r="B118" s="100" t="s">
        <v>287</v>
      </c>
      <c r="C118" s="97">
        <f>C119</f>
        <v>0</v>
      </c>
      <c r="D118" s="97">
        <v>162572031</v>
      </c>
      <c r="E118" s="97"/>
      <c r="F118" s="97">
        <v>150000000</v>
      </c>
      <c r="G118">
        <v>0</v>
      </c>
      <c r="H118" s="97"/>
      <c r="I118" s="97"/>
      <c r="J118" s="97">
        <v>104504303.34999999</v>
      </c>
      <c r="K118" s="97">
        <v>0</v>
      </c>
      <c r="L118" s="97"/>
      <c r="M118" s="97">
        <v>0</v>
      </c>
      <c r="N118" s="97"/>
      <c r="O118" s="97"/>
      <c r="P118" s="97">
        <v>0</v>
      </c>
      <c r="Q118" s="98">
        <f t="shared" si="1"/>
        <v>254504303.34999999</v>
      </c>
      <c r="S118" s="21"/>
    </row>
    <row r="119" spans="2:19" x14ac:dyDescent="0.25">
      <c r="B119" s="102" t="s">
        <v>288</v>
      </c>
      <c r="C119" s="97">
        <f>C120</f>
        <v>0</v>
      </c>
      <c r="D119" s="97">
        <v>162572031</v>
      </c>
      <c r="E119" s="97"/>
      <c r="F119" s="97">
        <v>150000000</v>
      </c>
      <c r="G119">
        <v>0</v>
      </c>
      <c r="H119" s="97"/>
      <c r="I119" s="97"/>
      <c r="J119" s="97">
        <v>104504303.34999999</v>
      </c>
      <c r="K119" s="97">
        <v>0</v>
      </c>
      <c r="L119" s="97"/>
      <c r="M119" s="97">
        <v>0</v>
      </c>
      <c r="N119" s="97"/>
      <c r="O119" s="97"/>
      <c r="P119" s="97">
        <v>0</v>
      </c>
      <c r="Q119" s="98">
        <f t="shared" si="1"/>
        <v>254504303.34999999</v>
      </c>
      <c r="S119" s="21"/>
    </row>
    <row r="120" spans="2:19" x14ac:dyDescent="0.25">
      <c r="B120" s="101" t="s">
        <v>289</v>
      </c>
      <c r="C120" s="99">
        <v>0</v>
      </c>
      <c r="D120" s="99">
        <v>158437954</v>
      </c>
      <c r="E120" s="99"/>
      <c r="F120" s="99">
        <v>150000000</v>
      </c>
      <c r="G120">
        <v>0</v>
      </c>
      <c r="H120" s="99"/>
      <c r="I120" s="99"/>
      <c r="J120" s="99">
        <v>104504303.34999999</v>
      </c>
      <c r="K120" s="99">
        <v>0</v>
      </c>
      <c r="L120" s="99"/>
      <c r="M120" s="99"/>
      <c r="N120" s="99"/>
      <c r="O120" s="99"/>
      <c r="P120" s="99">
        <v>0</v>
      </c>
      <c r="Q120" s="98">
        <f t="shared" si="1"/>
        <v>254504303.34999999</v>
      </c>
      <c r="S120" s="21"/>
    </row>
    <row r="121" spans="2:19" x14ac:dyDescent="0.25">
      <c r="B121" s="101" t="s">
        <v>318</v>
      </c>
      <c r="C121" s="99"/>
      <c r="D121" s="99">
        <v>4134077</v>
      </c>
      <c r="E121" s="99"/>
      <c r="F121" s="99"/>
      <c r="H121" s="99"/>
      <c r="I121" s="99"/>
      <c r="J121" s="99"/>
      <c r="K121" s="99"/>
      <c r="L121" s="99"/>
      <c r="M121" s="99">
        <v>0</v>
      </c>
      <c r="N121" s="99"/>
      <c r="O121" s="99"/>
      <c r="P121" s="99">
        <v>0</v>
      </c>
      <c r="Q121" s="98">
        <f t="shared" si="1"/>
        <v>0</v>
      </c>
      <c r="S121" s="21"/>
    </row>
    <row r="122" spans="2:19" x14ac:dyDescent="0.25">
      <c r="B122" s="100" t="s">
        <v>290</v>
      </c>
      <c r="C122" s="97">
        <f>C123</f>
        <v>0</v>
      </c>
      <c r="D122" s="97">
        <v>922179830</v>
      </c>
      <c r="E122" s="97">
        <v>170252633.77999997</v>
      </c>
      <c r="F122" s="97">
        <v>54338909.780000001</v>
      </c>
      <c r="G122" s="97">
        <v>59315271.219999999</v>
      </c>
      <c r="H122" s="97">
        <v>51975069.390000001</v>
      </c>
      <c r="I122" s="97">
        <v>115122071.86</v>
      </c>
      <c r="J122" s="97">
        <v>52456698.689999998</v>
      </c>
      <c r="K122" s="97">
        <v>107328130.60000001</v>
      </c>
      <c r="L122" s="97">
        <v>96527148.850000009</v>
      </c>
      <c r="M122" s="97">
        <v>75312971.5</v>
      </c>
      <c r="N122" s="97">
        <v>72103055.599999994</v>
      </c>
      <c r="O122" s="97">
        <v>142971995.07999998</v>
      </c>
      <c r="P122" s="97">
        <v>294513492.50999999</v>
      </c>
      <c r="Q122" s="98">
        <f t="shared" si="1"/>
        <v>1292217448.8599999</v>
      </c>
      <c r="S122" s="21"/>
    </row>
    <row r="123" spans="2:19" x14ac:dyDescent="0.25">
      <c r="B123" s="102" t="s">
        <v>291</v>
      </c>
      <c r="C123" s="97">
        <f>C124</f>
        <v>0</v>
      </c>
      <c r="D123" s="97">
        <v>922179830</v>
      </c>
      <c r="E123" s="97">
        <v>170252633.77999997</v>
      </c>
      <c r="F123" s="97">
        <v>54338909.780000001</v>
      </c>
      <c r="G123" s="97">
        <v>59315271.219999999</v>
      </c>
      <c r="H123" s="97">
        <v>51975069.390000001</v>
      </c>
      <c r="I123" s="97">
        <v>115122071.86</v>
      </c>
      <c r="J123" s="97">
        <v>52456698.689999998</v>
      </c>
      <c r="K123" s="97">
        <v>107328130.60000001</v>
      </c>
      <c r="L123" s="97">
        <v>96527148.850000009</v>
      </c>
      <c r="M123" s="97">
        <v>75312971.5</v>
      </c>
      <c r="N123" s="97">
        <v>72103055.599999994</v>
      </c>
      <c r="O123" s="97">
        <v>142971995.07999998</v>
      </c>
      <c r="P123" s="97">
        <v>294513492.50999999</v>
      </c>
      <c r="Q123" s="98">
        <f t="shared" si="1"/>
        <v>1292217448.8599999</v>
      </c>
      <c r="S123" s="21"/>
    </row>
    <row r="124" spans="2:19" x14ac:dyDescent="0.25">
      <c r="B124" s="101" t="s">
        <v>292</v>
      </c>
      <c r="C124" s="99">
        <v>0</v>
      </c>
      <c r="D124" s="99">
        <v>922179830</v>
      </c>
      <c r="E124" s="99">
        <v>170252633.77999997</v>
      </c>
      <c r="F124" s="99">
        <v>54338909.780000001</v>
      </c>
      <c r="G124" s="99">
        <v>59315271.219999999</v>
      </c>
      <c r="H124" s="99">
        <v>51975069.390000001</v>
      </c>
      <c r="I124" s="99">
        <v>115122071.86</v>
      </c>
      <c r="J124" s="99">
        <v>52456698.689999998</v>
      </c>
      <c r="K124" s="99">
        <v>107328130.60000001</v>
      </c>
      <c r="L124" s="99">
        <v>96527148.850000009</v>
      </c>
      <c r="M124" s="99">
        <v>75312971.5</v>
      </c>
      <c r="N124" s="99">
        <v>72103055.599999994</v>
      </c>
      <c r="O124" s="99">
        <v>142971995.07999998</v>
      </c>
      <c r="P124" s="99">
        <v>294513492.50999999</v>
      </c>
      <c r="Q124" s="98">
        <f t="shared" si="1"/>
        <v>1292217448.8599999</v>
      </c>
      <c r="S124" s="21"/>
    </row>
    <row r="125" spans="2:19" x14ac:dyDescent="0.25">
      <c r="B125" s="94" t="s">
        <v>293</v>
      </c>
      <c r="C125" s="97">
        <f>C128</f>
        <v>1187374402436</v>
      </c>
      <c r="D125" s="97">
        <v>1214219967029.55</v>
      </c>
      <c r="E125" s="97">
        <v>113810078188.91998</v>
      </c>
      <c r="F125" s="97">
        <v>84519861935.909988</v>
      </c>
      <c r="G125" s="97">
        <v>86561240621.570007</v>
      </c>
      <c r="H125" s="97">
        <v>117463499644.76997</v>
      </c>
      <c r="I125" s="97">
        <v>90396392992.969986</v>
      </c>
      <c r="J125" s="97">
        <v>83863517762.350006</v>
      </c>
      <c r="K125" s="97">
        <v>121278044236.41</v>
      </c>
      <c r="L125" s="97">
        <v>100767916127.32001</v>
      </c>
      <c r="M125" s="97">
        <v>90928316753.430008</v>
      </c>
      <c r="N125" s="97">
        <v>101733994708.75999</v>
      </c>
      <c r="O125" s="97">
        <v>96048728492.200058</v>
      </c>
      <c r="P125" s="97">
        <v>95013475980.02002</v>
      </c>
      <c r="Q125" s="98">
        <f t="shared" si="1"/>
        <v>1182385067444.6301</v>
      </c>
      <c r="S125" s="21"/>
    </row>
    <row r="126" spans="2:19" x14ac:dyDescent="0.25">
      <c r="B126" s="94" t="s">
        <v>304</v>
      </c>
      <c r="C126" s="97"/>
      <c r="D126" s="97">
        <v>97300117.519999996</v>
      </c>
      <c r="E126" s="97"/>
      <c r="F126" s="97">
        <v>0</v>
      </c>
      <c r="G126" s="97"/>
      <c r="H126" s="97"/>
      <c r="I126" s="97">
        <v>0</v>
      </c>
      <c r="J126" s="97"/>
      <c r="K126" s="97"/>
      <c r="L126" s="97">
        <v>0</v>
      </c>
      <c r="M126" s="97">
        <v>0</v>
      </c>
      <c r="N126" s="97"/>
      <c r="O126" s="97">
        <v>0</v>
      </c>
      <c r="P126" s="97">
        <v>0</v>
      </c>
      <c r="Q126" s="98">
        <f t="shared" si="1"/>
        <v>0</v>
      </c>
      <c r="S126" s="21"/>
    </row>
    <row r="127" spans="2:19" x14ac:dyDescent="0.25">
      <c r="B127" s="94" t="s">
        <v>305</v>
      </c>
      <c r="C127" s="97"/>
      <c r="D127" s="97">
        <v>97300117.519999996</v>
      </c>
      <c r="E127" s="97"/>
      <c r="F127" s="97">
        <v>0</v>
      </c>
      <c r="G127" s="97"/>
      <c r="H127" s="97"/>
      <c r="I127" s="97">
        <v>0</v>
      </c>
      <c r="J127" s="97"/>
      <c r="K127" s="97"/>
      <c r="L127" s="97">
        <v>0</v>
      </c>
      <c r="M127" s="97">
        <v>0</v>
      </c>
      <c r="N127" s="97"/>
      <c r="O127" s="97">
        <v>0</v>
      </c>
      <c r="P127" s="97">
        <v>0</v>
      </c>
      <c r="Q127" s="98">
        <f t="shared" si="1"/>
        <v>0</v>
      </c>
      <c r="S127" s="21"/>
    </row>
    <row r="128" spans="2:19" x14ac:dyDescent="0.25">
      <c r="B128" s="95" t="s">
        <v>295</v>
      </c>
      <c r="C128" s="97">
        <f>SUM(C148:C150)</f>
        <v>1187374402436</v>
      </c>
      <c r="D128" s="97">
        <v>1214122666912.03</v>
      </c>
      <c r="E128" s="97">
        <v>113810078188.91998</v>
      </c>
      <c r="F128" s="97">
        <v>84519861935.909988</v>
      </c>
      <c r="G128" s="97">
        <v>86561240621.570007</v>
      </c>
      <c r="H128" s="97">
        <v>117463499644.76997</v>
      </c>
      <c r="I128" s="97">
        <v>90396392992.969986</v>
      </c>
      <c r="J128" s="97">
        <v>83863517762.350006</v>
      </c>
      <c r="K128" s="97">
        <v>121278044236.41</v>
      </c>
      <c r="L128" s="97">
        <v>100767916127.32001</v>
      </c>
      <c r="M128" s="97">
        <v>90928316753.430008</v>
      </c>
      <c r="N128" s="97">
        <v>101733994708.75999</v>
      </c>
      <c r="O128" s="97">
        <v>96048728492.200058</v>
      </c>
      <c r="P128" s="97">
        <v>95013475980.02002</v>
      </c>
      <c r="Q128" s="98">
        <f t="shared" si="1"/>
        <v>1182385067444.6301</v>
      </c>
      <c r="S128" s="21"/>
    </row>
    <row r="129" spans="2:19" x14ac:dyDescent="0.25">
      <c r="B129" s="131" t="s">
        <v>117</v>
      </c>
      <c r="C129" s="97"/>
      <c r="D129" s="99">
        <v>0</v>
      </c>
      <c r="E129" s="97">
        <v>0</v>
      </c>
      <c r="F129" s="97"/>
      <c r="G129" s="97"/>
      <c r="H129" s="97"/>
      <c r="I129" s="97"/>
      <c r="J129" s="97"/>
      <c r="K129" s="97"/>
      <c r="L129" s="97"/>
      <c r="M129" s="97"/>
      <c r="N129" s="97"/>
      <c r="O129" s="97"/>
      <c r="P129" s="97">
        <v>0</v>
      </c>
      <c r="Q129" s="98">
        <f t="shared" si="1"/>
        <v>0</v>
      </c>
      <c r="S129" s="21"/>
    </row>
    <row r="130" spans="2:19" x14ac:dyDescent="0.25">
      <c r="B130" s="96" t="s">
        <v>281</v>
      </c>
      <c r="C130" s="97"/>
      <c r="D130" s="99">
        <v>0</v>
      </c>
      <c r="E130" s="97">
        <v>0</v>
      </c>
      <c r="F130" s="97">
        <v>0</v>
      </c>
      <c r="G130" s="97"/>
      <c r="H130" s="97"/>
      <c r="I130" s="97"/>
      <c r="J130" s="97">
        <v>0</v>
      </c>
      <c r="K130" s="97"/>
      <c r="L130" s="97"/>
      <c r="M130" s="97"/>
      <c r="N130" s="97"/>
      <c r="O130" s="97"/>
      <c r="P130" s="97">
        <v>0</v>
      </c>
      <c r="Q130" s="98">
        <f t="shared" si="1"/>
        <v>0</v>
      </c>
      <c r="S130" s="21"/>
    </row>
    <row r="131" spans="2:19" x14ac:dyDescent="0.25">
      <c r="B131" s="131" t="s">
        <v>174</v>
      </c>
      <c r="C131" s="97"/>
      <c r="D131" s="99">
        <v>0</v>
      </c>
      <c r="E131" s="97">
        <v>6362762.75</v>
      </c>
      <c r="F131" s="97">
        <v>5807745</v>
      </c>
      <c r="G131" s="97">
        <v>4315638.5</v>
      </c>
      <c r="H131" s="97">
        <v>3894273.13</v>
      </c>
      <c r="I131" s="97">
        <v>754576.38</v>
      </c>
      <c r="J131" s="97">
        <v>970509.01</v>
      </c>
      <c r="K131" s="97">
        <v>3384780</v>
      </c>
      <c r="L131" s="97">
        <v>2971705.25</v>
      </c>
      <c r="M131" s="97">
        <v>2460605</v>
      </c>
      <c r="N131" s="97">
        <v>2418896.25</v>
      </c>
      <c r="O131" s="97">
        <v>2825600</v>
      </c>
      <c r="P131" s="97">
        <v>2922950</v>
      </c>
      <c r="Q131" s="98">
        <f t="shared" si="1"/>
        <v>39090041.269999996</v>
      </c>
      <c r="S131" s="21"/>
    </row>
    <row r="132" spans="2:19" x14ac:dyDescent="0.25">
      <c r="B132" s="131" t="s">
        <v>222</v>
      </c>
      <c r="C132" s="97"/>
      <c r="D132" s="99">
        <v>0</v>
      </c>
      <c r="E132" s="97">
        <v>0</v>
      </c>
      <c r="F132" s="97"/>
      <c r="G132" s="97"/>
      <c r="H132" s="97"/>
      <c r="I132" s="97"/>
      <c r="J132" s="97"/>
      <c r="K132" s="97"/>
      <c r="L132" s="97"/>
      <c r="M132" s="97"/>
      <c r="N132" s="97"/>
      <c r="O132" s="97"/>
      <c r="P132" s="97">
        <v>0</v>
      </c>
      <c r="Q132" s="98">
        <f t="shared" si="1"/>
        <v>0</v>
      </c>
      <c r="S132" s="21"/>
    </row>
    <row r="133" spans="2:19" x14ac:dyDescent="0.25">
      <c r="B133" s="131" t="s">
        <v>252</v>
      </c>
      <c r="C133" s="97"/>
      <c r="D133" s="99">
        <v>0</v>
      </c>
      <c r="E133" s="97">
        <v>0</v>
      </c>
      <c r="F133" s="97"/>
      <c r="G133" s="97"/>
      <c r="H133" s="97"/>
      <c r="I133" s="97"/>
      <c r="J133" s="97"/>
      <c r="K133" s="97"/>
      <c r="L133" s="97"/>
      <c r="M133" s="97"/>
      <c r="N133" s="97"/>
      <c r="O133" s="97"/>
      <c r="P133" s="97">
        <v>0</v>
      </c>
      <c r="Q133" s="98">
        <f t="shared" si="1"/>
        <v>0</v>
      </c>
      <c r="S133" s="21"/>
    </row>
    <row r="134" spans="2:19" x14ac:dyDescent="0.25">
      <c r="B134" s="131" t="s">
        <v>243</v>
      </c>
      <c r="C134" s="97"/>
      <c r="D134" s="99">
        <v>0</v>
      </c>
      <c r="E134" s="97">
        <v>0</v>
      </c>
      <c r="F134" s="97"/>
      <c r="G134" s="97"/>
      <c r="H134" s="97"/>
      <c r="I134" s="97"/>
      <c r="J134" s="97"/>
      <c r="K134" s="97"/>
      <c r="L134" s="97"/>
      <c r="M134" s="97"/>
      <c r="N134" s="97"/>
      <c r="O134" s="97"/>
      <c r="P134" s="97">
        <v>0</v>
      </c>
      <c r="Q134" s="98">
        <f t="shared" si="1"/>
        <v>0</v>
      </c>
      <c r="S134" s="21"/>
    </row>
    <row r="135" spans="2:19" x14ac:dyDescent="0.25">
      <c r="B135" s="96" t="s">
        <v>284</v>
      </c>
      <c r="C135" s="97"/>
      <c r="D135" s="99">
        <v>0</v>
      </c>
      <c r="E135" s="97">
        <v>0</v>
      </c>
      <c r="F135" s="97">
        <v>0</v>
      </c>
      <c r="G135" s="97">
        <v>0</v>
      </c>
      <c r="H135" s="97"/>
      <c r="I135" s="97"/>
      <c r="J135" s="97"/>
      <c r="K135" s="97"/>
      <c r="L135" s="97"/>
      <c r="M135" s="97"/>
      <c r="N135" s="97"/>
      <c r="O135" s="97"/>
      <c r="P135" s="97">
        <v>0</v>
      </c>
      <c r="Q135" s="98">
        <f t="shared" si="1"/>
        <v>0</v>
      </c>
      <c r="S135" s="21"/>
    </row>
    <row r="136" spans="2:19" x14ac:dyDescent="0.25">
      <c r="B136" s="96" t="s">
        <v>289</v>
      </c>
      <c r="C136" s="97"/>
      <c r="D136" s="99">
        <v>0</v>
      </c>
      <c r="E136" s="97"/>
      <c r="F136" s="97"/>
      <c r="G136" s="97"/>
      <c r="H136" s="97"/>
      <c r="I136" s="97"/>
      <c r="J136" s="97"/>
      <c r="K136" s="97">
        <v>0</v>
      </c>
      <c r="L136" s="97"/>
      <c r="M136" s="97"/>
      <c r="N136" s="97"/>
      <c r="O136" s="97"/>
      <c r="P136" s="97">
        <v>0</v>
      </c>
      <c r="Q136" s="98">
        <f t="shared" si="1"/>
        <v>0</v>
      </c>
      <c r="S136" s="21"/>
    </row>
    <row r="137" spans="2:19" x14ac:dyDescent="0.25">
      <c r="B137" s="96" t="s">
        <v>237</v>
      </c>
      <c r="C137" s="97"/>
      <c r="D137" s="99">
        <v>0</v>
      </c>
      <c r="E137" s="97">
        <v>0</v>
      </c>
      <c r="F137" s="97">
        <v>0</v>
      </c>
      <c r="G137" s="97">
        <v>0</v>
      </c>
      <c r="H137" s="97"/>
      <c r="I137" s="97"/>
      <c r="J137" s="97"/>
      <c r="K137" s="97"/>
      <c r="L137" s="97"/>
      <c r="M137" s="97"/>
      <c r="N137" s="97"/>
      <c r="O137" s="97"/>
      <c r="P137" s="97">
        <v>0</v>
      </c>
      <c r="Q137" s="98">
        <f t="shared" si="1"/>
        <v>0</v>
      </c>
      <c r="S137" s="21"/>
    </row>
    <row r="138" spans="2:19" x14ac:dyDescent="0.25">
      <c r="B138" s="96" t="s">
        <v>294</v>
      </c>
      <c r="C138" s="97"/>
      <c r="D138" s="99">
        <v>230005645.12</v>
      </c>
      <c r="E138" s="97">
        <v>0</v>
      </c>
      <c r="F138" s="97">
        <v>0</v>
      </c>
      <c r="G138" s="97"/>
      <c r="H138" s="97"/>
      <c r="I138" s="97"/>
      <c r="J138" s="97"/>
      <c r="K138" s="97">
        <v>0</v>
      </c>
      <c r="L138" s="97"/>
      <c r="M138" s="97"/>
      <c r="N138" s="97"/>
      <c r="O138" s="97"/>
      <c r="P138" s="97">
        <v>0</v>
      </c>
      <c r="Q138" s="98">
        <f t="shared" si="1"/>
        <v>0</v>
      </c>
      <c r="S138" s="21"/>
    </row>
    <row r="139" spans="2:19" x14ac:dyDescent="0.25">
      <c r="B139" s="96" t="s">
        <v>266</v>
      </c>
      <c r="C139" s="97"/>
      <c r="D139" s="99">
        <v>1567556.5</v>
      </c>
      <c r="E139" s="97">
        <v>0</v>
      </c>
      <c r="F139" s="97">
        <v>0</v>
      </c>
      <c r="G139" s="97">
        <v>0</v>
      </c>
      <c r="H139" s="97"/>
      <c r="I139" s="97"/>
      <c r="J139" s="97"/>
      <c r="K139" s="97"/>
      <c r="L139" s="97"/>
      <c r="M139" s="97"/>
      <c r="N139" s="97"/>
      <c r="O139" s="97"/>
      <c r="P139" s="97">
        <v>0</v>
      </c>
      <c r="Q139" s="98">
        <f t="shared" si="1"/>
        <v>0</v>
      </c>
      <c r="S139" s="21"/>
    </row>
    <row r="140" spans="2:19" x14ac:dyDescent="0.25">
      <c r="B140" s="96" t="s">
        <v>216</v>
      </c>
      <c r="C140" s="97"/>
      <c r="D140" s="99">
        <v>0</v>
      </c>
      <c r="E140" s="97">
        <v>0</v>
      </c>
      <c r="F140" s="97">
        <v>0</v>
      </c>
      <c r="G140" s="97">
        <v>0</v>
      </c>
      <c r="H140" s="97"/>
      <c r="I140" s="97"/>
      <c r="J140" s="97"/>
      <c r="K140" s="97"/>
      <c r="L140" s="97"/>
      <c r="M140" s="97"/>
      <c r="N140" s="97"/>
      <c r="O140" s="97"/>
      <c r="P140" s="97">
        <v>0</v>
      </c>
      <c r="Q140" s="98">
        <f t="shared" ref="Q140:Q150" si="2">SUM(E140:P140)</f>
        <v>0</v>
      </c>
      <c r="S140" s="21"/>
    </row>
    <row r="141" spans="2:19" x14ac:dyDescent="0.25">
      <c r="B141" s="96" t="s">
        <v>171</v>
      </c>
      <c r="C141" s="97"/>
      <c r="D141" s="99">
        <v>4676875</v>
      </c>
      <c r="E141" s="97"/>
      <c r="F141" s="97"/>
      <c r="G141" s="97"/>
      <c r="H141" s="97"/>
      <c r="I141" s="97"/>
      <c r="J141" s="97"/>
      <c r="K141" s="97"/>
      <c r="L141" s="97"/>
      <c r="M141" s="97">
        <v>0</v>
      </c>
      <c r="N141" s="97"/>
      <c r="O141" s="97"/>
      <c r="P141" s="97"/>
      <c r="Q141" s="98">
        <f t="shared" si="2"/>
        <v>0</v>
      </c>
      <c r="S141" s="21"/>
    </row>
    <row r="142" spans="2:19" x14ac:dyDescent="0.25">
      <c r="B142" s="96" t="s">
        <v>292</v>
      </c>
      <c r="C142" s="97"/>
      <c r="D142" s="99">
        <v>0</v>
      </c>
      <c r="E142" s="97">
        <v>0</v>
      </c>
      <c r="F142" s="97">
        <v>0</v>
      </c>
      <c r="G142" s="97">
        <v>0</v>
      </c>
      <c r="H142" s="97"/>
      <c r="I142" s="97"/>
      <c r="J142" s="97">
        <v>0</v>
      </c>
      <c r="K142" s="97"/>
      <c r="L142" s="97"/>
      <c r="M142" s="97"/>
      <c r="N142" s="97"/>
      <c r="O142" s="97"/>
      <c r="P142" s="97">
        <v>0</v>
      </c>
      <c r="Q142" s="98">
        <f t="shared" si="2"/>
        <v>0</v>
      </c>
      <c r="S142" s="21"/>
    </row>
    <row r="143" spans="2:19" x14ac:dyDescent="0.25">
      <c r="B143" s="131" t="s">
        <v>261</v>
      </c>
      <c r="C143" s="97"/>
      <c r="D143" s="99">
        <v>0</v>
      </c>
      <c r="E143" s="97">
        <v>0</v>
      </c>
      <c r="F143" s="97"/>
      <c r="G143" s="97"/>
      <c r="H143" s="97"/>
      <c r="I143" s="97"/>
      <c r="J143" s="97"/>
      <c r="K143" s="97"/>
      <c r="L143" s="97"/>
      <c r="M143" s="97"/>
      <c r="N143" s="97"/>
      <c r="O143" s="97"/>
      <c r="P143" s="97">
        <v>0</v>
      </c>
      <c r="Q143" s="98">
        <f t="shared" si="2"/>
        <v>0</v>
      </c>
      <c r="S143" s="21"/>
    </row>
    <row r="144" spans="2:19" x14ac:dyDescent="0.25">
      <c r="B144" s="96" t="s">
        <v>247</v>
      </c>
      <c r="C144" s="97"/>
      <c r="D144" s="99">
        <v>0</v>
      </c>
      <c r="E144" s="97">
        <v>0</v>
      </c>
      <c r="F144" s="97">
        <v>0</v>
      </c>
      <c r="G144" s="97">
        <v>0</v>
      </c>
      <c r="H144" s="97"/>
      <c r="I144" s="97"/>
      <c r="J144" s="97"/>
      <c r="K144" s="97"/>
      <c r="L144" s="97"/>
      <c r="M144" s="97"/>
      <c r="N144" s="97"/>
      <c r="O144" s="97"/>
      <c r="P144" s="97"/>
      <c r="Q144" s="98">
        <f t="shared" si="2"/>
        <v>0</v>
      </c>
      <c r="S144" s="21"/>
    </row>
    <row r="145" spans="2:19" x14ac:dyDescent="0.25">
      <c r="B145" s="96" t="s">
        <v>255</v>
      </c>
      <c r="C145" s="97"/>
      <c r="D145" s="99">
        <v>0</v>
      </c>
      <c r="E145" s="97">
        <v>0</v>
      </c>
      <c r="F145" s="97">
        <v>0</v>
      </c>
      <c r="G145" s="97">
        <v>0</v>
      </c>
      <c r="H145" s="97"/>
      <c r="I145" s="97"/>
      <c r="J145" s="97"/>
      <c r="K145" s="97"/>
      <c r="L145" s="97"/>
      <c r="M145" s="97"/>
      <c r="N145" s="97"/>
      <c r="O145" s="97"/>
      <c r="P145" s="97">
        <v>0</v>
      </c>
      <c r="Q145" s="98">
        <f t="shared" si="2"/>
        <v>0</v>
      </c>
      <c r="S145" s="21"/>
    </row>
    <row r="146" spans="2:19" x14ac:dyDescent="0.25">
      <c r="B146" s="96" t="s">
        <v>272</v>
      </c>
      <c r="C146" s="97"/>
      <c r="D146" s="99">
        <v>0</v>
      </c>
      <c r="E146" s="97">
        <v>0</v>
      </c>
      <c r="F146" s="97">
        <v>0</v>
      </c>
      <c r="G146" s="97">
        <v>0</v>
      </c>
      <c r="H146" s="97"/>
      <c r="I146" s="97"/>
      <c r="J146" s="97"/>
      <c r="K146" s="97"/>
      <c r="L146" s="97">
        <v>0</v>
      </c>
      <c r="M146" s="97"/>
      <c r="N146" s="97"/>
      <c r="O146" s="97"/>
      <c r="P146" s="97">
        <v>0</v>
      </c>
      <c r="Q146" s="98">
        <f t="shared" si="2"/>
        <v>0</v>
      </c>
      <c r="S146" s="21"/>
    </row>
    <row r="147" spans="2:19" x14ac:dyDescent="0.25">
      <c r="B147" s="96" t="s">
        <v>276</v>
      </c>
      <c r="C147" s="97"/>
      <c r="D147" s="99">
        <v>0</v>
      </c>
      <c r="E147" s="97">
        <v>0</v>
      </c>
      <c r="F147" s="97"/>
      <c r="G147" s="97"/>
      <c r="H147" s="97"/>
      <c r="I147" s="97"/>
      <c r="J147" s="97"/>
      <c r="K147" s="97"/>
      <c r="L147" s="97"/>
      <c r="M147" s="97"/>
      <c r="N147" s="97"/>
      <c r="O147" s="97"/>
      <c r="P147" s="97">
        <v>0</v>
      </c>
      <c r="Q147" s="98">
        <f t="shared" si="2"/>
        <v>0</v>
      </c>
      <c r="S147" s="21"/>
    </row>
    <row r="148" spans="2:19" x14ac:dyDescent="0.25">
      <c r="B148" s="96" t="s">
        <v>81</v>
      </c>
      <c r="C148" s="99">
        <v>112796937434</v>
      </c>
      <c r="D148" s="99">
        <v>119580032259.40999</v>
      </c>
      <c r="E148" s="99">
        <v>19098132356.640007</v>
      </c>
      <c r="F148" s="99">
        <v>831349219.68000007</v>
      </c>
      <c r="G148" s="99">
        <v>3526872205.9099998</v>
      </c>
      <c r="H148" s="99">
        <v>2255481766.9200001</v>
      </c>
      <c r="I148" s="99">
        <v>1286770707.6399996</v>
      </c>
      <c r="J148" s="99">
        <v>1924062606.7299998</v>
      </c>
      <c r="K148" s="99">
        <v>29337973834.960003</v>
      </c>
      <c r="L148" s="99">
        <v>11367181075.25</v>
      </c>
      <c r="M148" s="99">
        <v>4449488959.25</v>
      </c>
      <c r="N148" s="99">
        <v>3373332646.9799991</v>
      </c>
      <c r="O148" s="99">
        <v>1164336433.3700004</v>
      </c>
      <c r="P148" s="99">
        <v>2538568231.6099997</v>
      </c>
      <c r="Q148" s="98">
        <f t="shared" si="2"/>
        <v>81153550044.940002</v>
      </c>
      <c r="S148" s="21"/>
    </row>
    <row r="149" spans="2:19" x14ac:dyDescent="0.25">
      <c r="B149" s="96" t="s">
        <v>82</v>
      </c>
      <c r="C149" s="99">
        <v>253865931363</v>
      </c>
      <c r="D149" s="99">
        <v>254473108585</v>
      </c>
      <c r="E149" s="99">
        <v>18113118015.37999</v>
      </c>
      <c r="F149" s="99">
        <v>17428081287.619995</v>
      </c>
      <c r="G149" s="99">
        <v>18196943600.400005</v>
      </c>
      <c r="H149" s="99">
        <v>20444232832.069996</v>
      </c>
      <c r="I149" s="99">
        <v>21326254673.139996</v>
      </c>
      <c r="J149" s="99">
        <v>20177009895.899998</v>
      </c>
      <c r="K149" s="99">
        <v>23068538395.409996</v>
      </c>
      <c r="L149" s="99">
        <v>22224802286.48</v>
      </c>
      <c r="M149" s="99">
        <v>23040867346.299999</v>
      </c>
      <c r="N149" s="99">
        <v>24690995196.940002</v>
      </c>
      <c r="O149" s="99">
        <v>23010258525.990002</v>
      </c>
      <c r="P149" s="99">
        <v>22965979064.459995</v>
      </c>
      <c r="Q149" s="98">
        <f t="shared" si="2"/>
        <v>254687081120.08997</v>
      </c>
      <c r="S149" s="21"/>
    </row>
    <row r="150" spans="2:19" x14ac:dyDescent="0.25">
      <c r="B150" s="96" t="s">
        <v>83</v>
      </c>
      <c r="C150" s="99">
        <v>820711533639</v>
      </c>
      <c r="D150" s="99">
        <v>839833275991</v>
      </c>
      <c r="E150" s="99">
        <v>76592465054.149994</v>
      </c>
      <c r="F150" s="99">
        <v>66254623683.609993</v>
      </c>
      <c r="G150" s="99">
        <v>64833109176.76001</v>
      </c>
      <c r="H150" s="99">
        <v>94759890772.649979</v>
      </c>
      <c r="I150" s="99">
        <v>67782613035.80999</v>
      </c>
      <c r="J150" s="99">
        <v>61761474750.710007</v>
      </c>
      <c r="K150" s="99">
        <v>68868147226.040009</v>
      </c>
      <c r="L150" s="99">
        <v>67172961060.340004</v>
      </c>
      <c r="M150" s="99">
        <v>63435499842.880013</v>
      </c>
      <c r="N150" s="99">
        <v>73667247968.589996</v>
      </c>
      <c r="O150" s="99">
        <v>71871307932.840057</v>
      </c>
      <c r="P150" s="99">
        <v>69506005733.950027</v>
      </c>
      <c r="Q150" s="98">
        <f t="shared" si="2"/>
        <v>846505346238.33008</v>
      </c>
      <c r="S150" s="21"/>
    </row>
    <row r="151" spans="2:19" x14ac:dyDescent="0.25">
      <c r="B151" s="93" t="s">
        <v>84</v>
      </c>
      <c r="C151" s="22">
        <f t="shared" ref="C151:Q151" si="3">C122+C118+C115+C110+C102+C92+C86+C80+C74+C71+C64+C58+C52+C49+C28+C20+C11+C107+C96+C77+C125</f>
        <v>1187374402436</v>
      </c>
      <c r="D151" s="22">
        <f t="shared" si="3"/>
        <v>1238709090708.76</v>
      </c>
      <c r="E151" s="20">
        <f t="shared" si="3"/>
        <v>117222141427.91998</v>
      </c>
      <c r="F151" s="20">
        <f t="shared" si="3"/>
        <v>87464829150.609985</v>
      </c>
      <c r="G151" s="20">
        <f t="shared" si="3"/>
        <v>88652297701.290009</v>
      </c>
      <c r="H151" s="20">
        <f t="shared" si="3"/>
        <v>120236870000.86998</v>
      </c>
      <c r="I151" s="20">
        <f t="shared" si="3"/>
        <v>93017516795.98999</v>
      </c>
      <c r="J151" s="20">
        <f t="shared" si="3"/>
        <v>85765009234.860001</v>
      </c>
      <c r="K151" s="20">
        <f t="shared" si="3"/>
        <v>123812286501.72</v>
      </c>
      <c r="L151" s="20">
        <f t="shared" si="3"/>
        <v>104212338374.83</v>
      </c>
      <c r="M151" s="20">
        <f t="shared" si="3"/>
        <v>93394120318.410004</v>
      </c>
      <c r="N151" s="20">
        <f t="shared" si="3"/>
        <v>104300737958.56</v>
      </c>
      <c r="O151" s="20">
        <f t="shared" si="3"/>
        <v>98849397991.39006</v>
      </c>
      <c r="P151" s="20">
        <f t="shared" si="3"/>
        <v>97938547146.280014</v>
      </c>
      <c r="Q151" s="20">
        <f t="shared" si="3"/>
        <v>1214866092602.7302</v>
      </c>
      <c r="S151" s="21"/>
    </row>
    <row r="152" spans="2:19" x14ac:dyDescent="0.25">
      <c r="B152" s="105" t="s">
        <v>91</v>
      </c>
      <c r="S152" s="21"/>
    </row>
    <row r="153" spans="2:19" x14ac:dyDescent="0.25">
      <c r="B153" s="27" t="s">
        <v>319</v>
      </c>
      <c r="E153" s="21"/>
      <c r="F153" s="21"/>
      <c r="G153" s="21"/>
      <c r="H153" s="21"/>
      <c r="I153" s="21"/>
      <c r="J153" s="21"/>
      <c r="K153" s="21"/>
      <c r="L153" s="21"/>
      <c r="M153" s="21"/>
      <c r="N153" s="21"/>
      <c r="O153" s="21"/>
      <c r="P153" s="21"/>
      <c r="Q153" s="21"/>
      <c r="S153" s="21"/>
    </row>
    <row r="154" spans="2:19" x14ac:dyDescent="0.25">
      <c r="B154" s="87" t="s">
        <v>208</v>
      </c>
      <c r="S154" s="21"/>
    </row>
    <row r="155" spans="2:19" x14ac:dyDescent="0.25">
      <c r="B155" s="87" t="s">
        <v>27</v>
      </c>
      <c r="S155" s="21"/>
    </row>
    <row r="156" spans="2:19" x14ac:dyDescent="0.25">
      <c r="B156" s="87" t="s">
        <v>198</v>
      </c>
      <c r="Q156" s="73"/>
      <c r="S156" s="21"/>
    </row>
    <row r="157" spans="2:19" x14ac:dyDescent="0.25">
      <c r="B157" s="8"/>
    </row>
    <row r="158" spans="2:19" x14ac:dyDescent="0.25">
      <c r="B158" s="8"/>
    </row>
    <row r="159" spans="2:19" x14ac:dyDescent="0.25">
      <c r="B159" s="8"/>
      <c r="E159" s="13"/>
      <c r="F159" s="13"/>
      <c r="G159" s="13"/>
      <c r="H159" s="13"/>
      <c r="I159" s="13"/>
      <c r="J159" s="13"/>
      <c r="K159" s="13"/>
      <c r="L159" s="13"/>
      <c r="M159" s="13"/>
      <c r="N159" s="13"/>
      <c r="O159" s="13"/>
    </row>
    <row r="160" spans="2:19" x14ac:dyDescent="0.25">
      <c r="B160" s="8"/>
    </row>
    <row r="161" spans="2:2" x14ac:dyDescent="0.25">
      <c r="B161" s="6"/>
    </row>
    <row r="162" spans="2:2" x14ac:dyDescent="0.25">
      <c r="B162" s="6"/>
    </row>
    <row r="163" spans="2:2" x14ac:dyDescent="0.25">
      <c r="B163" s="6"/>
    </row>
  </sheetData>
  <mergeCells count="7">
    <mergeCell ref="B2:P2"/>
    <mergeCell ref="B3:P3"/>
    <mergeCell ref="B4:P4"/>
    <mergeCell ref="B5:P5"/>
    <mergeCell ref="B9:B10"/>
    <mergeCell ref="D9:D10"/>
    <mergeCell ref="E9:Q9"/>
  </mergeCells>
  <conditionalFormatting sqref="R1:R147 R156:R1048576">
    <cfRule type="containsText" dxfId="0" priority="1" operator="containsText" text="X">
      <formula>NOT(ISERROR(SEARCH("X",R1)))</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37DD-1D23-4604-8DFF-0DA068ABCCF6}">
  <dimension ref="A2:S163"/>
  <sheetViews>
    <sheetView showGridLines="0" topLeftCell="B1" zoomScale="70" zoomScaleNormal="70" workbookViewId="0">
      <selection activeCell="E152" sqref="E152"/>
    </sheetView>
  </sheetViews>
  <sheetFormatPr defaultColWidth="11.42578125" defaultRowHeight="15" x14ac:dyDescent="0.25"/>
  <cols>
    <col min="1" max="1" width="7.28515625" customWidth="1"/>
    <col min="2" max="2" width="89.85546875" customWidth="1"/>
    <col min="3" max="4" width="29.42578125" customWidth="1"/>
    <col min="5" max="5" width="15.28515625" customWidth="1"/>
    <col min="6" max="6" width="13.85546875" customWidth="1"/>
    <col min="7" max="7" width="13.5703125" customWidth="1"/>
    <col min="8" max="8" width="14.5703125" customWidth="1"/>
    <col min="9" max="9" width="15.5703125" customWidth="1"/>
    <col min="10" max="10" width="14.7109375" customWidth="1"/>
    <col min="11" max="11" width="15.85546875" customWidth="1"/>
    <col min="12" max="12" width="13.7109375" customWidth="1"/>
    <col min="13" max="13" width="14.140625" customWidth="1"/>
    <col min="14" max="14" width="15.42578125" bestFit="1" customWidth="1"/>
    <col min="15" max="15" width="12.85546875" customWidth="1"/>
    <col min="16" max="16" width="18.85546875"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s>
  <sheetData>
    <row r="2" spans="1:17" ht="26.25" x14ac:dyDescent="0.25">
      <c r="B2" s="138" t="s">
        <v>326</v>
      </c>
      <c r="C2" s="138"/>
      <c r="D2" s="138"/>
      <c r="E2" s="138"/>
      <c r="F2" s="138"/>
      <c r="G2" s="138"/>
      <c r="H2" s="138"/>
      <c r="I2" s="138"/>
      <c r="J2" s="138"/>
      <c r="K2" s="138"/>
      <c r="L2" s="138"/>
      <c r="M2" s="138"/>
      <c r="N2" s="138"/>
      <c r="O2" s="138"/>
      <c r="P2" s="138"/>
      <c r="Q2" s="138"/>
    </row>
    <row r="3" spans="1:17" ht="21" x14ac:dyDescent="0.25">
      <c r="B3" s="139" t="s">
        <v>34</v>
      </c>
      <c r="C3" s="139"/>
      <c r="D3" s="139"/>
      <c r="E3" s="139"/>
      <c r="F3" s="139"/>
      <c r="G3" s="139"/>
      <c r="H3" s="139"/>
      <c r="I3" s="139"/>
      <c r="J3" s="139"/>
      <c r="K3" s="139"/>
      <c r="L3" s="139"/>
      <c r="M3" s="139"/>
      <c r="N3" s="139"/>
      <c r="O3" s="139"/>
      <c r="P3" s="139"/>
      <c r="Q3" s="139"/>
    </row>
    <row r="4" spans="1:17" ht="21" x14ac:dyDescent="0.25">
      <c r="B4" s="139" t="s">
        <v>67</v>
      </c>
      <c r="C4" s="139"/>
      <c r="D4" s="139"/>
      <c r="E4" s="139"/>
      <c r="F4" s="139"/>
      <c r="G4" s="139"/>
      <c r="H4" s="139"/>
      <c r="I4" s="139"/>
      <c r="J4" s="139"/>
      <c r="K4" s="139"/>
      <c r="L4" s="139"/>
      <c r="M4" s="139"/>
      <c r="N4" s="139"/>
      <c r="O4" s="139"/>
      <c r="P4" s="139"/>
      <c r="Q4" s="139"/>
    </row>
    <row r="5" spans="1:17" ht="15.75" x14ac:dyDescent="0.25">
      <c r="B5" s="140" t="s">
        <v>60</v>
      </c>
      <c r="C5" s="140"/>
      <c r="D5" s="140"/>
      <c r="E5" s="140"/>
      <c r="F5" s="140"/>
      <c r="G5" s="140"/>
      <c r="H5" s="140"/>
      <c r="I5" s="140"/>
      <c r="J5" s="140"/>
      <c r="K5" s="140"/>
      <c r="L5" s="140"/>
      <c r="M5" s="140"/>
      <c r="N5" s="140"/>
      <c r="O5" s="140"/>
      <c r="P5" s="140"/>
      <c r="Q5" s="140"/>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339</v>
      </c>
      <c r="C8" s="7"/>
      <c r="D8" s="7"/>
      <c r="E8" s="7"/>
      <c r="F8" s="7"/>
      <c r="G8" s="7"/>
      <c r="H8" s="7"/>
      <c r="I8" s="7"/>
      <c r="J8" s="7"/>
      <c r="K8" s="7"/>
      <c r="L8" s="7"/>
      <c r="M8" s="7"/>
      <c r="N8" s="7"/>
      <c r="O8" s="7"/>
      <c r="P8" s="9" t="s">
        <v>45</v>
      </c>
    </row>
    <row r="9" spans="1:17" ht="16.5" customHeight="1" x14ac:dyDescent="0.25">
      <c r="B9" s="141" t="s">
        <v>94</v>
      </c>
      <c r="C9" s="85" t="s">
        <v>77</v>
      </c>
      <c r="D9" s="143" t="s">
        <v>89</v>
      </c>
      <c r="E9" s="145" t="s">
        <v>71</v>
      </c>
      <c r="F9" s="146"/>
      <c r="G9" s="146"/>
      <c r="H9" s="146"/>
      <c r="I9" s="146"/>
      <c r="J9" s="146"/>
      <c r="K9" s="146"/>
      <c r="L9" s="146"/>
      <c r="M9" s="146"/>
      <c r="N9" s="146"/>
      <c r="O9" s="146"/>
      <c r="P9" s="146"/>
      <c r="Q9" s="146"/>
    </row>
    <row r="10" spans="1:17" ht="15.95" customHeight="1" x14ac:dyDescent="0.25">
      <c r="B10" s="142"/>
      <c r="C10" s="86" t="s">
        <v>306</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0</v>
      </c>
      <c r="D11" s="97">
        <v>2124924170.2</v>
      </c>
      <c r="E11" s="97">
        <v>22239615</v>
      </c>
      <c r="F11" s="97">
        <v>143301583.71000001</v>
      </c>
      <c r="G11" s="97">
        <v>78439543.530000001</v>
      </c>
      <c r="H11" s="97">
        <v>202595277.36000001</v>
      </c>
      <c r="I11" s="97">
        <v>5632632.5</v>
      </c>
      <c r="J11" s="97">
        <v>211234427.16999999</v>
      </c>
      <c r="K11" s="97">
        <v>854820</v>
      </c>
      <c r="L11" s="97">
        <v>184355</v>
      </c>
      <c r="M11" s="97">
        <v>255057032.63</v>
      </c>
      <c r="N11" s="97">
        <v>84867305.469999999</v>
      </c>
      <c r="O11" s="97">
        <v>353337.5</v>
      </c>
      <c r="P11" s="97">
        <v>101439164.38</v>
      </c>
      <c r="Q11" s="98">
        <f>SUM(E11:P11)</f>
        <v>1106199094.25</v>
      </c>
    </row>
    <row r="12" spans="1:17" ht="15.95" customHeight="1" x14ac:dyDescent="0.25">
      <c r="B12" s="102" t="s">
        <v>210</v>
      </c>
      <c r="C12" s="97">
        <v>0</v>
      </c>
      <c r="D12" s="97">
        <v>251258910.19999999</v>
      </c>
      <c r="E12" s="97">
        <v>0</v>
      </c>
      <c r="F12" s="97">
        <v>0</v>
      </c>
      <c r="G12" s="97">
        <v>0</v>
      </c>
      <c r="H12" s="97">
        <v>10000000</v>
      </c>
      <c r="I12" s="97">
        <v>5000000</v>
      </c>
      <c r="J12" s="97">
        <v>0</v>
      </c>
      <c r="K12" s="97">
        <v>0</v>
      </c>
      <c r="L12" s="97">
        <v>0</v>
      </c>
      <c r="M12" s="97">
        <v>0</v>
      </c>
      <c r="N12" s="97">
        <v>0</v>
      </c>
      <c r="O12" s="97">
        <v>0</v>
      </c>
      <c r="P12" s="97">
        <v>0</v>
      </c>
      <c r="Q12" s="98">
        <f t="shared" ref="Q12:Q75" si="0">SUM(E12:P12)</f>
        <v>15000000</v>
      </c>
    </row>
    <row r="13" spans="1:17" ht="15.95" customHeight="1" x14ac:dyDescent="0.25">
      <c r="B13" s="101" t="s">
        <v>324</v>
      </c>
      <c r="C13" s="97">
        <v>0</v>
      </c>
      <c r="D13" s="97">
        <v>179163536.19999999</v>
      </c>
      <c r="E13" s="97">
        <v>0</v>
      </c>
      <c r="F13" s="97">
        <v>0</v>
      </c>
      <c r="G13" s="97">
        <v>0</v>
      </c>
      <c r="H13" s="97">
        <v>0</v>
      </c>
      <c r="I13" s="97">
        <v>0</v>
      </c>
      <c r="J13" s="97">
        <v>0</v>
      </c>
      <c r="K13" s="97">
        <v>0</v>
      </c>
      <c r="L13" s="97">
        <v>0</v>
      </c>
      <c r="M13" s="97">
        <v>0</v>
      </c>
      <c r="N13" s="97">
        <v>0</v>
      </c>
      <c r="O13" s="97">
        <v>0</v>
      </c>
      <c r="P13" s="97">
        <v>0</v>
      </c>
      <c r="Q13" s="98">
        <f t="shared" si="0"/>
        <v>0</v>
      </c>
    </row>
    <row r="14" spans="1:17" ht="15.95" customHeight="1" x14ac:dyDescent="0.25">
      <c r="B14" s="101" t="s">
        <v>313</v>
      </c>
      <c r="C14" s="97">
        <v>0</v>
      </c>
      <c r="D14" s="97">
        <v>11207994</v>
      </c>
      <c r="E14" s="97">
        <v>0</v>
      </c>
      <c r="F14" s="97">
        <v>0</v>
      </c>
      <c r="G14" s="97">
        <v>0</v>
      </c>
      <c r="H14" s="97">
        <v>0</v>
      </c>
      <c r="I14" s="97">
        <v>0</v>
      </c>
      <c r="J14" s="97">
        <v>0</v>
      </c>
      <c r="K14" s="97">
        <v>0</v>
      </c>
      <c r="L14" s="97">
        <v>0</v>
      </c>
      <c r="M14" s="97">
        <v>0</v>
      </c>
      <c r="N14" s="97">
        <v>0</v>
      </c>
      <c r="O14" s="97">
        <v>0</v>
      </c>
      <c r="P14" s="97">
        <v>0</v>
      </c>
      <c r="Q14" s="98">
        <f t="shared" si="0"/>
        <v>0</v>
      </c>
    </row>
    <row r="15" spans="1:17" ht="15.95" customHeight="1" x14ac:dyDescent="0.25">
      <c r="B15" s="101" t="s">
        <v>211</v>
      </c>
      <c r="C15" s="99">
        <v>0</v>
      </c>
      <c r="D15" s="99">
        <v>60887380</v>
      </c>
      <c r="E15" s="99">
        <v>0</v>
      </c>
      <c r="F15" s="99">
        <v>0</v>
      </c>
      <c r="G15" s="99">
        <v>0</v>
      </c>
      <c r="H15" s="99">
        <v>10000000</v>
      </c>
      <c r="I15" s="99">
        <v>5000000</v>
      </c>
      <c r="J15" s="99">
        <v>0</v>
      </c>
      <c r="K15" s="99">
        <v>0</v>
      </c>
      <c r="L15" s="99">
        <v>0</v>
      </c>
      <c r="M15" s="99">
        <v>0</v>
      </c>
      <c r="N15" s="99">
        <v>0</v>
      </c>
      <c r="O15" s="99">
        <v>0</v>
      </c>
      <c r="P15" s="99">
        <v>0</v>
      </c>
      <c r="Q15" s="98">
        <f t="shared" si="0"/>
        <v>15000000</v>
      </c>
    </row>
    <row r="16" spans="1:17" ht="15.95" customHeight="1" x14ac:dyDescent="0.25">
      <c r="B16" s="102" t="s">
        <v>212</v>
      </c>
      <c r="C16" s="97">
        <v>0</v>
      </c>
      <c r="D16" s="97">
        <v>1873665260</v>
      </c>
      <c r="E16" s="97">
        <v>22239615</v>
      </c>
      <c r="F16" s="97">
        <v>143301583.71000001</v>
      </c>
      <c r="G16" s="97">
        <v>78439543.530000001</v>
      </c>
      <c r="H16" s="97">
        <v>192595277.36000001</v>
      </c>
      <c r="I16" s="97">
        <v>632632.5</v>
      </c>
      <c r="J16" s="97">
        <v>211234427.16999999</v>
      </c>
      <c r="K16" s="97">
        <v>854820</v>
      </c>
      <c r="L16" s="97">
        <v>184355</v>
      </c>
      <c r="M16" s="97">
        <v>255057032.63</v>
      </c>
      <c r="N16" s="97">
        <v>84867305.469999999</v>
      </c>
      <c r="O16" s="97">
        <v>353337.5</v>
      </c>
      <c r="P16" s="97">
        <v>101439164.38</v>
      </c>
      <c r="Q16" s="98">
        <f t="shared" si="0"/>
        <v>1091199094.25</v>
      </c>
    </row>
    <row r="17" spans="2:17" ht="15.95" customHeight="1" x14ac:dyDescent="0.25">
      <c r="B17" s="101" t="s">
        <v>307</v>
      </c>
      <c r="C17" s="97">
        <v>0</v>
      </c>
      <c r="D17" s="97">
        <v>2078752</v>
      </c>
      <c r="E17" s="99">
        <v>0</v>
      </c>
      <c r="F17" s="99">
        <v>0</v>
      </c>
      <c r="G17" s="99">
        <v>0</v>
      </c>
      <c r="H17" s="99">
        <v>0</v>
      </c>
      <c r="I17" s="99">
        <v>0</v>
      </c>
      <c r="J17" s="99">
        <v>0</v>
      </c>
      <c r="K17" s="99">
        <v>0</v>
      </c>
      <c r="L17" s="99">
        <v>0</v>
      </c>
      <c r="M17" s="99">
        <v>0</v>
      </c>
      <c r="N17" s="99">
        <v>0</v>
      </c>
      <c r="O17" s="99">
        <v>0</v>
      </c>
      <c r="P17" s="99">
        <v>0</v>
      </c>
      <c r="Q17" s="98">
        <f t="shared" si="0"/>
        <v>0</v>
      </c>
    </row>
    <row r="18" spans="2:17" ht="15.95" customHeight="1" x14ac:dyDescent="0.25">
      <c r="B18" s="101" t="s">
        <v>213</v>
      </c>
      <c r="C18" s="99">
        <v>0</v>
      </c>
      <c r="D18" s="99">
        <v>1871586508</v>
      </c>
      <c r="E18" s="99">
        <v>22239615</v>
      </c>
      <c r="F18" s="99">
        <v>143301583.71000001</v>
      </c>
      <c r="G18" s="99">
        <v>78439543.530000001</v>
      </c>
      <c r="H18" s="99">
        <v>192595277.36000001</v>
      </c>
      <c r="I18" s="99">
        <v>632632.5</v>
      </c>
      <c r="J18" s="99">
        <v>211234427.16999999</v>
      </c>
      <c r="K18" s="99">
        <v>854820</v>
      </c>
      <c r="L18" s="99">
        <v>184355</v>
      </c>
      <c r="M18" s="99">
        <v>255057032.63</v>
      </c>
      <c r="N18" s="99">
        <v>84867305.469999999</v>
      </c>
      <c r="O18" s="99">
        <v>353337.5</v>
      </c>
      <c r="P18" s="99">
        <v>101439164.38</v>
      </c>
      <c r="Q18" s="98">
        <f t="shared" si="0"/>
        <v>1091199094.25</v>
      </c>
    </row>
    <row r="19" spans="2:17" ht="15.95" customHeight="1" x14ac:dyDescent="0.25">
      <c r="B19" s="100" t="s">
        <v>214</v>
      </c>
      <c r="C19" s="97">
        <v>0</v>
      </c>
      <c r="D19" s="97">
        <v>3774445142.3600001</v>
      </c>
      <c r="E19" s="97">
        <v>303080559.04999995</v>
      </c>
      <c r="F19" s="97">
        <v>260266660.20999998</v>
      </c>
      <c r="G19" s="97">
        <v>318868402.35999995</v>
      </c>
      <c r="H19" s="97">
        <v>246349278.50999999</v>
      </c>
      <c r="I19" s="97">
        <v>212726089.13999999</v>
      </c>
      <c r="J19" s="97">
        <v>216833488.51000005</v>
      </c>
      <c r="K19" s="97">
        <v>258871641.10999998</v>
      </c>
      <c r="L19" s="97">
        <v>273162053.24000001</v>
      </c>
      <c r="M19" s="97">
        <v>305954812.47000003</v>
      </c>
      <c r="N19" s="97">
        <v>464096367.41999996</v>
      </c>
      <c r="O19" s="97">
        <v>497144014.00000006</v>
      </c>
      <c r="P19" s="97">
        <v>494388136.55000001</v>
      </c>
      <c r="Q19" s="98">
        <f t="shared" si="0"/>
        <v>3851741502.5700002</v>
      </c>
    </row>
    <row r="20" spans="2:17" ht="15.95" customHeight="1" x14ac:dyDescent="0.25">
      <c r="B20" s="102" t="s">
        <v>215</v>
      </c>
      <c r="C20" s="97">
        <v>0</v>
      </c>
      <c r="D20" s="97">
        <v>3455670044.7400002</v>
      </c>
      <c r="E20" s="97">
        <v>289942065.15999997</v>
      </c>
      <c r="F20" s="97">
        <v>234989504.85999998</v>
      </c>
      <c r="G20" s="97">
        <v>303435617.69999999</v>
      </c>
      <c r="H20" s="97">
        <v>228884300.68000001</v>
      </c>
      <c r="I20" s="97">
        <v>194059103.70999998</v>
      </c>
      <c r="J20" s="97">
        <v>207089963.19000003</v>
      </c>
      <c r="K20" s="97">
        <v>234136654</v>
      </c>
      <c r="L20" s="97">
        <v>257869474.79999998</v>
      </c>
      <c r="M20" s="97">
        <v>293746155.31999999</v>
      </c>
      <c r="N20" s="97">
        <v>442847219.53999996</v>
      </c>
      <c r="O20" s="97">
        <v>482858353.68000007</v>
      </c>
      <c r="P20" s="97">
        <v>346574866.45999998</v>
      </c>
      <c r="Q20" s="98">
        <f t="shared" si="0"/>
        <v>3516433279.1000004</v>
      </c>
    </row>
    <row r="21" spans="2:17" ht="15.95" customHeight="1" x14ac:dyDescent="0.25">
      <c r="B21" s="101" t="s">
        <v>216</v>
      </c>
      <c r="C21" s="99">
        <v>0</v>
      </c>
      <c r="D21" s="99">
        <v>708836820</v>
      </c>
      <c r="E21" s="99">
        <v>32477155.010000002</v>
      </c>
      <c r="F21" s="99">
        <v>27800318.620000001</v>
      </c>
      <c r="G21" s="99">
        <v>27797937.449999999</v>
      </c>
      <c r="H21" s="99">
        <v>22597220.899999999</v>
      </c>
      <c r="I21" s="99">
        <v>26474607.880000003</v>
      </c>
      <c r="J21" s="99">
        <v>19948401.960000001</v>
      </c>
      <c r="K21" s="99">
        <v>30104436.309999995</v>
      </c>
      <c r="L21" s="99">
        <v>25878247.780000001</v>
      </c>
      <c r="M21" s="99">
        <v>20923773.27</v>
      </c>
      <c r="N21" s="99">
        <v>33599340.210000001</v>
      </c>
      <c r="O21" s="99">
        <v>30431237.91</v>
      </c>
      <c r="P21" s="99">
        <v>41351639.739999995</v>
      </c>
      <c r="Q21" s="98">
        <f t="shared" si="0"/>
        <v>339384317.04000002</v>
      </c>
    </row>
    <row r="22" spans="2:17" ht="15.95" customHeight="1" x14ac:dyDescent="0.25">
      <c r="B22" s="101" t="s">
        <v>217</v>
      </c>
      <c r="C22" s="99">
        <v>0</v>
      </c>
      <c r="D22" s="99">
        <v>2744972424.7400002</v>
      </c>
      <c r="E22" s="99">
        <v>257464910.14999998</v>
      </c>
      <c r="F22" s="99">
        <v>207189186.23999998</v>
      </c>
      <c r="G22" s="99">
        <v>275637680.25</v>
      </c>
      <c r="H22" s="99">
        <v>206287079.78</v>
      </c>
      <c r="I22" s="99">
        <v>167584495.82999998</v>
      </c>
      <c r="J22" s="99">
        <v>187141561.23000002</v>
      </c>
      <c r="K22" s="99">
        <v>204032217.69</v>
      </c>
      <c r="L22" s="99">
        <v>231991227.01999998</v>
      </c>
      <c r="M22" s="99">
        <v>272822382.05000001</v>
      </c>
      <c r="N22" s="99">
        <v>409247879.32999998</v>
      </c>
      <c r="O22" s="99">
        <v>452427115.77000004</v>
      </c>
      <c r="P22" s="99">
        <v>305223226.71999997</v>
      </c>
      <c r="Q22" s="98">
        <f t="shared" si="0"/>
        <v>3177048962.0599999</v>
      </c>
    </row>
    <row r="23" spans="2:17" ht="15.95" customHeight="1" x14ac:dyDescent="0.25">
      <c r="B23" s="101" t="s">
        <v>334</v>
      </c>
      <c r="C23" s="99">
        <v>0</v>
      </c>
      <c r="D23" s="99">
        <v>1860800</v>
      </c>
      <c r="E23" s="99"/>
      <c r="F23" s="99"/>
      <c r="G23" s="99"/>
      <c r="H23" s="99"/>
      <c r="I23" s="99"/>
      <c r="J23" s="99"/>
      <c r="K23" s="99"/>
      <c r="L23" s="99"/>
      <c r="M23" s="99"/>
      <c r="N23" s="99"/>
      <c r="O23" s="99"/>
      <c r="P23" s="99"/>
      <c r="Q23" s="98">
        <f t="shared" si="0"/>
        <v>0</v>
      </c>
    </row>
    <row r="24" spans="2:17" ht="15.95" customHeight="1" x14ac:dyDescent="0.25">
      <c r="B24" s="102" t="s">
        <v>218</v>
      </c>
      <c r="C24" s="97">
        <v>0</v>
      </c>
      <c r="D24" s="97">
        <v>318775097.62</v>
      </c>
      <c r="E24" s="97">
        <v>13138493.890000001</v>
      </c>
      <c r="F24" s="97">
        <v>25277155.350000001</v>
      </c>
      <c r="G24" s="97">
        <v>15432784.66</v>
      </c>
      <c r="H24" s="97">
        <v>17464977.830000002</v>
      </c>
      <c r="I24" s="97">
        <v>18666985.43</v>
      </c>
      <c r="J24" s="97">
        <v>9743525.3200000003</v>
      </c>
      <c r="K24" s="97">
        <v>24734987.109999999</v>
      </c>
      <c r="L24" s="97">
        <v>15292578.439999999</v>
      </c>
      <c r="M24" s="97">
        <v>12208657.15</v>
      </c>
      <c r="N24" s="97">
        <v>21249147.880000003</v>
      </c>
      <c r="O24" s="97">
        <v>14285660.32</v>
      </c>
      <c r="P24" s="97">
        <v>147813270.09</v>
      </c>
      <c r="Q24" s="98">
        <f t="shared" si="0"/>
        <v>335308223.47000003</v>
      </c>
    </row>
    <row r="25" spans="2:17" ht="15.95" customHeight="1" x14ac:dyDescent="0.25">
      <c r="B25" s="101" t="s">
        <v>309</v>
      </c>
      <c r="C25" s="99">
        <v>0</v>
      </c>
      <c r="D25" s="99">
        <v>163064688.62</v>
      </c>
      <c r="E25" s="99">
        <v>4722911</v>
      </c>
      <c r="F25" s="99">
        <v>3475554.19</v>
      </c>
      <c r="G25" s="99">
        <v>5187633.26</v>
      </c>
      <c r="H25" s="99">
        <v>3800548.73</v>
      </c>
      <c r="I25" s="99">
        <v>3457603.37</v>
      </c>
      <c r="J25" s="99">
        <v>3200286.77</v>
      </c>
      <c r="K25" s="99">
        <v>3508296.67</v>
      </c>
      <c r="L25" s="99">
        <v>3264850.81</v>
      </c>
      <c r="M25" s="99">
        <v>3465122.24</v>
      </c>
      <c r="N25" s="99">
        <v>3611124.96</v>
      </c>
      <c r="O25" s="99">
        <v>3766015.95</v>
      </c>
      <c r="P25" s="99">
        <v>123595199.67</v>
      </c>
      <c r="Q25" s="98">
        <f t="shared" si="0"/>
        <v>165055147.62</v>
      </c>
    </row>
    <row r="26" spans="2:17" ht="15.95" customHeight="1" x14ac:dyDescent="0.25">
      <c r="B26" s="101" t="s">
        <v>219</v>
      </c>
      <c r="C26" s="99">
        <v>0</v>
      </c>
      <c r="D26" s="99">
        <v>155710409</v>
      </c>
      <c r="E26" s="99">
        <v>8415582.8900000006</v>
      </c>
      <c r="F26" s="99">
        <v>21801601.16</v>
      </c>
      <c r="G26" s="99">
        <v>10245151.4</v>
      </c>
      <c r="H26" s="99">
        <v>13664429.100000001</v>
      </c>
      <c r="I26" s="99">
        <v>15209382.060000001</v>
      </c>
      <c r="J26" s="99">
        <v>6543238.5499999998</v>
      </c>
      <c r="K26" s="99">
        <v>21226690.440000001</v>
      </c>
      <c r="L26" s="99">
        <v>12027727.629999999</v>
      </c>
      <c r="M26" s="99">
        <v>8743534.9100000001</v>
      </c>
      <c r="N26" s="99">
        <v>17638022.920000002</v>
      </c>
      <c r="O26" s="99">
        <v>10519644.369999999</v>
      </c>
      <c r="P26" s="99">
        <v>24218070.420000002</v>
      </c>
      <c r="Q26" s="98">
        <f t="shared" si="0"/>
        <v>170253075.85000002</v>
      </c>
    </row>
    <row r="27" spans="2:17" ht="15.95" customHeight="1" x14ac:dyDescent="0.25">
      <c r="B27" s="100" t="s">
        <v>220</v>
      </c>
      <c r="C27" s="97">
        <v>0</v>
      </c>
      <c r="D27" s="97">
        <v>4802470371.6900005</v>
      </c>
      <c r="E27" s="97">
        <v>320197868.22000003</v>
      </c>
      <c r="F27" s="97">
        <v>310050525.17000008</v>
      </c>
      <c r="G27" s="97">
        <v>282623686.89999998</v>
      </c>
      <c r="H27" s="97">
        <v>307901731.41999996</v>
      </c>
      <c r="I27" s="97">
        <v>296662854.03999996</v>
      </c>
      <c r="J27" s="97">
        <v>283191362.56</v>
      </c>
      <c r="K27" s="97">
        <v>423184677.19999993</v>
      </c>
      <c r="L27" s="97">
        <v>392034682.13999999</v>
      </c>
      <c r="M27" s="97">
        <v>359432291.68000001</v>
      </c>
      <c r="N27" s="97">
        <v>258806466.70000002</v>
      </c>
      <c r="O27" s="97">
        <v>270147029.72000003</v>
      </c>
      <c r="P27" s="97">
        <v>375749374.20999998</v>
      </c>
      <c r="Q27" s="98">
        <f t="shared" si="0"/>
        <v>3879982549.9599991</v>
      </c>
    </row>
    <row r="28" spans="2:17" ht="15.95" customHeight="1" x14ac:dyDescent="0.25">
      <c r="B28" s="102" t="s">
        <v>221</v>
      </c>
      <c r="C28" s="97">
        <v>0</v>
      </c>
      <c r="D28" s="97">
        <v>2432651309.5999999</v>
      </c>
      <c r="E28" s="97">
        <v>189025999.05999997</v>
      </c>
      <c r="F28" s="97">
        <v>180748993.81</v>
      </c>
      <c r="G28" s="97">
        <v>165925010.11999997</v>
      </c>
      <c r="H28" s="97">
        <v>183286329.84999996</v>
      </c>
      <c r="I28" s="97">
        <v>182133911.39999998</v>
      </c>
      <c r="J28" s="97">
        <v>166340754.87</v>
      </c>
      <c r="K28" s="97">
        <v>308390567.31</v>
      </c>
      <c r="L28" s="97">
        <v>231761854.32999998</v>
      </c>
      <c r="M28" s="97">
        <v>220768901</v>
      </c>
      <c r="N28" s="97">
        <v>156073827.68000001</v>
      </c>
      <c r="O28" s="97">
        <v>158445058.5</v>
      </c>
      <c r="P28" s="97">
        <v>258269548.38</v>
      </c>
      <c r="Q28" s="98">
        <f t="shared" si="0"/>
        <v>2401170756.3099999</v>
      </c>
    </row>
    <row r="29" spans="2:17" ht="15.95" customHeight="1" x14ac:dyDescent="0.25">
      <c r="B29" s="101" t="s">
        <v>222</v>
      </c>
      <c r="C29" s="97">
        <v>0</v>
      </c>
      <c r="D29" s="97">
        <v>25334674</v>
      </c>
      <c r="E29" s="97">
        <v>3807786.82</v>
      </c>
      <c r="F29" s="97">
        <v>1006688.71</v>
      </c>
      <c r="G29" s="97">
        <v>1674587.32</v>
      </c>
      <c r="H29" s="97">
        <v>1625857.08</v>
      </c>
      <c r="I29" s="97">
        <v>883658.51</v>
      </c>
      <c r="J29" s="97">
        <v>750472.97</v>
      </c>
      <c r="K29" s="97">
        <v>10811298.689999999</v>
      </c>
      <c r="L29" s="97">
        <v>1264728.98</v>
      </c>
      <c r="M29" s="97">
        <v>741002.47</v>
      </c>
      <c r="N29" s="97">
        <v>567492.17000000004</v>
      </c>
      <c r="O29" s="97">
        <v>1250</v>
      </c>
      <c r="P29" s="97">
        <v>0</v>
      </c>
      <c r="Q29" s="98">
        <f t="shared" si="0"/>
        <v>23134823.720000003</v>
      </c>
    </row>
    <row r="30" spans="2:17" ht="15.95" customHeight="1" x14ac:dyDescent="0.25">
      <c r="B30" s="101" t="s">
        <v>121</v>
      </c>
      <c r="C30" s="99">
        <v>0</v>
      </c>
      <c r="D30" s="99">
        <v>7979876</v>
      </c>
      <c r="E30" s="99">
        <v>562751</v>
      </c>
      <c r="F30" s="99">
        <v>1303209.73</v>
      </c>
      <c r="G30" s="99">
        <v>598873.01</v>
      </c>
      <c r="H30" s="99">
        <v>0</v>
      </c>
      <c r="I30" s="99">
        <v>56000</v>
      </c>
      <c r="J30" s="99">
        <v>107493.33</v>
      </c>
      <c r="K30" s="99">
        <v>2034844.45</v>
      </c>
      <c r="L30" s="99">
        <v>1974792.71</v>
      </c>
      <c r="M30" s="99">
        <v>443812.5</v>
      </c>
      <c r="N30" s="99">
        <v>110200</v>
      </c>
      <c r="O30" s="99">
        <v>787900</v>
      </c>
      <c r="P30" s="99">
        <v>0</v>
      </c>
      <c r="Q30" s="98">
        <f t="shared" si="0"/>
        <v>7979876.7300000004</v>
      </c>
    </row>
    <row r="31" spans="2:17" ht="15.95" customHeight="1" x14ac:dyDescent="0.25">
      <c r="B31" s="101" t="s">
        <v>223</v>
      </c>
      <c r="C31" s="99">
        <v>0</v>
      </c>
      <c r="D31" s="99">
        <v>148517829</v>
      </c>
      <c r="E31" s="99">
        <v>907533.07</v>
      </c>
      <c r="F31" s="99">
        <v>189300</v>
      </c>
      <c r="G31" s="99">
        <v>38750</v>
      </c>
      <c r="H31" s="99">
        <v>365650.77</v>
      </c>
      <c r="I31" s="99">
        <v>15187201.880000001</v>
      </c>
      <c r="J31" s="99">
        <v>18153138.050000001</v>
      </c>
      <c r="K31" s="99">
        <v>98381.17</v>
      </c>
      <c r="L31" s="99">
        <v>22272723.5</v>
      </c>
      <c r="M31" s="99">
        <v>15131385.73</v>
      </c>
      <c r="N31" s="99">
        <v>13178728.130000001</v>
      </c>
      <c r="O31" s="99">
        <v>15065000</v>
      </c>
      <c r="P31" s="99">
        <v>28060381.380000003</v>
      </c>
      <c r="Q31" s="98">
        <f t="shared" si="0"/>
        <v>128648173.68000001</v>
      </c>
    </row>
    <row r="32" spans="2:17" ht="15.95" customHeight="1" x14ac:dyDescent="0.25">
      <c r="B32" s="101" t="s">
        <v>224</v>
      </c>
      <c r="C32" s="99">
        <v>0</v>
      </c>
      <c r="D32" s="99">
        <v>4505088</v>
      </c>
      <c r="E32" s="99">
        <v>201900</v>
      </c>
      <c r="F32" s="99">
        <v>408000.48</v>
      </c>
      <c r="G32" s="99">
        <v>308900</v>
      </c>
      <c r="H32" s="99">
        <v>700600</v>
      </c>
      <c r="I32" s="99">
        <v>469800</v>
      </c>
      <c r="J32" s="99">
        <v>326800.08</v>
      </c>
      <c r="K32" s="99">
        <v>360300</v>
      </c>
      <c r="L32" s="99">
        <v>73600</v>
      </c>
      <c r="M32" s="99">
        <v>998788</v>
      </c>
      <c r="N32" s="99">
        <v>220300</v>
      </c>
      <c r="O32" s="99">
        <v>570200</v>
      </c>
      <c r="P32" s="99">
        <v>86500</v>
      </c>
      <c r="Q32" s="98">
        <f t="shared" si="0"/>
        <v>4725688.5600000005</v>
      </c>
    </row>
    <row r="33" spans="2:17" ht="15.95" customHeight="1" x14ac:dyDescent="0.25">
      <c r="B33" s="101" t="s">
        <v>310</v>
      </c>
      <c r="C33" s="99">
        <v>0</v>
      </c>
      <c r="D33" s="99">
        <v>4200000</v>
      </c>
      <c r="E33" s="99">
        <v>0</v>
      </c>
      <c r="F33" s="99">
        <v>350000</v>
      </c>
      <c r="G33" s="99">
        <v>350000</v>
      </c>
      <c r="H33" s="99">
        <v>350000</v>
      </c>
      <c r="I33" s="99">
        <v>350000</v>
      </c>
      <c r="J33" s="99">
        <v>350000</v>
      </c>
      <c r="K33" s="99">
        <v>350000</v>
      </c>
      <c r="L33" s="99">
        <v>0</v>
      </c>
      <c r="M33" s="99">
        <v>350000</v>
      </c>
      <c r="N33" s="99">
        <v>350000</v>
      </c>
      <c r="O33" s="99">
        <v>350000</v>
      </c>
      <c r="P33" s="99">
        <v>350000</v>
      </c>
      <c r="Q33" s="98">
        <f t="shared" si="0"/>
        <v>3500000</v>
      </c>
    </row>
    <row r="34" spans="2:17" ht="15.95" customHeight="1" x14ac:dyDescent="0.25">
      <c r="B34" s="101" t="s">
        <v>200</v>
      </c>
      <c r="C34" s="99">
        <v>0</v>
      </c>
      <c r="D34" s="99">
        <v>18495987</v>
      </c>
      <c r="E34" s="99">
        <v>0</v>
      </c>
      <c r="F34" s="99">
        <v>4242944.5999999996</v>
      </c>
      <c r="G34" s="99">
        <v>1753801.46</v>
      </c>
      <c r="H34" s="99">
        <v>0</v>
      </c>
      <c r="I34" s="99">
        <v>1734957.67</v>
      </c>
      <c r="J34" s="99">
        <v>0</v>
      </c>
      <c r="K34" s="99">
        <v>4825922.97</v>
      </c>
      <c r="L34" s="99">
        <v>1528318.02</v>
      </c>
      <c r="M34" s="99">
        <v>0</v>
      </c>
      <c r="N34" s="99">
        <v>3410635.01</v>
      </c>
      <c r="O34" s="99">
        <v>0</v>
      </c>
      <c r="P34" s="99">
        <v>1077167.3500000001</v>
      </c>
      <c r="Q34" s="98">
        <f t="shared" si="0"/>
        <v>18573747.079999998</v>
      </c>
    </row>
    <row r="35" spans="2:17" ht="15.95" customHeight="1" x14ac:dyDescent="0.25">
      <c r="B35" s="101" t="s">
        <v>225</v>
      </c>
      <c r="C35" s="99">
        <v>0</v>
      </c>
      <c r="D35" s="99">
        <v>10000000</v>
      </c>
      <c r="E35" s="99">
        <v>419250</v>
      </c>
      <c r="F35" s="99">
        <v>320000</v>
      </c>
      <c r="G35" s="99">
        <v>518000</v>
      </c>
      <c r="H35" s="99">
        <v>254500</v>
      </c>
      <c r="I35" s="99">
        <v>453500</v>
      </c>
      <c r="J35" s="99">
        <v>620000</v>
      </c>
      <c r="K35" s="99">
        <v>455000</v>
      </c>
      <c r="L35" s="99">
        <v>520000</v>
      </c>
      <c r="M35" s="99">
        <v>445000</v>
      </c>
      <c r="N35" s="99">
        <v>378000</v>
      </c>
      <c r="O35" s="99">
        <v>309000</v>
      </c>
      <c r="P35" s="99">
        <v>76194</v>
      </c>
      <c r="Q35" s="98">
        <f t="shared" si="0"/>
        <v>4768444</v>
      </c>
    </row>
    <row r="36" spans="2:17" ht="15.95" customHeight="1" x14ac:dyDescent="0.25">
      <c r="B36" s="101" t="s">
        <v>226</v>
      </c>
      <c r="C36" s="99">
        <v>0</v>
      </c>
      <c r="D36" s="99">
        <v>1895510703</v>
      </c>
      <c r="E36" s="99">
        <v>153844626.06999999</v>
      </c>
      <c r="F36" s="99">
        <v>164610735.28999999</v>
      </c>
      <c r="G36" s="99">
        <v>148092401.07999998</v>
      </c>
      <c r="H36" s="99">
        <v>164185265.79999998</v>
      </c>
      <c r="I36" s="99">
        <v>146388318.13999999</v>
      </c>
      <c r="J36" s="99">
        <v>132750646.14</v>
      </c>
      <c r="K36" s="99">
        <v>204182400.75</v>
      </c>
      <c r="L36" s="99">
        <v>181927658.91999999</v>
      </c>
      <c r="M36" s="99">
        <v>172083984.79999998</v>
      </c>
      <c r="N36" s="99">
        <v>123347381.37</v>
      </c>
      <c r="O36" s="99">
        <v>135624308.5</v>
      </c>
      <c r="P36" s="99">
        <v>152542225.69999999</v>
      </c>
      <c r="Q36" s="98">
        <f t="shared" si="0"/>
        <v>1879579952.5600002</v>
      </c>
    </row>
    <row r="37" spans="2:17" ht="15.95" customHeight="1" x14ac:dyDescent="0.25">
      <c r="B37" s="101" t="s">
        <v>311</v>
      </c>
      <c r="C37" s="99">
        <v>0</v>
      </c>
      <c r="D37" s="99">
        <v>32281948.600000001</v>
      </c>
      <c r="E37" s="99">
        <v>5000000</v>
      </c>
      <c r="F37" s="99">
        <v>0</v>
      </c>
      <c r="G37" s="99">
        <v>0</v>
      </c>
      <c r="H37" s="99">
        <v>7000000</v>
      </c>
      <c r="I37" s="99">
        <v>4500000</v>
      </c>
      <c r="J37" s="99">
        <v>4500000</v>
      </c>
      <c r="K37" s="99">
        <v>3000000</v>
      </c>
      <c r="L37" s="99">
        <v>0</v>
      </c>
      <c r="M37" s="99">
        <v>0</v>
      </c>
      <c r="N37" s="99">
        <v>4000000</v>
      </c>
      <c r="O37" s="99">
        <v>3500000</v>
      </c>
      <c r="P37" s="99">
        <v>0</v>
      </c>
      <c r="Q37" s="98">
        <f t="shared" si="0"/>
        <v>31500000</v>
      </c>
    </row>
    <row r="38" spans="2:17" ht="15.95" customHeight="1" x14ac:dyDescent="0.25">
      <c r="B38" s="101" t="s">
        <v>201</v>
      </c>
      <c r="C38" s="99">
        <v>0</v>
      </c>
      <c r="D38" s="99">
        <v>282825204</v>
      </c>
      <c r="E38" s="99">
        <v>24282152.100000001</v>
      </c>
      <c r="F38" s="99">
        <v>8318115</v>
      </c>
      <c r="G38" s="99">
        <v>12589697.25</v>
      </c>
      <c r="H38" s="99">
        <v>8804456.1999999993</v>
      </c>
      <c r="I38" s="99">
        <v>12110475.199999999</v>
      </c>
      <c r="J38" s="99">
        <v>8782204.3000000007</v>
      </c>
      <c r="K38" s="99">
        <v>82272419.280000001</v>
      </c>
      <c r="L38" s="99">
        <v>22200032.199999999</v>
      </c>
      <c r="M38" s="99">
        <v>30574927.5</v>
      </c>
      <c r="N38" s="99">
        <v>10511091</v>
      </c>
      <c r="O38" s="99">
        <v>2237400</v>
      </c>
      <c r="P38" s="99">
        <v>76077079.950000003</v>
      </c>
      <c r="Q38" s="98">
        <f t="shared" si="0"/>
        <v>298760049.97999996</v>
      </c>
    </row>
    <row r="39" spans="2:17" ht="15.95" customHeight="1" x14ac:dyDescent="0.25">
      <c r="B39" s="102" t="s">
        <v>227</v>
      </c>
      <c r="C39" s="97">
        <v>0</v>
      </c>
      <c r="D39" s="97">
        <v>32367310.48</v>
      </c>
      <c r="E39" s="97">
        <v>690581.3</v>
      </c>
      <c r="F39" s="97">
        <v>4106339.02</v>
      </c>
      <c r="G39" s="97">
        <v>593727.56000000006</v>
      </c>
      <c r="H39" s="97">
        <v>3568343.99</v>
      </c>
      <c r="I39" s="97">
        <v>2115000.88</v>
      </c>
      <c r="J39" s="97">
        <v>2602310.9900000002</v>
      </c>
      <c r="K39" s="97">
        <v>2878740.39</v>
      </c>
      <c r="L39" s="97">
        <v>9550367.6999999993</v>
      </c>
      <c r="M39" s="97">
        <v>738404</v>
      </c>
      <c r="N39" s="97">
        <v>1675472.71</v>
      </c>
      <c r="O39" s="97">
        <v>5542642.2400000002</v>
      </c>
      <c r="P39" s="97">
        <v>109043.81</v>
      </c>
      <c r="Q39" s="98">
        <f t="shared" si="0"/>
        <v>34170974.590000004</v>
      </c>
    </row>
    <row r="40" spans="2:17" ht="15.95" customHeight="1" x14ac:dyDescent="0.25">
      <c r="B40" s="101" t="s">
        <v>117</v>
      </c>
      <c r="C40" s="99">
        <v>0</v>
      </c>
      <c r="D40" s="99">
        <v>32367310.48</v>
      </c>
      <c r="E40" s="99">
        <v>690581.3</v>
      </c>
      <c r="F40" s="99">
        <v>4106339.02</v>
      </c>
      <c r="G40" s="99">
        <v>593727.56000000006</v>
      </c>
      <c r="H40" s="99">
        <v>3568343.99</v>
      </c>
      <c r="I40" s="99">
        <v>2115000.88</v>
      </c>
      <c r="J40" s="99">
        <v>2602310.9900000002</v>
      </c>
      <c r="K40" s="99">
        <v>2878740.39</v>
      </c>
      <c r="L40" s="99">
        <v>9550367.6999999993</v>
      </c>
      <c r="M40" s="99">
        <v>738404</v>
      </c>
      <c r="N40" s="99">
        <v>1675472.71</v>
      </c>
      <c r="O40" s="99">
        <v>5542642.2400000002</v>
      </c>
      <c r="P40" s="99">
        <v>109043.81</v>
      </c>
      <c r="Q40" s="98">
        <f t="shared" si="0"/>
        <v>34170974.590000004</v>
      </c>
    </row>
    <row r="41" spans="2:17" ht="15.95" customHeight="1" x14ac:dyDescent="0.25">
      <c r="B41" s="102" t="s">
        <v>228</v>
      </c>
      <c r="C41" s="97">
        <v>0</v>
      </c>
      <c r="D41" s="97">
        <v>94503468.609999999</v>
      </c>
      <c r="E41" s="97">
        <v>15137509.140000001</v>
      </c>
      <c r="F41" s="97">
        <v>6797406.2999999998</v>
      </c>
      <c r="G41" s="97">
        <v>2912840</v>
      </c>
      <c r="H41" s="97">
        <v>434850</v>
      </c>
      <c r="I41" s="97">
        <v>11293157.9</v>
      </c>
      <c r="J41" s="97">
        <v>11473457.49</v>
      </c>
      <c r="K41" s="97">
        <v>368700</v>
      </c>
      <c r="L41" s="97">
        <v>17571065.07</v>
      </c>
      <c r="M41" s="97">
        <v>8507187.7800000012</v>
      </c>
      <c r="N41" s="97">
        <v>3712910.35</v>
      </c>
      <c r="O41" s="97">
        <v>3141894.27</v>
      </c>
      <c r="P41" s="97">
        <v>6618628.3099999996</v>
      </c>
      <c r="Q41" s="98">
        <f t="shared" si="0"/>
        <v>87969606.609999999</v>
      </c>
    </row>
    <row r="42" spans="2:17" ht="15.95" customHeight="1" x14ac:dyDescent="0.25">
      <c r="B42" s="101" t="s">
        <v>119</v>
      </c>
      <c r="C42" s="99">
        <v>0</v>
      </c>
      <c r="D42" s="99">
        <v>93341845.609999999</v>
      </c>
      <c r="E42" s="99">
        <v>14781309.140000001</v>
      </c>
      <c r="F42" s="99">
        <v>6620757.7999999998</v>
      </c>
      <c r="G42" s="99">
        <v>2700000</v>
      </c>
      <c r="H42" s="99">
        <v>0</v>
      </c>
      <c r="I42" s="99">
        <v>11293157.9</v>
      </c>
      <c r="J42" s="99">
        <v>11373457.49</v>
      </c>
      <c r="K42" s="99">
        <v>0</v>
      </c>
      <c r="L42" s="99">
        <v>17571065.07</v>
      </c>
      <c r="M42" s="99">
        <v>8307187.7800000003</v>
      </c>
      <c r="N42" s="99">
        <v>3712910.35</v>
      </c>
      <c r="O42" s="99">
        <v>3041894.27</v>
      </c>
      <c r="P42" s="99">
        <v>6157570.3099999996</v>
      </c>
      <c r="Q42" s="98">
        <f t="shared" si="0"/>
        <v>85559310.109999999</v>
      </c>
    </row>
    <row r="43" spans="2:17" ht="15.95" customHeight="1" x14ac:dyDescent="0.25">
      <c r="B43" s="101" t="s">
        <v>202</v>
      </c>
      <c r="C43" s="99">
        <v>0</v>
      </c>
      <c r="D43" s="99">
        <v>1161623</v>
      </c>
      <c r="E43" s="99">
        <v>356200</v>
      </c>
      <c r="F43" s="99">
        <v>176648.5</v>
      </c>
      <c r="G43" s="99">
        <v>212840</v>
      </c>
      <c r="H43" s="99">
        <v>434850</v>
      </c>
      <c r="I43" s="99">
        <v>0</v>
      </c>
      <c r="J43" s="99">
        <v>100000</v>
      </c>
      <c r="K43" s="99">
        <v>368700</v>
      </c>
      <c r="L43" s="99">
        <v>0</v>
      </c>
      <c r="M43" s="99">
        <v>200000</v>
      </c>
      <c r="N43" s="99">
        <v>0</v>
      </c>
      <c r="O43" s="99">
        <v>100000</v>
      </c>
      <c r="P43" s="99">
        <v>461058</v>
      </c>
      <c r="Q43" s="98">
        <f t="shared" si="0"/>
        <v>2410296.5</v>
      </c>
    </row>
    <row r="44" spans="2:17" ht="15.95" customHeight="1" x14ac:dyDescent="0.25">
      <c r="B44" s="102" t="s">
        <v>229</v>
      </c>
      <c r="C44" s="97">
        <v>0</v>
      </c>
      <c r="D44" s="97">
        <v>2242948283</v>
      </c>
      <c r="E44" s="97">
        <v>115343778.72</v>
      </c>
      <c r="F44" s="97">
        <v>118397786.04000001</v>
      </c>
      <c r="G44" s="97">
        <v>113192109.22</v>
      </c>
      <c r="H44" s="97">
        <v>120612207.58</v>
      </c>
      <c r="I44" s="97">
        <v>101120783.86</v>
      </c>
      <c r="J44" s="97">
        <v>102774839.21000001</v>
      </c>
      <c r="K44" s="97">
        <v>111546669.5</v>
      </c>
      <c r="L44" s="97">
        <v>133151395.03999999</v>
      </c>
      <c r="M44" s="97">
        <v>129417798.90000001</v>
      </c>
      <c r="N44" s="97">
        <v>97344255.960000008</v>
      </c>
      <c r="O44" s="97">
        <v>103017434.71000001</v>
      </c>
      <c r="P44" s="97">
        <v>110752153.71000001</v>
      </c>
      <c r="Q44" s="98">
        <f t="shared" si="0"/>
        <v>1356671212.45</v>
      </c>
    </row>
    <row r="45" spans="2:17" ht="15.95" customHeight="1" x14ac:dyDescent="0.25">
      <c r="B45" s="101" t="s">
        <v>230</v>
      </c>
      <c r="C45" s="99">
        <v>0</v>
      </c>
      <c r="D45" s="99">
        <v>2079657299</v>
      </c>
      <c r="E45" s="99">
        <v>105279296.17</v>
      </c>
      <c r="F45" s="99">
        <v>108928432.68000001</v>
      </c>
      <c r="G45" s="99">
        <v>101036354.37</v>
      </c>
      <c r="H45" s="99">
        <v>109051527.02</v>
      </c>
      <c r="I45" s="99">
        <v>95242791.530000001</v>
      </c>
      <c r="J45" s="99">
        <v>93862111.310000002</v>
      </c>
      <c r="K45" s="99">
        <v>103893995.34999999</v>
      </c>
      <c r="L45" s="99">
        <v>122681300.31999999</v>
      </c>
      <c r="M45" s="99">
        <v>117368418.09</v>
      </c>
      <c r="N45" s="99">
        <v>83351065.620000005</v>
      </c>
      <c r="O45" s="99">
        <v>88255228.080000013</v>
      </c>
      <c r="P45" s="99">
        <v>101601690.64</v>
      </c>
      <c r="Q45" s="98">
        <f t="shared" si="0"/>
        <v>1230552211.1800001</v>
      </c>
    </row>
    <row r="46" spans="2:17" ht="15.95" customHeight="1" x14ac:dyDescent="0.25">
      <c r="B46" s="101" t="s">
        <v>231</v>
      </c>
      <c r="C46" s="99">
        <v>0</v>
      </c>
      <c r="D46" s="99">
        <v>163290984</v>
      </c>
      <c r="E46" s="99">
        <v>10064482.550000001</v>
      </c>
      <c r="F46" s="99">
        <v>9469353.3599999994</v>
      </c>
      <c r="G46" s="99">
        <v>12155754.85</v>
      </c>
      <c r="H46" s="99">
        <v>11560680.560000001</v>
      </c>
      <c r="I46" s="99">
        <v>5877992.3300000001</v>
      </c>
      <c r="J46" s="99">
        <v>8912727.9000000004</v>
      </c>
      <c r="K46" s="99">
        <v>7652674.1500000004</v>
      </c>
      <c r="L46" s="99">
        <v>10470094.720000001</v>
      </c>
      <c r="M46" s="99">
        <v>12049380.810000001</v>
      </c>
      <c r="N46" s="99">
        <v>13993190.34</v>
      </c>
      <c r="O46" s="99">
        <v>14762206.630000001</v>
      </c>
      <c r="P46" s="99">
        <v>9150463.0700000003</v>
      </c>
      <c r="Q46" s="98">
        <f t="shared" si="0"/>
        <v>126119001.27000001</v>
      </c>
    </row>
    <row r="47" spans="2:17" ht="15.95" customHeight="1" x14ac:dyDescent="0.25">
      <c r="B47" s="100" t="s">
        <v>232</v>
      </c>
      <c r="C47" s="97">
        <v>0</v>
      </c>
      <c r="D47" s="97">
        <v>824695994</v>
      </c>
      <c r="E47" s="97">
        <v>26257385.119999997</v>
      </c>
      <c r="F47" s="97">
        <v>18937046.68</v>
      </c>
      <c r="G47" s="97">
        <v>34454107.590000004</v>
      </c>
      <c r="H47" s="97">
        <v>29632444.889999997</v>
      </c>
      <c r="I47" s="97">
        <v>24734498.869999997</v>
      </c>
      <c r="J47" s="97">
        <v>28518512.599999998</v>
      </c>
      <c r="K47" s="97">
        <v>28472650.439999998</v>
      </c>
      <c r="L47" s="97">
        <v>18198044.739999998</v>
      </c>
      <c r="M47" s="97">
        <v>24520225.080000002</v>
      </c>
      <c r="N47" s="97">
        <v>22512602.529999997</v>
      </c>
      <c r="O47" s="97">
        <v>21066836.490000002</v>
      </c>
      <c r="P47" s="97">
        <v>19468418.59</v>
      </c>
      <c r="Q47" s="98">
        <f t="shared" si="0"/>
        <v>296772773.62</v>
      </c>
    </row>
    <row r="48" spans="2:17" ht="15.95" customHeight="1" x14ac:dyDescent="0.25">
      <c r="B48" s="102" t="s">
        <v>233</v>
      </c>
      <c r="C48" s="97">
        <v>0</v>
      </c>
      <c r="D48" s="97">
        <v>824695994</v>
      </c>
      <c r="E48" s="97">
        <v>26257385.119999997</v>
      </c>
      <c r="F48" s="97">
        <v>18937046.68</v>
      </c>
      <c r="G48" s="97">
        <v>34454107.590000004</v>
      </c>
      <c r="H48" s="97">
        <v>29632444.889999997</v>
      </c>
      <c r="I48" s="97">
        <v>24734498.869999997</v>
      </c>
      <c r="J48" s="97">
        <v>28518512.599999998</v>
      </c>
      <c r="K48" s="97">
        <v>28472650.439999998</v>
      </c>
      <c r="L48" s="97">
        <v>18198044.739999998</v>
      </c>
      <c r="M48" s="97">
        <v>24520225.080000002</v>
      </c>
      <c r="N48" s="97">
        <v>22512602.529999997</v>
      </c>
      <c r="O48" s="97">
        <v>21066836.490000002</v>
      </c>
      <c r="P48" s="97">
        <v>19468418.59</v>
      </c>
      <c r="Q48" s="98">
        <f t="shared" si="0"/>
        <v>296772773.62</v>
      </c>
    </row>
    <row r="49" spans="2:17" ht="15.95" customHeight="1" x14ac:dyDescent="0.25">
      <c r="B49" s="101" t="s">
        <v>234</v>
      </c>
      <c r="C49" s="99">
        <v>0</v>
      </c>
      <c r="D49" s="99">
        <v>824695994</v>
      </c>
      <c r="E49" s="99">
        <v>26257385.119999997</v>
      </c>
      <c r="F49" s="99">
        <v>18937046.68</v>
      </c>
      <c r="G49" s="99">
        <v>34454107.590000004</v>
      </c>
      <c r="H49" s="99">
        <v>29632444.889999997</v>
      </c>
      <c r="I49" s="99">
        <v>24734498.869999997</v>
      </c>
      <c r="J49" s="99">
        <v>28518512.599999998</v>
      </c>
      <c r="K49" s="99">
        <v>28472650.439999998</v>
      </c>
      <c r="L49" s="99">
        <v>18198044.739999998</v>
      </c>
      <c r="M49" s="99">
        <v>24520225.080000002</v>
      </c>
      <c r="N49" s="99">
        <v>22512602.529999997</v>
      </c>
      <c r="O49" s="99">
        <v>21066836.490000002</v>
      </c>
      <c r="P49" s="99">
        <v>19468418.59</v>
      </c>
      <c r="Q49" s="98">
        <f t="shared" si="0"/>
        <v>296772773.62</v>
      </c>
    </row>
    <row r="50" spans="2:17" ht="15.95" customHeight="1" x14ac:dyDescent="0.25">
      <c r="B50" s="100" t="s">
        <v>235</v>
      </c>
      <c r="C50" s="97">
        <v>0</v>
      </c>
      <c r="D50" s="97">
        <v>786355110.34000003</v>
      </c>
      <c r="E50" s="97">
        <v>106179330.91999999</v>
      </c>
      <c r="F50" s="97">
        <v>72260357.519999996</v>
      </c>
      <c r="G50" s="97">
        <v>59801022.949999996</v>
      </c>
      <c r="H50" s="97">
        <v>76010292.079999983</v>
      </c>
      <c r="I50" s="97">
        <v>105967065.20999999</v>
      </c>
      <c r="J50" s="97">
        <v>79372017.540000007</v>
      </c>
      <c r="K50" s="97">
        <v>53473596.799999997</v>
      </c>
      <c r="L50" s="97">
        <v>63088402.039999992</v>
      </c>
      <c r="M50" s="97">
        <v>70762452.980000004</v>
      </c>
      <c r="N50" s="97">
        <v>53097098.430000007</v>
      </c>
      <c r="O50" s="97">
        <v>54361961.280000001</v>
      </c>
      <c r="P50" s="97">
        <v>71530062.070000008</v>
      </c>
      <c r="Q50" s="98">
        <f t="shared" si="0"/>
        <v>865903659.82000005</v>
      </c>
    </row>
    <row r="51" spans="2:17" ht="15.95" customHeight="1" x14ac:dyDescent="0.25">
      <c r="B51" s="102" t="s">
        <v>236</v>
      </c>
      <c r="C51" s="97">
        <v>0</v>
      </c>
      <c r="D51" s="97">
        <v>786355110.34000003</v>
      </c>
      <c r="E51" s="97">
        <v>106179330.91999999</v>
      </c>
      <c r="F51" s="97">
        <v>72260357.519999996</v>
      </c>
      <c r="G51" s="97">
        <v>59801022.949999996</v>
      </c>
      <c r="H51" s="97">
        <v>76010292.079999983</v>
      </c>
      <c r="I51" s="97">
        <v>105967065.20999999</v>
      </c>
      <c r="J51" s="97">
        <v>79372017.540000007</v>
      </c>
      <c r="K51" s="97">
        <v>53473596.799999997</v>
      </c>
      <c r="L51" s="97">
        <v>63088402.039999992</v>
      </c>
      <c r="M51" s="97">
        <v>70762452.980000004</v>
      </c>
      <c r="N51" s="97">
        <v>53097098.430000007</v>
      </c>
      <c r="O51" s="97">
        <v>54361961.280000001</v>
      </c>
      <c r="P51" s="97">
        <v>71530062.070000008</v>
      </c>
      <c r="Q51" s="98">
        <f t="shared" si="0"/>
        <v>865903659.82000005</v>
      </c>
    </row>
    <row r="52" spans="2:17" ht="15.95" customHeight="1" x14ac:dyDescent="0.25">
      <c r="B52" s="101" t="s">
        <v>237</v>
      </c>
      <c r="C52" s="99">
        <v>0</v>
      </c>
      <c r="D52" s="99">
        <v>706417016.34000003</v>
      </c>
      <c r="E52" s="99">
        <v>93211227.779999986</v>
      </c>
      <c r="F52" s="99">
        <v>65301046</v>
      </c>
      <c r="G52" s="99">
        <v>53777205.43</v>
      </c>
      <c r="H52" s="99">
        <v>66887015.959999993</v>
      </c>
      <c r="I52" s="99">
        <v>97773337.519999981</v>
      </c>
      <c r="J52" s="99">
        <v>73781303.189999998</v>
      </c>
      <c r="K52" s="99">
        <v>48781602.939999998</v>
      </c>
      <c r="L52" s="99">
        <v>57767248.059999995</v>
      </c>
      <c r="M52" s="99">
        <v>62238112.509999998</v>
      </c>
      <c r="N52" s="99">
        <v>47082496.980000004</v>
      </c>
      <c r="O52" s="99">
        <v>45003711.859999999</v>
      </c>
      <c r="P52" s="99">
        <v>60778601.510000005</v>
      </c>
      <c r="Q52" s="98">
        <f t="shared" si="0"/>
        <v>772382909.73999989</v>
      </c>
    </row>
    <row r="53" spans="2:17" ht="15.95" customHeight="1" x14ac:dyDescent="0.25">
      <c r="B53" s="101" t="s">
        <v>238</v>
      </c>
      <c r="C53" s="99">
        <v>0</v>
      </c>
      <c r="D53" s="99">
        <v>21600315</v>
      </c>
      <c r="E53" s="99">
        <v>1655132.5</v>
      </c>
      <c r="F53" s="99">
        <v>1550350</v>
      </c>
      <c r="G53" s="99">
        <v>2020440</v>
      </c>
      <c r="H53" s="99">
        <v>1672500</v>
      </c>
      <c r="I53" s="99">
        <v>1690210</v>
      </c>
      <c r="J53" s="99">
        <v>1989295</v>
      </c>
      <c r="K53" s="99">
        <v>2031522.25</v>
      </c>
      <c r="L53" s="99">
        <v>1689172.5</v>
      </c>
      <c r="M53" s="99">
        <v>1380057.5</v>
      </c>
      <c r="N53" s="99">
        <v>1317700</v>
      </c>
      <c r="O53" s="99">
        <v>1031817.5</v>
      </c>
      <c r="P53" s="99">
        <v>1041442.5</v>
      </c>
      <c r="Q53" s="98">
        <f t="shared" si="0"/>
        <v>19069639.75</v>
      </c>
    </row>
    <row r="54" spans="2:17" ht="15.95" customHeight="1" x14ac:dyDescent="0.25">
      <c r="B54" s="101" t="s">
        <v>239</v>
      </c>
      <c r="C54" s="99">
        <v>0</v>
      </c>
      <c r="D54" s="99">
        <v>58337779</v>
      </c>
      <c r="E54" s="99">
        <v>8797798.879999999</v>
      </c>
      <c r="F54" s="99">
        <v>4049493.5999999996</v>
      </c>
      <c r="G54" s="99">
        <v>2576134.6199999996</v>
      </c>
      <c r="H54" s="99">
        <v>5771130.3199999994</v>
      </c>
      <c r="I54" s="99">
        <v>4964321.04</v>
      </c>
      <c r="J54" s="99">
        <v>3378712.4</v>
      </c>
      <c r="K54" s="99">
        <v>2660471.61</v>
      </c>
      <c r="L54" s="99">
        <v>3631981.4799999995</v>
      </c>
      <c r="M54" s="99">
        <v>7144282.9700000007</v>
      </c>
      <c r="N54" s="99">
        <v>4696901.45</v>
      </c>
      <c r="O54" s="99">
        <v>8326431.919999999</v>
      </c>
      <c r="P54" s="99">
        <v>9710018.0600000005</v>
      </c>
      <c r="Q54" s="98">
        <f t="shared" si="0"/>
        <v>65707678.350000001</v>
      </c>
    </row>
    <row r="55" spans="2:17" ht="15.95" customHeight="1" x14ac:dyDescent="0.25">
      <c r="B55" s="101" t="s">
        <v>240</v>
      </c>
      <c r="C55" s="99">
        <v>0</v>
      </c>
      <c r="D55" s="99">
        <v>0</v>
      </c>
      <c r="E55" s="99">
        <v>2515171.7599999998</v>
      </c>
      <c r="F55" s="99">
        <v>1359467.92</v>
      </c>
      <c r="G55" s="99">
        <v>1427242.9</v>
      </c>
      <c r="H55" s="99">
        <v>1679645.8</v>
      </c>
      <c r="I55" s="99">
        <v>1539196.65</v>
      </c>
      <c r="J55" s="99">
        <v>222706.95</v>
      </c>
      <c r="K55" s="99">
        <v>0</v>
      </c>
      <c r="L55" s="99">
        <v>0</v>
      </c>
      <c r="M55" s="99">
        <v>0</v>
      </c>
      <c r="N55" s="99">
        <v>0</v>
      </c>
      <c r="O55" s="99">
        <v>0</v>
      </c>
      <c r="P55" s="99">
        <v>0</v>
      </c>
      <c r="Q55" s="98">
        <f t="shared" si="0"/>
        <v>8743431.9799999986</v>
      </c>
    </row>
    <row r="56" spans="2:17" ht="15.95" customHeight="1" x14ac:dyDescent="0.25">
      <c r="B56" s="100" t="s">
        <v>241</v>
      </c>
      <c r="C56" s="97">
        <v>0</v>
      </c>
      <c r="D56" s="97">
        <v>270214128.70999998</v>
      </c>
      <c r="E56" s="97">
        <v>44818011.119999997</v>
      </c>
      <c r="F56" s="97">
        <v>34306523.68</v>
      </c>
      <c r="G56" s="97">
        <v>33466328.490000002</v>
      </c>
      <c r="H56" s="97">
        <v>43784173.890000001</v>
      </c>
      <c r="I56" s="97">
        <v>37789922.030000001</v>
      </c>
      <c r="J56" s="97">
        <v>36540272.550000004</v>
      </c>
      <c r="K56" s="97">
        <v>39124230.350000001</v>
      </c>
      <c r="L56" s="97">
        <v>39691004.659999996</v>
      </c>
      <c r="M56" s="97">
        <v>38853461.149999999</v>
      </c>
      <c r="N56" s="97">
        <v>42591190.579999998</v>
      </c>
      <c r="O56" s="97">
        <v>37455478.899999999</v>
      </c>
      <c r="P56" s="97">
        <v>38591642.25</v>
      </c>
      <c r="Q56" s="98">
        <f t="shared" si="0"/>
        <v>467012239.64999992</v>
      </c>
    </row>
    <row r="57" spans="2:17" ht="15.95" customHeight="1" x14ac:dyDescent="0.25">
      <c r="B57" s="102" t="s">
        <v>242</v>
      </c>
      <c r="C57" s="97">
        <v>0</v>
      </c>
      <c r="D57" s="97">
        <v>270214128.70999998</v>
      </c>
      <c r="E57" s="97">
        <v>44818011.119999997</v>
      </c>
      <c r="F57" s="97">
        <v>34306523.68</v>
      </c>
      <c r="G57" s="97">
        <v>33466328.490000002</v>
      </c>
      <c r="H57" s="97">
        <v>43784173.890000001</v>
      </c>
      <c r="I57" s="97">
        <v>37789922.030000001</v>
      </c>
      <c r="J57" s="97">
        <v>36540272.550000004</v>
      </c>
      <c r="K57" s="97">
        <v>39124230.350000001</v>
      </c>
      <c r="L57" s="97">
        <v>39691004.659999996</v>
      </c>
      <c r="M57" s="97">
        <v>38853461.149999999</v>
      </c>
      <c r="N57" s="97">
        <v>42591190.579999998</v>
      </c>
      <c r="O57" s="97">
        <v>37455478.899999999</v>
      </c>
      <c r="P57" s="97">
        <v>38591642.25</v>
      </c>
      <c r="Q57" s="98">
        <f t="shared" si="0"/>
        <v>467012239.64999992</v>
      </c>
    </row>
    <row r="58" spans="2:17" ht="15.95" customHeight="1" x14ac:dyDescent="0.25">
      <c r="B58" s="101" t="s">
        <v>243</v>
      </c>
      <c r="C58" s="99">
        <v>0</v>
      </c>
      <c r="D58" s="99">
        <v>185596113</v>
      </c>
      <c r="E58" s="99">
        <v>11015683.220000001</v>
      </c>
      <c r="F58" s="99">
        <v>0</v>
      </c>
      <c r="G58" s="99">
        <v>0</v>
      </c>
      <c r="H58" s="99">
        <v>490320</v>
      </c>
      <c r="I58" s="99">
        <v>201500</v>
      </c>
      <c r="J58" s="99">
        <v>0</v>
      </c>
      <c r="K58" s="99">
        <v>1120428.98</v>
      </c>
      <c r="L58" s="99">
        <v>2820925.36</v>
      </c>
      <c r="M58" s="99">
        <v>789644.34</v>
      </c>
      <c r="N58" s="99">
        <v>3423122.79</v>
      </c>
      <c r="O58" s="99">
        <v>0</v>
      </c>
      <c r="P58" s="99">
        <v>450263.9</v>
      </c>
      <c r="Q58" s="98">
        <f t="shared" si="0"/>
        <v>20311888.59</v>
      </c>
    </row>
    <row r="59" spans="2:17" ht="15.95" customHeight="1" x14ac:dyDescent="0.25">
      <c r="B59" s="101" t="s">
        <v>299</v>
      </c>
      <c r="C59" s="99">
        <v>0</v>
      </c>
      <c r="D59" s="99">
        <v>54888693.709999993</v>
      </c>
      <c r="E59" s="99">
        <v>32156254.170000002</v>
      </c>
      <c r="F59" s="99">
        <v>32070781.59</v>
      </c>
      <c r="G59" s="99">
        <v>32105366.52</v>
      </c>
      <c r="H59" s="99">
        <v>41274524.009999998</v>
      </c>
      <c r="I59" s="99">
        <v>35297523.990000002</v>
      </c>
      <c r="J59" s="99">
        <v>34735057.090000004</v>
      </c>
      <c r="K59" s="99">
        <v>34588908.310000002</v>
      </c>
      <c r="L59" s="99">
        <v>34695106.659999996</v>
      </c>
      <c r="M59" s="99">
        <v>35195866.189999998</v>
      </c>
      <c r="N59" s="99">
        <v>35422605.899999999</v>
      </c>
      <c r="O59" s="99">
        <v>35574585.240000002</v>
      </c>
      <c r="P59" s="99">
        <v>35508406.409999996</v>
      </c>
      <c r="Q59" s="98">
        <f t="shared" si="0"/>
        <v>418624986.08000004</v>
      </c>
    </row>
    <row r="60" spans="2:17" ht="15.95" customHeight="1" x14ac:dyDescent="0.25">
      <c r="B60" s="101" t="s">
        <v>244</v>
      </c>
      <c r="C60" s="99">
        <v>0</v>
      </c>
      <c r="D60" s="99">
        <v>14729322</v>
      </c>
      <c r="E60" s="99">
        <v>432292.75</v>
      </c>
      <c r="F60" s="99">
        <v>244685.56</v>
      </c>
      <c r="G60" s="99">
        <v>201605.14</v>
      </c>
      <c r="H60" s="99">
        <v>853373.59</v>
      </c>
      <c r="I60" s="99">
        <v>504273</v>
      </c>
      <c r="J60" s="99">
        <v>99957</v>
      </c>
      <c r="K60" s="99">
        <v>720098</v>
      </c>
      <c r="L60" s="99">
        <v>1119332.32</v>
      </c>
      <c r="M60" s="99">
        <v>244802.3</v>
      </c>
      <c r="N60" s="99">
        <v>1227719.3500000001</v>
      </c>
      <c r="O60" s="99">
        <v>155948.54999999999</v>
      </c>
      <c r="P60" s="99">
        <v>1347812.7</v>
      </c>
      <c r="Q60" s="98">
        <f t="shared" si="0"/>
        <v>7151900.2599999998</v>
      </c>
    </row>
    <row r="61" spans="2:17" ht="15.95" customHeight="1" x14ac:dyDescent="0.25">
      <c r="B61" s="101" t="s">
        <v>300</v>
      </c>
      <c r="C61" s="97">
        <v>0</v>
      </c>
      <c r="D61" s="97">
        <v>15000000</v>
      </c>
      <c r="E61" s="99">
        <v>1213780.98</v>
      </c>
      <c r="F61" s="99">
        <v>1991056.53</v>
      </c>
      <c r="G61" s="97">
        <v>1159356.83</v>
      </c>
      <c r="H61" s="97">
        <v>1165956.29</v>
      </c>
      <c r="I61" s="97">
        <v>1786625.04</v>
      </c>
      <c r="J61" s="97">
        <v>1705258.46</v>
      </c>
      <c r="K61" s="97">
        <v>2694795.06</v>
      </c>
      <c r="L61" s="97">
        <v>1055640.32</v>
      </c>
      <c r="M61" s="97">
        <v>2623148.3200000003</v>
      </c>
      <c r="N61" s="97">
        <v>2517742.54</v>
      </c>
      <c r="O61" s="97">
        <v>1724945.1099999999</v>
      </c>
      <c r="P61" s="97">
        <v>1285159.24</v>
      </c>
      <c r="Q61" s="98">
        <f t="shared" si="0"/>
        <v>20923464.719999999</v>
      </c>
    </row>
    <row r="62" spans="2:17" ht="15.95" customHeight="1" x14ac:dyDescent="0.25">
      <c r="B62" s="102" t="s">
        <v>245</v>
      </c>
      <c r="C62" s="97">
        <v>0</v>
      </c>
      <c r="D62" s="97">
        <v>1085192066.78</v>
      </c>
      <c r="E62" s="97">
        <v>63063012.480000004</v>
      </c>
      <c r="F62" s="97">
        <v>100108332.96000001</v>
      </c>
      <c r="G62" s="97">
        <v>63865188.900000006</v>
      </c>
      <c r="H62" s="97">
        <v>72680771.039999992</v>
      </c>
      <c r="I62" s="97">
        <v>110438733.91</v>
      </c>
      <c r="J62" s="97">
        <v>94040413.629999995</v>
      </c>
      <c r="K62" s="97">
        <v>81604324.540000007</v>
      </c>
      <c r="L62" s="97">
        <v>79129336.099999994</v>
      </c>
      <c r="M62" s="97">
        <v>75337328.900000006</v>
      </c>
      <c r="N62" s="97">
        <v>88118034.650000006</v>
      </c>
      <c r="O62" s="97">
        <v>74206306.99000001</v>
      </c>
      <c r="P62" s="97">
        <v>77189843.090000004</v>
      </c>
      <c r="Q62" s="98">
        <f t="shared" si="0"/>
        <v>979781627.18999994</v>
      </c>
    </row>
    <row r="63" spans="2:17" ht="15.95" customHeight="1" x14ac:dyDescent="0.25">
      <c r="B63" s="102" t="s">
        <v>246</v>
      </c>
      <c r="C63" s="99">
        <v>0</v>
      </c>
      <c r="D63" s="99">
        <v>1085192066.78</v>
      </c>
      <c r="E63" s="99">
        <v>63063012.480000004</v>
      </c>
      <c r="F63" s="99">
        <v>100108332.96000001</v>
      </c>
      <c r="G63" s="99">
        <v>63865188.900000006</v>
      </c>
      <c r="H63" s="99">
        <v>72680771.039999992</v>
      </c>
      <c r="I63" s="99">
        <v>110438733.91</v>
      </c>
      <c r="J63" s="99">
        <v>94040413.629999995</v>
      </c>
      <c r="K63" s="99">
        <v>81604324.540000007</v>
      </c>
      <c r="L63" s="99">
        <v>79129336.099999994</v>
      </c>
      <c r="M63" s="99">
        <v>75337328.900000006</v>
      </c>
      <c r="N63" s="99">
        <v>88118034.650000006</v>
      </c>
      <c r="O63" s="99">
        <v>74206306.99000001</v>
      </c>
      <c r="P63" s="99">
        <v>77189843.090000004</v>
      </c>
      <c r="Q63" s="98">
        <f t="shared" si="0"/>
        <v>979781627.18999994</v>
      </c>
    </row>
    <row r="64" spans="2:17" ht="15.95" customHeight="1" x14ac:dyDescent="0.25">
      <c r="B64" s="101" t="s">
        <v>247</v>
      </c>
      <c r="C64" s="99">
        <v>0</v>
      </c>
      <c r="D64" s="99">
        <v>272296836.77999997</v>
      </c>
      <c r="E64" s="99">
        <v>21159317.440000001</v>
      </c>
      <c r="F64" s="99">
        <v>32369593.270000003</v>
      </c>
      <c r="G64" s="99">
        <v>17255303.84</v>
      </c>
      <c r="H64" s="99">
        <v>26427545.840000004</v>
      </c>
      <c r="I64" s="99">
        <v>26939806.859999999</v>
      </c>
      <c r="J64" s="99">
        <v>25847877.800000001</v>
      </c>
      <c r="K64" s="99">
        <v>25130749.190000001</v>
      </c>
      <c r="L64" s="99">
        <v>20851992.27</v>
      </c>
      <c r="M64" s="99">
        <v>25083812.109999999</v>
      </c>
      <c r="N64" s="99">
        <v>23642510.73</v>
      </c>
      <c r="O64" s="99">
        <v>26253273.289999999</v>
      </c>
      <c r="P64" s="99">
        <v>23552172.330000002</v>
      </c>
      <c r="Q64" s="98">
        <f t="shared" si="0"/>
        <v>294513954.96999997</v>
      </c>
    </row>
    <row r="65" spans="2:17" ht="15.95" customHeight="1" x14ac:dyDescent="0.25">
      <c r="B65" s="101" t="s">
        <v>248</v>
      </c>
      <c r="C65" s="99">
        <v>0</v>
      </c>
      <c r="D65" s="99">
        <v>338681390</v>
      </c>
      <c r="E65" s="99">
        <v>10109401.619999999</v>
      </c>
      <c r="F65" s="99">
        <v>36588773.400000006</v>
      </c>
      <c r="G65" s="99">
        <v>10037829.33</v>
      </c>
      <c r="H65" s="99">
        <v>14403253.08</v>
      </c>
      <c r="I65" s="99">
        <v>19696849.889999997</v>
      </c>
      <c r="J65" s="99">
        <v>31912211.73</v>
      </c>
      <c r="K65" s="99">
        <v>19855955.399999999</v>
      </c>
      <c r="L65" s="99">
        <v>18035488.539999999</v>
      </c>
      <c r="M65" s="99">
        <v>13490838.850000001</v>
      </c>
      <c r="N65" s="99">
        <v>24636327.030000001</v>
      </c>
      <c r="O65" s="99">
        <v>8413790.7699999996</v>
      </c>
      <c r="P65" s="99">
        <v>19563510.469999995</v>
      </c>
      <c r="Q65" s="98">
        <f t="shared" si="0"/>
        <v>226744230.11000001</v>
      </c>
    </row>
    <row r="66" spans="2:17" ht="15.95" customHeight="1" x14ac:dyDescent="0.25">
      <c r="B66" s="101" t="s">
        <v>249</v>
      </c>
      <c r="C66" s="99">
        <v>0</v>
      </c>
      <c r="D66" s="99">
        <v>474213840</v>
      </c>
      <c r="E66" s="99">
        <v>31794293.419999998</v>
      </c>
      <c r="F66" s="99">
        <v>31149966.289999999</v>
      </c>
      <c r="G66" s="99">
        <v>36572055.730000004</v>
      </c>
      <c r="H66" s="99">
        <v>31849972.119999997</v>
      </c>
      <c r="I66" s="99">
        <v>63802077.159999996</v>
      </c>
      <c r="J66" s="99">
        <v>36280324.099999994</v>
      </c>
      <c r="K66" s="99">
        <v>36617619.950000003</v>
      </c>
      <c r="L66" s="99">
        <v>40241855.289999999</v>
      </c>
      <c r="M66" s="99">
        <v>36762677.940000005</v>
      </c>
      <c r="N66" s="99">
        <v>39839196.890000001</v>
      </c>
      <c r="O66" s="99">
        <v>39539242.93</v>
      </c>
      <c r="P66" s="99">
        <v>34074160.289999999</v>
      </c>
      <c r="Q66" s="98">
        <f t="shared" si="0"/>
        <v>458523442.11000001</v>
      </c>
    </row>
    <row r="67" spans="2:17" ht="15.95" customHeight="1" x14ac:dyDescent="0.25">
      <c r="B67" s="103" t="s">
        <v>250</v>
      </c>
      <c r="C67" s="97">
        <v>0</v>
      </c>
      <c r="D67" s="97">
        <v>111801991.78</v>
      </c>
      <c r="E67" s="97">
        <v>3794105.46</v>
      </c>
      <c r="F67" s="97">
        <v>4012884.17</v>
      </c>
      <c r="G67" s="97">
        <v>3805393.12</v>
      </c>
      <c r="H67" s="97">
        <v>3290444.12</v>
      </c>
      <c r="I67" s="97">
        <v>10510914.949999999</v>
      </c>
      <c r="J67" s="97">
        <v>3179256.82</v>
      </c>
      <c r="K67" s="97">
        <v>4188951.8299999996</v>
      </c>
      <c r="L67" s="97">
        <v>5815483.7200000007</v>
      </c>
      <c r="M67" s="97">
        <v>4856688.0399999991</v>
      </c>
      <c r="N67" s="97">
        <v>4515629.49</v>
      </c>
      <c r="O67" s="97">
        <v>5243030.59</v>
      </c>
      <c r="P67" s="97">
        <v>17275531.009999998</v>
      </c>
      <c r="Q67" s="98">
        <f t="shared" si="0"/>
        <v>70488313.319999993</v>
      </c>
    </row>
    <row r="68" spans="2:17" ht="15.95" customHeight="1" x14ac:dyDescent="0.25">
      <c r="B68" s="104" t="s">
        <v>251</v>
      </c>
      <c r="C68" s="97">
        <v>0</v>
      </c>
      <c r="D68" s="97">
        <v>111801991.78</v>
      </c>
      <c r="E68" s="97">
        <v>3794105.46</v>
      </c>
      <c r="F68" s="97">
        <v>4012884.17</v>
      </c>
      <c r="G68" s="97">
        <v>3805393.12</v>
      </c>
      <c r="H68" s="97">
        <v>3290444.12</v>
      </c>
      <c r="I68" s="97">
        <v>10510914.949999999</v>
      </c>
      <c r="J68" s="97">
        <v>3179256.82</v>
      </c>
      <c r="K68" s="97">
        <v>4188951.8299999996</v>
      </c>
      <c r="L68" s="97">
        <v>5815483.7200000007</v>
      </c>
      <c r="M68" s="97">
        <v>4856688.0399999991</v>
      </c>
      <c r="N68" s="97">
        <v>4515629.49</v>
      </c>
      <c r="O68" s="97">
        <v>5243030.59</v>
      </c>
      <c r="P68" s="97">
        <v>17275531.009999998</v>
      </c>
      <c r="Q68" s="98">
        <f t="shared" si="0"/>
        <v>70488313.319999993</v>
      </c>
    </row>
    <row r="69" spans="2:17" ht="15.95" customHeight="1" x14ac:dyDescent="0.25">
      <c r="B69" s="101" t="s">
        <v>252</v>
      </c>
      <c r="C69" s="99">
        <v>0</v>
      </c>
      <c r="D69" s="99">
        <v>51801991.780000001</v>
      </c>
      <c r="E69" s="99">
        <v>3794105.46</v>
      </c>
      <c r="F69" s="99">
        <v>4012884.17</v>
      </c>
      <c r="G69" s="99">
        <v>3083050.48</v>
      </c>
      <c r="H69" s="99">
        <v>3290444.12</v>
      </c>
      <c r="I69" s="99">
        <v>10375795.58</v>
      </c>
      <c r="J69" s="99">
        <v>3029387.4</v>
      </c>
      <c r="K69" s="99">
        <v>4188951.8299999996</v>
      </c>
      <c r="L69" s="99">
        <v>5539417.4800000004</v>
      </c>
      <c r="M69" s="99">
        <v>4660528.7699999996</v>
      </c>
      <c r="N69" s="99">
        <v>4515629.49</v>
      </c>
      <c r="O69" s="99">
        <v>4731137.79</v>
      </c>
      <c r="P69" s="99">
        <v>17275531.009999998</v>
      </c>
      <c r="Q69" s="98">
        <f t="shared" si="0"/>
        <v>68496863.579999983</v>
      </c>
    </row>
    <row r="70" spans="2:17" ht="15.95" customHeight="1" x14ac:dyDescent="0.25">
      <c r="B70" s="101" t="s">
        <v>320</v>
      </c>
      <c r="C70" s="99">
        <v>0</v>
      </c>
      <c r="D70" s="99">
        <v>60000000</v>
      </c>
      <c r="E70" s="99">
        <v>0</v>
      </c>
      <c r="F70" s="99">
        <v>0</v>
      </c>
      <c r="G70" s="99">
        <v>722342.64</v>
      </c>
      <c r="H70" s="99">
        <v>0</v>
      </c>
      <c r="I70" s="99">
        <v>135119.37</v>
      </c>
      <c r="J70" s="99">
        <v>149869.42000000001</v>
      </c>
      <c r="K70" s="99">
        <v>0</v>
      </c>
      <c r="L70" s="99">
        <v>276066.24</v>
      </c>
      <c r="M70" s="99">
        <v>196159.27</v>
      </c>
      <c r="N70" s="99">
        <v>0</v>
      </c>
      <c r="O70" s="99">
        <v>511892.8</v>
      </c>
      <c r="P70" s="99">
        <v>0</v>
      </c>
      <c r="Q70" s="98">
        <f t="shared" si="0"/>
        <v>1991449.74</v>
      </c>
    </row>
    <row r="71" spans="2:17" ht="15.95" customHeight="1" x14ac:dyDescent="0.25">
      <c r="B71" s="103" t="s">
        <v>253</v>
      </c>
      <c r="C71" s="99">
        <v>0</v>
      </c>
      <c r="D71" s="99">
        <v>170175447</v>
      </c>
      <c r="E71" s="99">
        <v>42351192.07</v>
      </c>
      <c r="F71" s="99">
        <v>8825367.5</v>
      </c>
      <c r="G71" s="99">
        <v>7379371</v>
      </c>
      <c r="H71" s="99">
        <v>6878928</v>
      </c>
      <c r="I71" s="99">
        <v>8875743.870000001</v>
      </c>
      <c r="J71" s="99">
        <v>6881800</v>
      </c>
      <c r="K71" s="99">
        <v>7825065</v>
      </c>
      <c r="L71" s="99">
        <v>5467255</v>
      </c>
      <c r="M71" s="99">
        <v>7070450</v>
      </c>
      <c r="N71" s="99">
        <v>15290907.35</v>
      </c>
      <c r="O71" s="99">
        <v>5774380</v>
      </c>
      <c r="P71" s="99">
        <v>8375050</v>
      </c>
      <c r="Q71" s="98">
        <f t="shared" si="0"/>
        <v>130995509.78999999</v>
      </c>
    </row>
    <row r="72" spans="2:17" ht="15.95" customHeight="1" x14ac:dyDescent="0.25">
      <c r="B72" s="104" t="s">
        <v>254</v>
      </c>
      <c r="C72" s="97">
        <v>0</v>
      </c>
      <c r="D72" s="97">
        <v>170175447</v>
      </c>
      <c r="E72" s="97">
        <v>42351192.07</v>
      </c>
      <c r="F72" s="97">
        <v>8825367.5</v>
      </c>
      <c r="G72" s="97">
        <v>7379371</v>
      </c>
      <c r="H72" s="97">
        <v>6878928</v>
      </c>
      <c r="I72" s="97">
        <v>8875743.870000001</v>
      </c>
      <c r="J72" s="97">
        <v>6881800</v>
      </c>
      <c r="K72" s="97">
        <v>7825065</v>
      </c>
      <c r="L72" s="97">
        <v>5467255</v>
      </c>
      <c r="M72" s="97">
        <v>7070450</v>
      </c>
      <c r="N72" s="97">
        <v>15290907.35</v>
      </c>
      <c r="O72" s="97">
        <v>5774380</v>
      </c>
      <c r="P72" s="97">
        <v>8375050</v>
      </c>
      <c r="Q72" s="98">
        <f t="shared" si="0"/>
        <v>130995509.78999999</v>
      </c>
    </row>
    <row r="73" spans="2:17" ht="15.95" customHeight="1" x14ac:dyDescent="0.25">
      <c r="B73" s="101" t="s">
        <v>255</v>
      </c>
      <c r="C73" s="97">
        <v>0</v>
      </c>
      <c r="D73" s="97">
        <v>170175447</v>
      </c>
      <c r="E73" s="97">
        <v>42351192.07</v>
      </c>
      <c r="F73" s="97">
        <v>8825367.5</v>
      </c>
      <c r="G73" s="97">
        <v>7379371</v>
      </c>
      <c r="H73" s="97">
        <v>6878928</v>
      </c>
      <c r="I73" s="97">
        <v>8875743.870000001</v>
      </c>
      <c r="J73" s="97">
        <v>6881800</v>
      </c>
      <c r="K73" s="97">
        <v>7825065</v>
      </c>
      <c r="L73" s="97">
        <v>5467255</v>
      </c>
      <c r="M73" s="97">
        <v>7070450</v>
      </c>
      <c r="N73" s="97">
        <v>15290907.35</v>
      </c>
      <c r="O73" s="97">
        <v>5774380</v>
      </c>
      <c r="P73" s="97">
        <v>8375050</v>
      </c>
      <c r="Q73" s="98">
        <f t="shared" si="0"/>
        <v>130995509.78999999</v>
      </c>
    </row>
    <row r="74" spans="2:17" ht="15.95" customHeight="1" x14ac:dyDescent="0.25">
      <c r="B74" s="103" t="s">
        <v>256</v>
      </c>
      <c r="C74" s="97">
        <v>0</v>
      </c>
      <c r="D74" s="97">
        <v>6038334</v>
      </c>
      <c r="E74" s="97">
        <v>0</v>
      </c>
      <c r="F74" s="97">
        <v>0</v>
      </c>
      <c r="G74" s="97">
        <v>0</v>
      </c>
      <c r="H74" s="97">
        <v>469493</v>
      </c>
      <c r="I74" s="97">
        <v>0</v>
      </c>
      <c r="J74" s="97">
        <v>0</v>
      </c>
      <c r="K74" s="97">
        <v>32450</v>
      </c>
      <c r="L74" s="97">
        <v>0</v>
      </c>
      <c r="M74" s="97">
        <v>0</v>
      </c>
      <c r="N74" s="97">
        <v>0</v>
      </c>
      <c r="O74" s="97">
        <v>0</v>
      </c>
      <c r="P74" s="97">
        <v>0</v>
      </c>
      <c r="Q74" s="98">
        <f t="shared" si="0"/>
        <v>501943</v>
      </c>
    </row>
    <row r="75" spans="2:17" ht="15.95" customHeight="1" x14ac:dyDescent="0.25">
      <c r="B75" s="100" t="s">
        <v>257</v>
      </c>
      <c r="C75" s="97">
        <v>0</v>
      </c>
      <c r="D75" s="97">
        <v>6038334</v>
      </c>
      <c r="E75" s="97">
        <v>0</v>
      </c>
      <c r="F75" s="97">
        <v>0</v>
      </c>
      <c r="G75" s="97">
        <v>0</v>
      </c>
      <c r="H75" s="97">
        <v>469493</v>
      </c>
      <c r="I75" s="97">
        <v>0</v>
      </c>
      <c r="J75" s="97">
        <v>0</v>
      </c>
      <c r="K75" s="97">
        <v>32450</v>
      </c>
      <c r="L75" s="97">
        <v>0</v>
      </c>
      <c r="M75" s="97">
        <v>0</v>
      </c>
      <c r="N75" s="97">
        <v>0</v>
      </c>
      <c r="O75" s="97">
        <v>0</v>
      </c>
      <c r="P75" s="97">
        <v>0</v>
      </c>
      <c r="Q75" s="98">
        <f t="shared" si="0"/>
        <v>501943</v>
      </c>
    </row>
    <row r="76" spans="2:17" ht="15.95" customHeight="1" x14ac:dyDescent="0.25">
      <c r="B76" s="131" t="s">
        <v>258</v>
      </c>
      <c r="C76" s="97">
        <v>0</v>
      </c>
      <c r="D76" s="97">
        <v>6038334</v>
      </c>
      <c r="E76" s="97">
        <v>0</v>
      </c>
      <c r="F76" s="97">
        <v>0</v>
      </c>
      <c r="G76" s="97">
        <v>0</v>
      </c>
      <c r="H76" s="97">
        <v>469493</v>
      </c>
      <c r="I76" s="97">
        <v>0</v>
      </c>
      <c r="J76" s="97">
        <v>0</v>
      </c>
      <c r="K76" s="97">
        <v>32450</v>
      </c>
      <c r="L76" s="97">
        <v>0</v>
      </c>
      <c r="M76" s="97">
        <v>0</v>
      </c>
      <c r="N76" s="97">
        <v>0</v>
      </c>
      <c r="O76" s="97">
        <v>0</v>
      </c>
      <c r="P76" s="97">
        <v>0</v>
      </c>
      <c r="Q76" s="98">
        <f t="shared" ref="Q76:Q139" si="1">SUM(E76:P76)</f>
        <v>501943</v>
      </c>
    </row>
    <row r="77" spans="2:17" ht="15.95" customHeight="1" x14ac:dyDescent="0.25">
      <c r="B77" s="103" t="s">
        <v>259</v>
      </c>
      <c r="C77" s="99">
        <v>0</v>
      </c>
      <c r="D77" s="99">
        <v>5212836935</v>
      </c>
      <c r="E77" s="99">
        <v>223832173.90000001</v>
      </c>
      <c r="F77" s="99">
        <v>392176183.17999995</v>
      </c>
      <c r="G77" s="99">
        <v>390909875.69</v>
      </c>
      <c r="H77" s="99">
        <v>366283432.02000004</v>
      </c>
      <c r="I77" s="99">
        <v>387420664.68000001</v>
      </c>
      <c r="J77" s="99">
        <v>373639412.86000001</v>
      </c>
      <c r="K77" s="99">
        <v>437269782.82999998</v>
      </c>
      <c r="L77" s="99">
        <v>333405186.89999998</v>
      </c>
      <c r="M77" s="99">
        <v>630794905.46000004</v>
      </c>
      <c r="N77" s="99">
        <v>594960837.51999998</v>
      </c>
      <c r="O77" s="99">
        <v>515413016.26999998</v>
      </c>
      <c r="P77" s="99">
        <v>609577789.43999994</v>
      </c>
      <c r="Q77" s="98">
        <f t="shared" si="1"/>
        <v>5255683260.749999</v>
      </c>
    </row>
    <row r="78" spans="2:17" ht="15.95" customHeight="1" x14ac:dyDescent="0.25">
      <c r="B78" s="104" t="s">
        <v>260</v>
      </c>
      <c r="C78" s="97">
        <v>0</v>
      </c>
      <c r="D78" s="97">
        <v>5212836935</v>
      </c>
      <c r="E78" s="97">
        <v>223832173.90000001</v>
      </c>
      <c r="F78" s="97">
        <v>392176183.17999995</v>
      </c>
      <c r="G78" s="97">
        <v>390909875.69</v>
      </c>
      <c r="H78" s="97">
        <v>366283432.02000004</v>
      </c>
      <c r="I78" s="97">
        <v>387420664.68000001</v>
      </c>
      <c r="J78" s="97">
        <v>373639412.86000001</v>
      </c>
      <c r="K78" s="97">
        <v>437269782.82999998</v>
      </c>
      <c r="L78" s="97">
        <v>333405186.89999998</v>
      </c>
      <c r="M78" s="97">
        <v>630794905.46000004</v>
      </c>
      <c r="N78" s="97">
        <v>594960837.51999998</v>
      </c>
      <c r="O78" s="97">
        <v>515413016.26999998</v>
      </c>
      <c r="P78" s="97">
        <v>609577789.43999994</v>
      </c>
      <c r="Q78" s="98">
        <f t="shared" si="1"/>
        <v>5255683260.749999</v>
      </c>
    </row>
    <row r="79" spans="2:17" ht="15.95" customHeight="1" x14ac:dyDescent="0.25">
      <c r="B79" s="101" t="s">
        <v>261</v>
      </c>
      <c r="C79" s="97">
        <v>0</v>
      </c>
      <c r="D79" s="97">
        <v>1804260290</v>
      </c>
      <c r="E79" s="97">
        <v>33536209.129999999</v>
      </c>
      <c r="F79" s="97">
        <v>154090554.85999998</v>
      </c>
      <c r="G79" s="97">
        <v>164352642.64000002</v>
      </c>
      <c r="H79" s="97">
        <v>109225259.17</v>
      </c>
      <c r="I79" s="97">
        <v>170575283.63</v>
      </c>
      <c r="J79" s="97">
        <v>131910612.55000001</v>
      </c>
      <c r="K79" s="97">
        <v>227421881.96000001</v>
      </c>
      <c r="L79" s="97">
        <v>118413305.64999999</v>
      </c>
      <c r="M79" s="97">
        <v>219710154.79000002</v>
      </c>
      <c r="N79" s="97">
        <v>160754115.50999999</v>
      </c>
      <c r="O79" s="97">
        <v>253605611.90000001</v>
      </c>
      <c r="P79" s="97">
        <v>317161667.04999995</v>
      </c>
      <c r="Q79" s="98">
        <f t="shared" si="1"/>
        <v>2060757298.8400002</v>
      </c>
    </row>
    <row r="80" spans="2:17" ht="15.95" customHeight="1" x14ac:dyDescent="0.25">
      <c r="B80" s="101" t="s">
        <v>262</v>
      </c>
      <c r="C80" s="99">
        <v>0</v>
      </c>
      <c r="D80" s="99">
        <v>2551066051</v>
      </c>
      <c r="E80" s="99">
        <v>140275989.24000001</v>
      </c>
      <c r="F80" s="99">
        <v>184626491.28999999</v>
      </c>
      <c r="G80" s="99">
        <v>179449613.98999998</v>
      </c>
      <c r="H80" s="99">
        <v>203801678.43000001</v>
      </c>
      <c r="I80" s="99">
        <v>170368776.49000001</v>
      </c>
      <c r="J80" s="99">
        <v>199068502.58000001</v>
      </c>
      <c r="K80" s="99">
        <v>159477013.72999999</v>
      </c>
      <c r="L80" s="99">
        <v>155508464.50999999</v>
      </c>
      <c r="M80" s="99">
        <v>169901273.63</v>
      </c>
      <c r="N80" s="99">
        <v>209774290.35999998</v>
      </c>
      <c r="O80" s="99">
        <v>105451504.86</v>
      </c>
      <c r="P80" s="99">
        <v>218497262.91</v>
      </c>
      <c r="Q80" s="98">
        <f t="shared" si="1"/>
        <v>2096200862.0199997</v>
      </c>
    </row>
    <row r="81" spans="2:17" ht="15.95" customHeight="1" x14ac:dyDescent="0.25">
      <c r="B81" s="101" t="s">
        <v>203</v>
      </c>
      <c r="C81" s="97">
        <v>0</v>
      </c>
      <c r="D81" s="97">
        <v>857510594</v>
      </c>
      <c r="E81" s="97">
        <v>50019975.530000001</v>
      </c>
      <c r="F81" s="97">
        <v>53459137.030000001</v>
      </c>
      <c r="G81" s="97">
        <v>47107619.059999995</v>
      </c>
      <c r="H81" s="97">
        <v>53256494.420000002</v>
      </c>
      <c r="I81" s="97">
        <v>46476604.560000002</v>
      </c>
      <c r="J81" s="97">
        <v>42660297.729999997</v>
      </c>
      <c r="K81" s="97">
        <v>50370887.140000001</v>
      </c>
      <c r="L81" s="97">
        <v>59483416.740000002</v>
      </c>
      <c r="M81" s="97">
        <v>241183477.03999999</v>
      </c>
      <c r="N81" s="97">
        <v>224432431.65000001</v>
      </c>
      <c r="O81" s="97">
        <v>156355899.50999999</v>
      </c>
      <c r="P81" s="97">
        <v>73918859.479999989</v>
      </c>
      <c r="Q81" s="98">
        <f t="shared" si="1"/>
        <v>1098725099.8899999</v>
      </c>
    </row>
    <row r="82" spans="2:17" ht="15.95" customHeight="1" x14ac:dyDescent="0.25">
      <c r="B82" s="100" t="s">
        <v>264</v>
      </c>
      <c r="C82" s="97">
        <v>0</v>
      </c>
      <c r="D82" s="97">
        <v>3435415951.4099998</v>
      </c>
      <c r="E82" s="97">
        <v>369740688.04000002</v>
      </c>
      <c r="F82" s="97">
        <v>280730052.68999994</v>
      </c>
      <c r="G82" s="97">
        <v>263839931.28999999</v>
      </c>
      <c r="H82" s="97">
        <v>232926797.78999999</v>
      </c>
      <c r="I82" s="97">
        <v>295632987.39000005</v>
      </c>
      <c r="J82" s="97">
        <v>642073066.4799999</v>
      </c>
      <c r="K82" s="97">
        <v>792311280.64999998</v>
      </c>
      <c r="L82" s="97">
        <v>327368480.23999995</v>
      </c>
      <c r="M82" s="97">
        <v>269372445.05000001</v>
      </c>
      <c r="N82" s="97">
        <v>278089244.89999998</v>
      </c>
      <c r="O82" s="97">
        <v>207007442.61000001</v>
      </c>
      <c r="P82" s="97">
        <v>346910917.78999996</v>
      </c>
      <c r="Q82" s="98">
        <f t="shared" si="1"/>
        <v>4306003334.9200001</v>
      </c>
    </row>
    <row r="83" spans="2:17" ht="15.95" customHeight="1" x14ac:dyDescent="0.25">
      <c r="B83" s="102" t="s">
        <v>265</v>
      </c>
      <c r="C83" s="99">
        <v>0</v>
      </c>
      <c r="D83" s="99">
        <v>3435415951.4099998</v>
      </c>
      <c r="E83" s="99">
        <v>369740688.04000002</v>
      </c>
      <c r="F83" s="99">
        <v>280730052.68999994</v>
      </c>
      <c r="G83" s="99">
        <v>263839931.28999999</v>
      </c>
      <c r="H83" s="99">
        <v>232926797.78999999</v>
      </c>
      <c r="I83" s="99">
        <v>295632987.39000005</v>
      </c>
      <c r="J83" s="99">
        <v>642073066.4799999</v>
      </c>
      <c r="K83" s="99">
        <v>792311280.64999998</v>
      </c>
      <c r="L83" s="99">
        <v>327368480.23999995</v>
      </c>
      <c r="M83" s="99">
        <v>269372445.05000001</v>
      </c>
      <c r="N83" s="99">
        <v>278089244.89999998</v>
      </c>
      <c r="O83" s="99">
        <v>207007442.61000001</v>
      </c>
      <c r="P83" s="99">
        <v>346910917.78999996</v>
      </c>
      <c r="Q83" s="98">
        <f t="shared" si="1"/>
        <v>4306003334.9200001</v>
      </c>
    </row>
    <row r="84" spans="2:17" ht="15.95" customHeight="1" x14ac:dyDescent="0.25">
      <c r="B84" s="101" t="s">
        <v>266</v>
      </c>
      <c r="C84" s="99">
        <v>0</v>
      </c>
      <c r="D84" s="99">
        <v>3390198380.4099998</v>
      </c>
      <c r="E84" s="99">
        <v>368844793.04000002</v>
      </c>
      <c r="F84" s="99">
        <v>273893583.86999995</v>
      </c>
      <c r="G84" s="99">
        <v>244626103.31999999</v>
      </c>
      <c r="H84" s="99">
        <v>232449577.78999999</v>
      </c>
      <c r="I84" s="99">
        <v>294909497.39000005</v>
      </c>
      <c r="J84" s="99">
        <v>641277336.4799999</v>
      </c>
      <c r="K84" s="99">
        <v>789867526.90999997</v>
      </c>
      <c r="L84" s="99">
        <v>324145586.98999995</v>
      </c>
      <c r="M84" s="99">
        <v>263616836.12</v>
      </c>
      <c r="N84" s="99">
        <v>275884520.52999997</v>
      </c>
      <c r="O84" s="99">
        <v>204800169.11000001</v>
      </c>
      <c r="P84" s="99">
        <v>345847562.78999996</v>
      </c>
      <c r="Q84" s="98">
        <f t="shared" si="1"/>
        <v>4260163094.3399997</v>
      </c>
    </row>
    <row r="85" spans="2:17" ht="15.95" customHeight="1" x14ac:dyDescent="0.25">
      <c r="B85" s="101" t="s">
        <v>267</v>
      </c>
      <c r="C85" s="99">
        <v>0</v>
      </c>
      <c r="D85" s="99">
        <v>2098836</v>
      </c>
      <c r="E85" s="99">
        <v>375820</v>
      </c>
      <c r="F85" s="99">
        <v>605510</v>
      </c>
      <c r="G85" s="99">
        <v>59960</v>
      </c>
      <c r="H85" s="99">
        <v>380720</v>
      </c>
      <c r="I85" s="99">
        <v>307340</v>
      </c>
      <c r="J85" s="99">
        <v>335680</v>
      </c>
      <c r="K85" s="99">
        <v>295480</v>
      </c>
      <c r="L85" s="99">
        <v>160900</v>
      </c>
      <c r="M85" s="99">
        <v>228900</v>
      </c>
      <c r="N85" s="99">
        <v>905525</v>
      </c>
      <c r="O85" s="99">
        <v>769730</v>
      </c>
      <c r="P85" s="99">
        <v>97500</v>
      </c>
      <c r="Q85" s="98">
        <f t="shared" si="1"/>
        <v>4523065</v>
      </c>
    </row>
    <row r="86" spans="2:17" ht="15.95" customHeight="1" x14ac:dyDescent="0.25">
      <c r="B86" s="101" t="s">
        <v>268</v>
      </c>
      <c r="C86" s="99">
        <v>0</v>
      </c>
      <c r="D86" s="99">
        <v>40000000</v>
      </c>
      <c r="E86" s="99">
        <v>0</v>
      </c>
      <c r="F86" s="99">
        <v>5709958.8200000003</v>
      </c>
      <c r="G86" s="99">
        <v>18710792.969999999</v>
      </c>
      <c r="H86" s="99">
        <v>0</v>
      </c>
      <c r="I86" s="99">
        <v>0</v>
      </c>
      <c r="J86" s="99">
        <v>0</v>
      </c>
      <c r="K86" s="99">
        <v>1341091.24</v>
      </c>
      <c r="L86" s="99">
        <v>1899930.98</v>
      </c>
      <c r="M86" s="99">
        <v>4538864.34</v>
      </c>
      <c r="N86" s="99">
        <v>442161.06</v>
      </c>
      <c r="O86" s="99">
        <v>633453.5</v>
      </c>
      <c r="P86" s="99">
        <v>0</v>
      </c>
      <c r="Q86" s="98">
        <f t="shared" si="1"/>
        <v>33276252.909999996</v>
      </c>
    </row>
    <row r="87" spans="2:17" ht="15.95" customHeight="1" x14ac:dyDescent="0.25">
      <c r="B87" s="101" t="s">
        <v>269</v>
      </c>
      <c r="C87" s="97">
        <v>0</v>
      </c>
      <c r="D87" s="97">
        <v>3118735</v>
      </c>
      <c r="E87" s="99">
        <v>520075</v>
      </c>
      <c r="F87" s="99">
        <v>521000</v>
      </c>
      <c r="G87" s="99">
        <v>443075</v>
      </c>
      <c r="H87" s="99">
        <v>96500</v>
      </c>
      <c r="I87" s="99">
        <v>416150</v>
      </c>
      <c r="J87" s="99">
        <v>460050</v>
      </c>
      <c r="K87" s="99">
        <v>807182.5</v>
      </c>
      <c r="L87" s="99">
        <v>1162062.27</v>
      </c>
      <c r="M87" s="99">
        <v>987844.59</v>
      </c>
      <c r="N87" s="99">
        <v>857038.31</v>
      </c>
      <c r="O87" s="99">
        <v>804090</v>
      </c>
      <c r="P87" s="99">
        <v>965855</v>
      </c>
      <c r="Q87" s="98">
        <f t="shared" si="1"/>
        <v>8040922.6699999999</v>
      </c>
    </row>
    <row r="88" spans="2:17" ht="15.95" customHeight="1" x14ac:dyDescent="0.25">
      <c r="B88" s="100" t="s">
        <v>270</v>
      </c>
      <c r="C88" s="97">
        <v>0</v>
      </c>
      <c r="D88" s="97">
        <v>5065424360.8000002</v>
      </c>
      <c r="E88" s="97">
        <v>332021855.20999998</v>
      </c>
      <c r="F88" s="97">
        <v>352865216.69</v>
      </c>
      <c r="G88" s="97">
        <v>314390294.56999999</v>
      </c>
      <c r="H88" s="97">
        <v>370269015.20000005</v>
      </c>
      <c r="I88" s="97">
        <v>912504562.27999997</v>
      </c>
      <c r="J88" s="97">
        <v>286650271.16000003</v>
      </c>
      <c r="K88" s="97">
        <v>333030795.25</v>
      </c>
      <c r="L88" s="97">
        <v>1582168035.8099999</v>
      </c>
      <c r="M88" s="97">
        <v>371754397.44999999</v>
      </c>
      <c r="N88" s="97">
        <v>265948621.02000001</v>
      </c>
      <c r="O88" s="97">
        <v>283531859.07999998</v>
      </c>
      <c r="P88" s="97">
        <v>325349240.68000001</v>
      </c>
      <c r="Q88" s="98">
        <f t="shared" si="1"/>
        <v>5730484164.4000006</v>
      </c>
    </row>
    <row r="89" spans="2:17" ht="15.95" customHeight="1" x14ac:dyDescent="0.25">
      <c r="B89" s="102" t="s">
        <v>271</v>
      </c>
      <c r="C89" s="99">
        <v>0</v>
      </c>
      <c r="D89" s="97">
        <v>5065424360.8000002</v>
      </c>
      <c r="E89" s="97">
        <v>332021855.20999998</v>
      </c>
      <c r="F89" s="97">
        <v>352865216.69</v>
      </c>
      <c r="G89" s="97">
        <v>314390294.56999999</v>
      </c>
      <c r="H89" s="97">
        <v>370269015.20000005</v>
      </c>
      <c r="I89" s="97">
        <v>912504562.27999997</v>
      </c>
      <c r="J89" s="97">
        <v>286650271.16000003</v>
      </c>
      <c r="K89" s="97">
        <v>333030795.25</v>
      </c>
      <c r="L89" s="97">
        <v>1582168035.8099999</v>
      </c>
      <c r="M89" s="97">
        <v>371754397.44999999</v>
      </c>
      <c r="N89" s="97">
        <v>265948621.02000001</v>
      </c>
      <c r="O89" s="97">
        <v>283531859.07999998</v>
      </c>
      <c r="P89" s="97">
        <v>325349240.68000001</v>
      </c>
      <c r="Q89" s="98">
        <f t="shared" si="1"/>
        <v>5730484164.4000006</v>
      </c>
    </row>
    <row r="90" spans="2:17" ht="15.95" customHeight="1" x14ac:dyDescent="0.25">
      <c r="B90" s="101" t="s">
        <v>272</v>
      </c>
      <c r="C90" s="99">
        <v>0</v>
      </c>
      <c r="D90" s="99">
        <v>1483150848.8</v>
      </c>
      <c r="E90" s="99">
        <v>6838637.4900000002</v>
      </c>
      <c r="F90" s="99">
        <v>5380827.7800000003</v>
      </c>
      <c r="G90" s="99">
        <v>8190769.4100000001</v>
      </c>
      <c r="H90" s="99">
        <v>24076054.280000001</v>
      </c>
      <c r="I90" s="99">
        <v>610406633.50999999</v>
      </c>
      <c r="J90" s="99">
        <v>9358334.4399999995</v>
      </c>
      <c r="K90" s="99">
        <v>5620026.3300000001</v>
      </c>
      <c r="L90" s="99">
        <v>1195481377.1199999</v>
      </c>
      <c r="M90" s="99">
        <v>6806482.5800000001</v>
      </c>
      <c r="N90" s="99">
        <v>5220000</v>
      </c>
      <c r="O90" s="99">
        <v>5731300.8399999999</v>
      </c>
      <c r="P90" s="99">
        <v>5426657</v>
      </c>
      <c r="Q90" s="98">
        <f t="shared" si="1"/>
        <v>1888537100.78</v>
      </c>
    </row>
    <row r="91" spans="2:17" ht="15.95" customHeight="1" x14ac:dyDescent="0.25">
      <c r="B91" s="101" t="s">
        <v>273</v>
      </c>
      <c r="C91" s="99">
        <v>0</v>
      </c>
      <c r="D91" s="99">
        <v>3582273512</v>
      </c>
      <c r="E91" s="99">
        <v>325183217.71999997</v>
      </c>
      <c r="F91" s="99">
        <v>347484388.91000003</v>
      </c>
      <c r="G91" s="99">
        <v>306199525.15999997</v>
      </c>
      <c r="H91" s="99">
        <v>346192960.92000002</v>
      </c>
      <c r="I91" s="99">
        <v>302097928.76999998</v>
      </c>
      <c r="J91" s="99">
        <v>277291936.72000003</v>
      </c>
      <c r="K91" s="99">
        <v>327410768.92000002</v>
      </c>
      <c r="L91" s="99">
        <v>386686658.69</v>
      </c>
      <c r="M91" s="99">
        <v>364947914.87</v>
      </c>
      <c r="N91" s="99">
        <v>260728621.02000001</v>
      </c>
      <c r="O91" s="99">
        <v>277800558.24000001</v>
      </c>
      <c r="P91" s="99">
        <v>319922583.68000001</v>
      </c>
      <c r="Q91" s="98">
        <f t="shared" si="1"/>
        <v>3841947063.6199994</v>
      </c>
    </row>
    <row r="92" spans="2:17" ht="15.95" customHeight="1" x14ac:dyDescent="0.25">
      <c r="B92" s="100" t="s">
        <v>274</v>
      </c>
      <c r="C92" s="99">
        <v>0</v>
      </c>
      <c r="D92" s="99">
        <v>2216650712</v>
      </c>
      <c r="E92" s="99">
        <v>183586161.91</v>
      </c>
      <c r="F92" s="99">
        <v>158838906.75999999</v>
      </c>
      <c r="G92" s="99">
        <v>187234238.41</v>
      </c>
      <c r="H92" s="99">
        <v>184153643.50000003</v>
      </c>
      <c r="I92" s="99">
        <v>194339353.93000001</v>
      </c>
      <c r="J92" s="99">
        <v>185382394.61000001</v>
      </c>
      <c r="K92" s="99">
        <v>207077469.43000001</v>
      </c>
      <c r="L92" s="99">
        <v>188210443.32000002</v>
      </c>
      <c r="M92" s="99">
        <v>189249022.78000003</v>
      </c>
      <c r="N92" s="99">
        <v>185087994.69999999</v>
      </c>
      <c r="O92" s="99">
        <v>169591894.13999999</v>
      </c>
      <c r="P92" s="99">
        <v>181641553.74999997</v>
      </c>
      <c r="Q92" s="98">
        <f t="shared" si="1"/>
        <v>2214393077.2399998</v>
      </c>
    </row>
    <row r="93" spans="2:17" ht="15.95" customHeight="1" x14ac:dyDescent="0.25">
      <c r="B93" s="102" t="s">
        <v>275</v>
      </c>
      <c r="C93" s="97">
        <v>0</v>
      </c>
      <c r="D93" s="97">
        <v>2216650712</v>
      </c>
      <c r="E93" s="97">
        <v>183586161.91</v>
      </c>
      <c r="F93" s="97">
        <v>158838906.75999999</v>
      </c>
      <c r="G93" s="97">
        <v>187234238.41</v>
      </c>
      <c r="H93" s="97">
        <v>184153643.50000003</v>
      </c>
      <c r="I93" s="97">
        <v>194339353.93000001</v>
      </c>
      <c r="J93" s="97">
        <v>185382394.61000001</v>
      </c>
      <c r="K93" s="97">
        <v>207077469.43000001</v>
      </c>
      <c r="L93" s="97">
        <v>188210443.32000002</v>
      </c>
      <c r="M93" s="97">
        <v>189249022.78000003</v>
      </c>
      <c r="N93" s="97">
        <v>185087994.69999999</v>
      </c>
      <c r="O93" s="97">
        <v>169591894.13999999</v>
      </c>
      <c r="P93" s="97">
        <v>181641553.74999997</v>
      </c>
      <c r="Q93" s="98">
        <f t="shared" si="1"/>
        <v>2214393077.2399998</v>
      </c>
    </row>
    <row r="94" spans="2:17" ht="15.95" customHeight="1" x14ac:dyDescent="0.25">
      <c r="B94" s="101" t="s">
        <v>276</v>
      </c>
      <c r="C94" s="97">
        <v>0</v>
      </c>
      <c r="D94" s="97">
        <v>2216650712</v>
      </c>
      <c r="E94" s="97">
        <v>183586161.91</v>
      </c>
      <c r="F94" s="97">
        <v>158838906.75999999</v>
      </c>
      <c r="G94" s="97">
        <v>187234238.41</v>
      </c>
      <c r="H94" s="97">
        <v>184153643.50000003</v>
      </c>
      <c r="I94" s="97">
        <v>194339353.93000001</v>
      </c>
      <c r="J94" s="97">
        <v>185382394.61000001</v>
      </c>
      <c r="K94" s="97">
        <v>207077469.43000001</v>
      </c>
      <c r="L94" s="97">
        <v>188210443.32000002</v>
      </c>
      <c r="M94" s="97">
        <v>189249022.78000003</v>
      </c>
      <c r="N94" s="97">
        <v>185087994.69999999</v>
      </c>
      <c r="O94" s="97">
        <v>169591894.13999999</v>
      </c>
      <c r="P94" s="97">
        <v>181641553.74999997</v>
      </c>
      <c r="Q94" s="98">
        <f t="shared" si="1"/>
        <v>2214393077.2399998</v>
      </c>
    </row>
    <row r="95" spans="2:17" ht="15.95" customHeight="1" x14ac:dyDescent="0.25">
      <c r="B95" s="100" t="s">
        <v>169</v>
      </c>
      <c r="C95" s="97">
        <v>0</v>
      </c>
      <c r="D95" s="97">
        <v>16256738.140000001</v>
      </c>
      <c r="E95" s="97">
        <v>0</v>
      </c>
      <c r="F95" s="97">
        <v>0</v>
      </c>
      <c r="G95" s="97">
        <v>0</v>
      </c>
      <c r="H95" s="97">
        <v>0</v>
      </c>
      <c r="I95" s="97">
        <v>0</v>
      </c>
      <c r="J95" s="97">
        <v>0</v>
      </c>
      <c r="K95" s="97">
        <v>0</v>
      </c>
      <c r="L95" s="97">
        <v>0</v>
      </c>
      <c r="M95" s="97">
        <v>0</v>
      </c>
      <c r="N95" s="97">
        <v>0</v>
      </c>
      <c r="O95" s="97">
        <v>0</v>
      </c>
      <c r="P95" s="97">
        <v>0</v>
      </c>
      <c r="Q95" s="98">
        <f t="shared" si="1"/>
        <v>0</v>
      </c>
    </row>
    <row r="96" spans="2:17" ht="15.95" customHeight="1" x14ac:dyDescent="0.25">
      <c r="B96" s="100" t="s">
        <v>170</v>
      </c>
      <c r="C96" s="97">
        <v>0</v>
      </c>
      <c r="D96" s="97">
        <v>16256738.140000001</v>
      </c>
      <c r="E96" s="97">
        <v>0</v>
      </c>
      <c r="F96" s="97">
        <v>0</v>
      </c>
      <c r="G96" s="97">
        <v>0</v>
      </c>
      <c r="H96" s="97">
        <v>0</v>
      </c>
      <c r="I96" s="97">
        <v>0</v>
      </c>
      <c r="J96" s="97">
        <v>0</v>
      </c>
      <c r="K96" s="97">
        <v>0</v>
      </c>
      <c r="L96" s="97">
        <v>0</v>
      </c>
      <c r="M96" s="97">
        <v>0</v>
      </c>
      <c r="N96" s="97">
        <v>0</v>
      </c>
      <c r="O96" s="97">
        <v>0</v>
      </c>
      <c r="P96" s="97">
        <v>0</v>
      </c>
      <c r="Q96" s="98">
        <f t="shared" si="1"/>
        <v>0</v>
      </c>
    </row>
    <row r="97" spans="2:17" ht="15.95" customHeight="1" x14ac:dyDescent="0.25">
      <c r="B97" s="131" t="s">
        <v>171</v>
      </c>
      <c r="C97" s="97">
        <v>0</v>
      </c>
      <c r="D97" s="97">
        <v>16256738.140000001</v>
      </c>
      <c r="E97" s="97">
        <v>0</v>
      </c>
      <c r="F97" s="97">
        <v>0</v>
      </c>
      <c r="G97" s="97">
        <v>0</v>
      </c>
      <c r="H97" s="97">
        <v>0</v>
      </c>
      <c r="I97" s="97">
        <v>0</v>
      </c>
      <c r="J97" s="97">
        <v>0</v>
      </c>
      <c r="K97" s="97">
        <v>0</v>
      </c>
      <c r="L97" s="97">
        <v>0</v>
      </c>
      <c r="M97" s="97">
        <v>0</v>
      </c>
      <c r="N97" s="97">
        <v>0</v>
      </c>
      <c r="O97" s="97">
        <v>0</v>
      </c>
      <c r="P97" s="97">
        <v>0</v>
      </c>
      <c r="Q97" s="98">
        <f t="shared" si="1"/>
        <v>0</v>
      </c>
    </row>
    <row r="98" spans="2:17" ht="15.95" customHeight="1" x14ac:dyDescent="0.25">
      <c r="B98" s="100" t="s">
        <v>172</v>
      </c>
      <c r="C98" s="99">
        <v>0</v>
      </c>
      <c r="D98" s="97">
        <v>64599433.740000002</v>
      </c>
      <c r="E98" s="97">
        <v>12839701.210000001</v>
      </c>
      <c r="F98" s="97">
        <v>5191453.55</v>
      </c>
      <c r="G98" s="97">
        <v>4577803.87</v>
      </c>
      <c r="H98" s="97">
        <v>4466730.88</v>
      </c>
      <c r="I98" s="97">
        <v>4850609.92</v>
      </c>
      <c r="J98" s="97">
        <v>7058034.5199999996</v>
      </c>
      <c r="K98" s="97">
        <v>6121208.54</v>
      </c>
      <c r="L98" s="97">
        <v>4142978.32</v>
      </c>
      <c r="M98" s="97">
        <v>7411535.1299999999</v>
      </c>
      <c r="N98" s="97">
        <v>4149427.9</v>
      </c>
      <c r="O98" s="97">
        <v>6352856.5099999998</v>
      </c>
      <c r="P98" s="97">
        <v>4856756.1899999995</v>
      </c>
      <c r="Q98" s="98">
        <f t="shared" si="1"/>
        <v>72019096.540000007</v>
      </c>
    </row>
    <row r="99" spans="2:17" ht="15.95" customHeight="1" x14ac:dyDescent="0.25">
      <c r="B99" s="102" t="s">
        <v>173</v>
      </c>
      <c r="C99" s="99">
        <v>0</v>
      </c>
      <c r="D99" s="97">
        <v>64599433.740000002</v>
      </c>
      <c r="E99" s="97">
        <v>12839701.210000001</v>
      </c>
      <c r="F99" s="97">
        <v>5191453.55</v>
      </c>
      <c r="G99" s="97">
        <v>4577803.87</v>
      </c>
      <c r="H99" s="97">
        <v>4466730.88</v>
      </c>
      <c r="I99" s="97">
        <v>4850609.92</v>
      </c>
      <c r="J99" s="97">
        <v>7058034.5199999996</v>
      </c>
      <c r="K99" s="97">
        <v>6121208.54</v>
      </c>
      <c r="L99" s="97">
        <v>4142978.32</v>
      </c>
      <c r="M99" s="97">
        <v>7411535.1299999999</v>
      </c>
      <c r="N99" s="97">
        <v>4149427.9</v>
      </c>
      <c r="O99" s="97">
        <v>6352856.5099999998</v>
      </c>
      <c r="P99" s="97">
        <v>4856756.1899999995</v>
      </c>
      <c r="Q99" s="98">
        <f t="shared" si="1"/>
        <v>72019096.540000007</v>
      </c>
    </row>
    <row r="100" spans="2:17" ht="15.95" customHeight="1" x14ac:dyDescent="0.25">
      <c r="B100" s="101" t="s">
        <v>174</v>
      </c>
      <c r="C100" s="99">
        <v>0</v>
      </c>
      <c r="D100" s="99">
        <v>0</v>
      </c>
      <c r="E100" s="99">
        <v>0</v>
      </c>
      <c r="F100" s="99">
        <v>0</v>
      </c>
      <c r="G100" s="99">
        <v>0</v>
      </c>
      <c r="H100" s="99">
        <v>0</v>
      </c>
      <c r="I100" s="99">
        <v>0</v>
      </c>
      <c r="J100" s="99">
        <v>0</v>
      </c>
      <c r="K100" s="99">
        <v>0</v>
      </c>
      <c r="L100" s="99">
        <v>30000</v>
      </c>
      <c r="M100" s="99">
        <v>708000</v>
      </c>
      <c r="N100" s="99">
        <v>0</v>
      </c>
      <c r="O100" s="99">
        <v>0</v>
      </c>
      <c r="P100" s="99">
        <v>0</v>
      </c>
      <c r="Q100" s="98">
        <f t="shared" si="1"/>
        <v>738000</v>
      </c>
    </row>
    <row r="101" spans="2:17" ht="15.95" customHeight="1" x14ac:dyDescent="0.25">
      <c r="B101" s="101" t="s">
        <v>277</v>
      </c>
      <c r="C101" s="97">
        <v>0</v>
      </c>
      <c r="D101" s="97">
        <v>3352062.24</v>
      </c>
      <c r="E101" s="99">
        <v>2803099.52</v>
      </c>
      <c r="F101" s="99">
        <v>268122.71999999997</v>
      </c>
      <c r="G101" s="99">
        <v>0</v>
      </c>
      <c r="H101" s="99">
        <v>0</v>
      </c>
      <c r="I101" s="97">
        <v>0</v>
      </c>
      <c r="J101" s="97">
        <v>0</v>
      </c>
      <c r="K101" s="97">
        <v>0</v>
      </c>
      <c r="L101" s="97">
        <v>0</v>
      </c>
      <c r="M101" s="97">
        <v>0</v>
      </c>
      <c r="N101" s="97">
        <v>0</v>
      </c>
      <c r="O101" s="97">
        <v>0</v>
      </c>
      <c r="P101" s="97">
        <v>280840</v>
      </c>
      <c r="Q101" s="98">
        <f t="shared" si="1"/>
        <v>3352062.24</v>
      </c>
    </row>
    <row r="102" spans="2:17" ht="15.95" customHeight="1" x14ac:dyDescent="0.25">
      <c r="B102" s="101" t="s">
        <v>308</v>
      </c>
      <c r="C102" s="99">
        <v>0</v>
      </c>
      <c r="D102" s="99">
        <v>9901773</v>
      </c>
      <c r="E102" s="99">
        <v>0</v>
      </c>
      <c r="F102" s="99">
        <v>0</v>
      </c>
      <c r="G102" s="99">
        <v>0</v>
      </c>
      <c r="H102" s="99">
        <v>0</v>
      </c>
      <c r="I102" s="99">
        <v>0</v>
      </c>
      <c r="J102" s="99">
        <v>0</v>
      </c>
      <c r="K102" s="99">
        <v>0</v>
      </c>
      <c r="L102" s="99">
        <v>0</v>
      </c>
      <c r="M102" s="99">
        <v>0</v>
      </c>
      <c r="N102" s="99">
        <v>0</v>
      </c>
      <c r="O102" s="99">
        <v>0</v>
      </c>
      <c r="P102" s="99">
        <v>0</v>
      </c>
      <c r="Q102" s="98">
        <f t="shared" si="1"/>
        <v>0</v>
      </c>
    </row>
    <row r="103" spans="2:17" ht="15.95" customHeight="1" x14ac:dyDescent="0.25">
      <c r="B103" s="101" t="s">
        <v>278</v>
      </c>
      <c r="C103" s="99">
        <v>0</v>
      </c>
      <c r="D103" s="99">
        <v>19744906</v>
      </c>
      <c r="E103" s="99">
        <v>4079864</v>
      </c>
      <c r="F103" s="99">
        <v>394150</v>
      </c>
      <c r="G103" s="99">
        <v>118010</v>
      </c>
      <c r="H103" s="99">
        <v>386020</v>
      </c>
      <c r="I103" s="99">
        <v>1763408</v>
      </c>
      <c r="J103" s="99">
        <v>4168304</v>
      </c>
      <c r="K103" s="99">
        <v>2012220</v>
      </c>
      <c r="L103" s="99">
        <v>559060</v>
      </c>
      <c r="M103" s="99">
        <v>3810036</v>
      </c>
      <c r="N103" s="99">
        <v>1377884</v>
      </c>
      <c r="O103" s="99">
        <v>729000</v>
      </c>
      <c r="P103" s="99">
        <v>346950</v>
      </c>
      <c r="Q103" s="98">
        <f t="shared" si="1"/>
        <v>19744906</v>
      </c>
    </row>
    <row r="104" spans="2:17" ht="15.95" customHeight="1" x14ac:dyDescent="0.25">
      <c r="B104" s="101" t="s">
        <v>321</v>
      </c>
      <c r="C104" s="99">
        <v>0</v>
      </c>
      <c r="D104" s="99">
        <v>31600692.5</v>
      </c>
      <c r="E104" s="99">
        <v>5956737.6900000004</v>
      </c>
      <c r="F104" s="99">
        <v>4529180.83</v>
      </c>
      <c r="G104" s="99">
        <v>4459793.87</v>
      </c>
      <c r="H104" s="99">
        <v>4080710.88</v>
      </c>
      <c r="I104" s="99">
        <v>3087201.92</v>
      </c>
      <c r="J104" s="99">
        <v>2889730.52</v>
      </c>
      <c r="K104" s="99">
        <v>4108988.54</v>
      </c>
      <c r="L104" s="99">
        <v>3553918.32</v>
      </c>
      <c r="M104" s="99">
        <v>2893499.13</v>
      </c>
      <c r="N104" s="99">
        <v>2771543.9</v>
      </c>
      <c r="O104" s="99">
        <v>5623856.5099999998</v>
      </c>
      <c r="P104" s="99">
        <v>4228966.1899999995</v>
      </c>
      <c r="Q104" s="98">
        <f t="shared" si="1"/>
        <v>48184128.29999999</v>
      </c>
    </row>
    <row r="105" spans="2:17" ht="15.95" customHeight="1" x14ac:dyDescent="0.25">
      <c r="B105" s="100" t="s">
        <v>279</v>
      </c>
      <c r="C105" s="99">
        <v>0</v>
      </c>
      <c r="D105" s="97">
        <v>1658700045</v>
      </c>
      <c r="E105" s="97">
        <v>125014045.54000001</v>
      </c>
      <c r="F105" s="97">
        <v>144260644.93000001</v>
      </c>
      <c r="G105" s="97">
        <v>148025087.40000001</v>
      </c>
      <c r="H105" s="97">
        <v>124935146.03</v>
      </c>
      <c r="I105" s="97">
        <v>149145695.56999999</v>
      </c>
      <c r="J105" s="97">
        <v>134940330.81999999</v>
      </c>
      <c r="K105" s="97">
        <v>164320055.63</v>
      </c>
      <c r="L105" s="97">
        <v>155361042.89000002</v>
      </c>
      <c r="M105" s="97">
        <v>114478034.94</v>
      </c>
      <c r="N105" s="97">
        <v>136119203.59999999</v>
      </c>
      <c r="O105" s="97">
        <v>107165503.90000001</v>
      </c>
      <c r="P105" s="97">
        <v>116791994.97</v>
      </c>
      <c r="Q105" s="98">
        <f t="shared" si="1"/>
        <v>1620556786.22</v>
      </c>
    </row>
    <row r="106" spans="2:17" ht="15.95" customHeight="1" x14ac:dyDescent="0.25">
      <c r="B106" s="102" t="s">
        <v>280</v>
      </c>
      <c r="C106" s="99">
        <v>0</v>
      </c>
      <c r="D106" s="97">
        <v>1658700045</v>
      </c>
      <c r="E106" s="97">
        <v>125014045.54000001</v>
      </c>
      <c r="F106" s="97">
        <v>144260644.93000001</v>
      </c>
      <c r="G106" s="97">
        <v>148025087.40000001</v>
      </c>
      <c r="H106" s="97">
        <v>124935146.03</v>
      </c>
      <c r="I106" s="97">
        <v>149145695.56999999</v>
      </c>
      <c r="J106" s="97">
        <v>134940330.81999999</v>
      </c>
      <c r="K106" s="97">
        <v>164320055.63</v>
      </c>
      <c r="L106" s="97">
        <v>155361042.89000002</v>
      </c>
      <c r="M106" s="97">
        <v>114478034.94</v>
      </c>
      <c r="N106" s="97">
        <v>136119203.59999999</v>
      </c>
      <c r="O106" s="97">
        <v>107165503.90000001</v>
      </c>
      <c r="P106" s="97">
        <v>116791994.97</v>
      </c>
      <c r="Q106" s="98">
        <f t="shared" si="1"/>
        <v>1620556786.22</v>
      </c>
    </row>
    <row r="107" spans="2:17" ht="15.95" customHeight="1" x14ac:dyDescent="0.25">
      <c r="B107" s="101" t="s">
        <v>281</v>
      </c>
      <c r="C107" s="99">
        <v>0</v>
      </c>
      <c r="D107" s="99">
        <v>1658700045</v>
      </c>
      <c r="E107" s="99">
        <v>125014045.54000001</v>
      </c>
      <c r="F107" s="99">
        <v>144260644.93000001</v>
      </c>
      <c r="G107" s="99">
        <v>148025087.40000001</v>
      </c>
      <c r="H107" s="99">
        <v>124935146.03</v>
      </c>
      <c r="I107" s="99">
        <v>149145695.56999999</v>
      </c>
      <c r="J107" s="99">
        <v>134940330.81999999</v>
      </c>
      <c r="K107" s="99">
        <v>164320055.63</v>
      </c>
      <c r="L107" s="99">
        <v>155361042.89000002</v>
      </c>
      <c r="M107" s="99">
        <v>114478034.94</v>
      </c>
      <c r="N107" s="99">
        <v>136119203.59999999</v>
      </c>
      <c r="O107" s="99">
        <v>107165503.90000001</v>
      </c>
      <c r="P107" s="99">
        <v>116791994.97</v>
      </c>
      <c r="Q107" s="98">
        <f t="shared" si="1"/>
        <v>1620556786.22</v>
      </c>
    </row>
    <row r="108" spans="2:17" ht="15.95" customHeight="1" x14ac:dyDescent="0.25">
      <c r="B108" s="100" t="s">
        <v>282</v>
      </c>
      <c r="C108" s="97">
        <v>0</v>
      </c>
      <c r="D108" s="97">
        <v>454975839.53999996</v>
      </c>
      <c r="E108" s="97">
        <v>71205305.379999995</v>
      </c>
      <c r="F108" s="97">
        <v>22527206.359999999</v>
      </c>
      <c r="G108" s="97">
        <v>25651023.579999998</v>
      </c>
      <c r="H108" s="97">
        <v>44755907.640000008</v>
      </c>
      <c r="I108" s="97">
        <v>49689938.330000006</v>
      </c>
      <c r="J108" s="97">
        <v>27330667.740000002</v>
      </c>
      <c r="K108" s="97">
        <v>28384938.889999997</v>
      </c>
      <c r="L108" s="97">
        <v>70701400.74000001</v>
      </c>
      <c r="M108" s="97">
        <v>30586645.030000001</v>
      </c>
      <c r="N108" s="97">
        <v>20972856.34</v>
      </c>
      <c r="O108" s="97">
        <v>21840121.59</v>
      </c>
      <c r="P108" s="97">
        <v>21601728.280000001</v>
      </c>
      <c r="Q108" s="98">
        <f t="shared" si="1"/>
        <v>435247739.89999998</v>
      </c>
    </row>
    <row r="109" spans="2:17" ht="15.95" customHeight="1" x14ac:dyDescent="0.25">
      <c r="B109" s="102" t="s">
        <v>283</v>
      </c>
      <c r="C109" s="97">
        <v>0</v>
      </c>
      <c r="D109" s="97">
        <v>454975839.53999996</v>
      </c>
      <c r="E109" s="97">
        <v>71205305.379999995</v>
      </c>
      <c r="F109" s="97">
        <v>22527206.359999999</v>
      </c>
      <c r="G109" s="97">
        <v>25651023.579999998</v>
      </c>
      <c r="H109" s="97">
        <v>44755907.640000008</v>
      </c>
      <c r="I109" s="97">
        <v>49689938.330000006</v>
      </c>
      <c r="J109" s="97">
        <v>27330667.740000002</v>
      </c>
      <c r="K109" s="97">
        <v>28384938.889999997</v>
      </c>
      <c r="L109" s="97">
        <v>70701400.74000001</v>
      </c>
      <c r="M109" s="97">
        <v>30586645.030000001</v>
      </c>
      <c r="N109" s="97">
        <v>20972856.34</v>
      </c>
      <c r="O109" s="97">
        <v>21840121.59</v>
      </c>
      <c r="P109" s="97">
        <v>21601728.280000001</v>
      </c>
      <c r="Q109" s="98">
        <f t="shared" si="1"/>
        <v>435247739.89999998</v>
      </c>
    </row>
    <row r="110" spans="2:17" ht="15.95" customHeight="1" x14ac:dyDescent="0.25">
      <c r="B110" s="101" t="s">
        <v>284</v>
      </c>
      <c r="C110" s="99">
        <v>0</v>
      </c>
      <c r="D110" s="99">
        <v>103431796</v>
      </c>
      <c r="E110" s="99">
        <v>6362378.6699999999</v>
      </c>
      <c r="F110" s="99">
        <v>7106129.4800000004</v>
      </c>
      <c r="G110" s="99">
        <v>7861257.04</v>
      </c>
      <c r="H110" s="99">
        <v>6272105.4900000002</v>
      </c>
      <c r="I110" s="99">
        <v>7336004.6299999999</v>
      </c>
      <c r="J110" s="99">
        <v>7424586.0600000005</v>
      </c>
      <c r="K110" s="99">
        <v>7866510.6600000001</v>
      </c>
      <c r="L110" s="99">
        <v>6159201.5800000001</v>
      </c>
      <c r="M110" s="99">
        <v>6483944.96</v>
      </c>
      <c r="N110" s="99">
        <v>5418712.9199999999</v>
      </c>
      <c r="O110" s="99">
        <v>6874924.8300000001</v>
      </c>
      <c r="P110" s="99">
        <v>5871468.6799999997</v>
      </c>
      <c r="Q110" s="98">
        <f t="shared" si="1"/>
        <v>81037225</v>
      </c>
    </row>
    <row r="111" spans="2:17" ht="15.95" customHeight="1" x14ac:dyDescent="0.25">
      <c r="B111" s="101" t="s">
        <v>285</v>
      </c>
      <c r="C111" s="99">
        <v>0</v>
      </c>
      <c r="D111" s="99">
        <v>346544043.53999996</v>
      </c>
      <c r="E111" s="99">
        <v>63571176.710000001</v>
      </c>
      <c r="F111" s="99">
        <v>15285301.880000001</v>
      </c>
      <c r="G111" s="99">
        <v>17568991.539999999</v>
      </c>
      <c r="H111" s="99">
        <v>38301202.150000006</v>
      </c>
      <c r="I111" s="99">
        <v>42167833.700000003</v>
      </c>
      <c r="J111" s="99">
        <v>19836831.68</v>
      </c>
      <c r="K111" s="99">
        <v>19956578.229999997</v>
      </c>
      <c r="L111" s="99">
        <v>62550299.160000004</v>
      </c>
      <c r="M111" s="99">
        <v>24014800.07</v>
      </c>
      <c r="N111" s="99">
        <v>15513693.42</v>
      </c>
      <c r="O111" s="99">
        <v>14904571.76</v>
      </c>
      <c r="P111" s="99">
        <v>15690109.6</v>
      </c>
      <c r="Q111" s="98">
        <f t="shared" si="1"/>
        <v>349361389.90000004</v>
      </c>
    </row>
    <row r="112" spans="2:17" ht="15.95" customHeight="1" x14ac:dyDescent="0.25">
      <c r="B112" s="101" t="s">
        <v>286</v>
      </c>
      <c r="C112" s="99">
        <v>0</v>
      </c>
      <c r="D112" s="99">
        <v>5000000</v>
      </c>
      <c r="E112" s="99">
        <v>1271750</v>
      </c>
      <c r="F112" s="99">
        <v>135775</v>
      </c>
      <c r="G112" s="99">
        <v>220775</v>
      </c>
      <c r="H112" s="99">
        <v>182600</v>
      </c>
      <c r="I112" s="99">
        <v>186100</v>
      </c>
      <c r="J112" s="99">
        <v>69250</v>
      </c>
      <c r="K112" s="99">
        <v>561850</v>
      </c>
      <c r="L112" s="99">
        <v>1991900</v>
      </c>
      <c r="M112" s="99">
        <v>87900</v>
      </c>
      <c r="N112" s="99">
        <v>40450</v>
      </c>
      <c r="O112" s="99">
        <v>60625</v>
      </c>
      <c r="P112" s="99">
        <v>40150</v>
      </c>
      <c r="Q112" s="98">
        <f t="shared" si="1"/>
        <v>4849125</v>
      </c>
    </row>
    <row r="113" spans="2:17" ht="15.95" customHeight="1" x14ac:dyDescent="0.25">
      <c r="B113" s="100" t="s">
        <v>287</v>
      </c>
      <c r="C113" s="99">
        <v>0</v>
      </c>
      <c r="D113" s="99">
        <v>150000000</v>
      </c>
      <c r="E113" s="97">
        <v>108801721.34</v>
      </c>
      <c r="F113" s="97">
        <v>0</v>
      </c>
      <c r="G113" s="97">
        <v>0</v>
      </c>
      <c r="H113" s="97">
        <v>0</v>
      </c>
      <c r="I113" s="97">
        <v>0</v>
      </c>
      <c r="J113" s="97">
        <v>0</v>
      </c>
      <c r="K113" s="97">
        <v>0</v>
      </c>
      <c r="L113" s="97">
        <v>0</v>
      </c>
      <c r="M113" s="97">
        <v>14207000</v>
      </c>
      <c r="N113" s="97">
        <v>0</v>
      </c>
      <c r="O113" s="97">
        <v>0</v>
      </c>
      <c r="P113" s="97">
        <v>0</v>
      </c>
      <c r="Q113" s="98">
        <f t="shared" si="1"/>
        <v>123008721.34</v>
      </c>
    </row>
    <row r="114" spans="2:17" ht="15.95" customHeight="1" x14ac:dyDescent="0.25">
      <c r="B114" s="102" t="s">
        <v>288</v>
      </c>
      <c r="C114" s="99">
        <v>0</v>
      </c>
      <c r="D114" s="99">
        <v>150000000</v>
      </c>
      <c r="E114" s="97">
        <v>108801721.34</v>
      </c>
      <c r="F114" s="97">
        <v>0</v>
      </c>
      <c r="G114" s="97">
        <v>0</v>
      </c>
      <c r="H114" s="97">
        <v>0</v>
      </c>
      <c r="I114" s="97">
        <v>0</v>
      </c>
      <c r="J114" s="97">
        <v>0</v>
      </c>
      <c r="K114" s="97">
        <v>0</v>
      </c>
      <c r="L114" s="97">
        <v>0</v>
      </c>
      <c r="M114" s="97">
        <v>14207000</v>
      </c>
      <c r="N114" s="97">
        <v>0</v>
      </c>
      <c r="O114" s="97">
        <v>0</v>
      </c>
      <c r="P114" s="97">
        <v>0</v>
      </c>
      <c r="Q114" s="98">
        <f t="shared" si="1"/>
        <v>123008721.34</v>
      </c>
    </row>
    <row r="115" spans="2:17" ht="15.95" customHeight="1" x14ac:dyDescent="0.25">
      <c r="B115" s="101" t="s">
        <v>289</v>
      </c>
      <c r="C115" s="99">
        <v>0</v>
      </c>
      <c r="D115" s="99">
        <v>150000000</v>
      </c>
      <c r="E115" s="99">
        <v>108801721.34</v>
      </c>
      <c r="F115" s="99">
        <v>0</v>
      </c>
      <c r="G115" s="99">
        <v>0</v>
      </c>
      <c r="H115" s="99">
        <v>0</v>
      </c>
      <c r="I115" s="99">
        <v>0</v>
      </c>
      <c r="J115" s="99">
        <v>0</v>
      </c>
      <c r="K115" s="99">
        <v>0</v>
      </c>
      <c r="L115" s="99">
        <v>0</v>
      </c>
      <c r="M115" s="99">
        <v>14207000</v>
      </c>
      <c r="N115" s="99">
        <v>0</v>
      </c>
      <c r="O115" s="99">
        <v>0</v>
      </c>
      <c r="P115" s="99">
        <v>0</v>
      </c>
      <c r="Q115" s="98">
        <f t="shared" si="1"/>
        <v>123008721.34</v>
      </c>
    </row>
    <row r="116" spans="2:17" ht="15.95" customHeight="1" x14ac:dyDescent="0.25">
      <c r="B116" s="100" t="s">
        <v>290</v>
      </c>
      <c r="C116" s="97">
        <v>0</v>
      </c>
      <c r="D116" s="97">
        <v>1708199418</v>
      </c>
      <c r="E116" s="97">
        <v>46420747.600000001</v>
      </c>
      <c r="F116" s="97">
        <v>32519999.009999998</v>
      </c>
      <c r="G116" s="97">
        <v>168101240.60000002</v>
      </c>
      <c r="H116" s="99">
        <v>117804157.64999999</v>
      </c>
      <c r="I116" s="99">
        <v>128248669.41000001</v>
      </c>
      <c r="J116" s="99">
        <v>105740336.25</v>
      </c>
      <c r="K116" s="99">
        <v>169092812.04000002</v>
      </c>
      <c r="L116" s="99">
        <v>84794095.129999995</v>
      </c>
      <c r="M116" s="99">
        <v>25928372.73</v>
      </c>
      <c r="N116" s="99">
        <v>256690575.41999999</v>
      </c>
      <c r="O116" s="99">
        <v>336601165.03999996</v>
      </c>
      <c r="P116" s="99">
        <v>355221776.98000002</v>
      </c>
      <c r="Q116" s="98">
        <f t="shared" si="1"/>
        <v>1827163947.8599999</v>
      </c>
    </row>
    <row r="117" spans="2:17" ht="15.95" customHeight="1" x14ac:dyDescent="0.25">
      <c r="B117" s="102" t="s">
        <v>291</v>
      </c>
      <c r="C117" s="97">
        <v>0</v>
      </c>
      <c r="D117" s="97">
        <v>1708199418</v>
      </c>
      <c r="E117" s="97">
        <v>46420747.600000001</v>
      </c>
      <c r="F117" s="97">
        <v>32519999.009999998</v>
      </c>
      <c r="G117" s="97">
        <v>168101240.60000002</v>
      </c>
      <c r="H117" s="99">
        <v>117804157.64999999</v>
      </c>
      <c r="I117" s="99">
        <v>128248669.41000001</v>
      </c>
      <c r="J117" s="99">
        <v>105740336.25</v>
      </c>
      <c r="K117" s="99">
        <v>169092812.04000002</v>
      </c>
      <c r="L117" s="99">
        <v>84794095.129999995</v>
      </c>
      <c r="M117" s="99">
        <v>25928372.73</v>
      </c>
      <c r="N117" s="99">
        <v>256690575.41999999</v>
      </c>
      <c r="O117" s="99">
        <v>336601165.03999996</v>
      </c>
      <c r="P117" s="99">
        <v>355221776.98000002</v>
      </c>
      <c r="Q117" s="98">
        <f t="shared" si="1"/>
        <v>1827163947.8599999</v>
      </c>
    </row>
    <row r="118" spans="2:17" ht="15.95" customHeight="1" x14ac:dyDescent="0.25">
      <c r="B118" s="101" t="s">
        <v>292</v>
      </c>
      <c r="C118" s="99">
        <v>0</v>
      </c>
      <c r="D118" s="99">
        <v>1708199418</v>
      </c>
      <c r="E118" s="99">
        <v>46420747.600000001</v>
      </c>
      <c r="F118" s="99">
        <v>32519999.009999998</v>
      </c>
      <c r="G118" s="99">
        <v>168101240.60000002</v>
      </c>
      <c r="H118" s="99">
        <v>117804157.64999999</v>
      </c>
      <c r="I118" s="99">
        <v>128248669.41000001</v>
      </c>
      <c r="J118" s="99">
        <v>105740336.25</v>
      </c>
      <c r="K118" s="99">
        <v>169092812.04000002</v>
      </c>
      <c r="L118" s="99">
        <v>84794095.129999995</v>
      </c>
      <c r="M118" s="99">
        <v>25928372.73</v>
      </c>
      <c r="N118" s="99">
        <v>256690575.41999999</v>
      </c>
      <c r="O118" s="99">
        <v>336601165.03999996</v>
      </c>
      <c r="P118" s="99">
        <v>355221776.98000002</v>
      </c>
      <c r="Q118" s="98">
        <f t="shared" si="1"/>
        <v>1827163947.8599999</v>
      </c>
    </row>
    <row r="119" spans="2:17" ht="15.95" customHeight="1" x14ac:dyDescent="0.25">
      <c r="B119" s="100" t="s">
        <v>293</v>
      </c>
      <c r="C119" s="97">
        <v>1241364731494</v>
      </c>
      <c r="D119" s="97">
        <v>1247124306307.46</v>
      </c>
      <c r="E119" s="97">
        <v>106802139437.97</v>
      </c>
      <c r="F119" s="97">
        <v>88821615311.869995</v>
      </c>
      <c r="G119" s="97">
        <v>90720356920.200012</v>
      </c>
      <c r="H119" s="97">
        <v>125114776513.15991</v>
      </c>
      <c r="I119" s="97">
        <v>103087018317.09007</v>
      </c>
      <c r="J119" s="97">
        <v>93228741796.020004</v>
      </c>
      <c r="K119" s="97">
        <v>110619707255.70996</v>
      </c>
      <c r="L119" s="97">
        <v>93313882251.150024</v>
      </c>
      <c r="M119" s="97">
        <v>92608524365.420013</v>
      </c>
      <c r="N119" s="97">
        <v>105032488668.83002</v>
      </c>
      <c r="O119" s="97">
        <v>90303504061.729996</v>
      </c>
      <c r="P119" s="97">
        <v>115299618984.21002</v>
      </c>
      <c r="Q119" s="98">
        <f t="shared" si="1"/>
        <v>1214952373883.3601</v>
      </c>
    </row>
    <row r="120" spans="2:17" ht="15.95" customHeight="1" x14ac:dyDescent="0.25">
      <c r="B120" s="100" t="s">
        <v>325</v>
      </c>
      <c r="C120" s="137">
        <v>0</v>
      </c>
      <c r="D120" s="133">
        <v>2654957.96</v>
      </c>
      <c r="E120" s="97">
        <v>0</v>
      </c>
      <c r="F120" s="97">
        <v>0</v>
      </c>
      <c r="G120" s="97">
        <v>0</v>
      </c>
      <c r="H120" s="97">
        <v>0</v>
      </c>
      <c r="I120" s="97">
        <v>0</v>
      </c>
      <c r="J120" s="97">
        <v>0</v>
      </c>
      <c r="K120" s="97">
        <v>0</v>
      </c>
      <c r="L120" s="97">
        <v>0</v>
      </c>
      <c r="M120" s="97">
        <v>0</v>
      </c>
      <c r="N120" s="97">
        <v>0</v>
      </c>
      <c r="O120" s="97">
        <v>0</v>
      </c>
      <c r="P120" s="97">
        <v>0</v>
      </c>
      <c r="Q120" s="98">
        <f t="shared" si="1"/>
        <v>0</v>
      </c>
    </row>
    <row r="121" spans="2:17" ht="15.95" customHeight="1" x14ac:dyDescent="0.25">
      <c r="B121" s="131" t="s">
        <v>294</v>
      </c>
      <c r="C121" s="73">
        <v>0</v>
      </c>
      <c r="D121" s="134">
        <v>913816.96</v>
      </c>
      <c r="E121" s="97">
        <v>0</v>
      </c>
      <c r="F121" s="97">
        <v>0</v>
      </c>
      <c r="G121" s="97">
        <v>0</v>
      </c>
      <c r="H121" s="97">
        <v>0</v>
      </c>
      <c r="I121" s="97">
        <v>0</v>
      </c>
      <c r="J121" s="97">
        <v>0</v>
      </c>
      <c r="K121" s="97">
        <v>0</v>
      </c>
      <c r="L121" s="97">
        <v>0</v>
      </c>
      <c r="M121" s="97">
        <v>0</v>
      </c>
      <c r="N121" s="97">
        <v>0</v>
      </c>
      <c r="O121" s="97">
        <v>0</v>
      </c>
      <c r="P121" s="97">
        <v>0</v>
      </c>
      <c r="Q121" s="98">
        <f t="shared" si="1"/>
        <v>0</v>
      </c>
    </row>
    <row r="122" spans="2:17" ht="15.95" customHeight="1" x14ac:dyDescent="0.25">
      <c r="B122" s="131" t="s">
        <v>171</v>
      </c>
      <c r="C122" s="73">
        <v>0</v>
      </c>
      <c r="D122" s="134">
        <v>1741141</v>
      </c>
      <c r="E122" s="97"/>
      <c r="F122" s="97"/>
      <c r="G122" s="97"/>
      <c r="H122" s="97"/>
      <c r="I122" s="97"/>
      <c r="J122" s="97"/>
      <c r="K122" s="97"/>
      <c r="L122" s="97"/>
      <c r="M122" s="97"/>
      <c r="N122" s="97"/>
      <c r="O122" s="97"/>
      <c r="P122" s="97"/>
      <c r="Q122" s="98">
        <f t="shared" si="1"/>
        <v>0</v>
      </c>
    </row>
    <row r="123" spans="2:17" ht="15.95" customHeight="1" x14ac:dyDescent="0.25">
      <c r="B123" s="100" t="s">
        <v>341</v>
      </c>
      <c r="C123" s="73">
        <v>0</v>
      </c>
      <c r="D123" s="134">
        <v>44370018.829999998</v>
      </c>
      <c r="E123" s="97"/>
      <c r="F123" s="97"/>
      <c r="G123" s="97"/>
      <c r="H123" s="97"/>
      <c r="I123" s="97"/>
      <c r="J123" s="97"/>
      <c r="K123" s="97"/>
      <c r="L123" s="97"/>
      <c r="M123" s="97"/>
      <c r="N123" s="97"/>
      <c r="O123" s="97"/>
      <c r="P123" s="97"/>
      <c r="Q123" s="98">
        <f t="shared" si="1"/>
        <v>0</v>
      </c>
    </row>
    <row r="124" spans="2:17" ht="15.95" customHeight="1" x14ac:dyDescent="0.25">
      <c r="B124" s="131" t="s">
        <v>342</v>
      </c>
      <c r="C124" s="73">
        <v>0</v>
      </c>
      <c r="D124" s="134">
        <v>44370018.829999998</v>
      </c>
      <c r="E124" s="97"/>
      <c r="F124" s="97"/>
      <c r="G124" s="97"/>
      <c r="H124" s="97"/>
      <c r="I124" s="97"/>
      <c r="J124" s="97"/>
      <c r="K124" s="97"/>
      <c r="L124" s="97"/>
      <c r="M124" s="97"/>
      <c r="N124" s="97"/>
      <c r="O124" s="97"/>
      <c r="P124" s="97"/>
      <c r="Q124" s="98">
        <f t="shared" si="1"/>
        <v>0</v>
      </c>
    </row>
    <row r="125" spans="2:17" ht="15.95" customHeight="1" x14ac:dyDescent="0.25">
      <c r="B125" s="100" t="s">
        <v>343</v>
      </c>
      <c r="C125" s="73">
        <v>0</v>
      </c>
      <c r="D125" s="134">
        <v>2428802.9500000002</v>
      </c>
      <c r="E125" s="97"/>
      <c r="F125" s="97"/>
      <c r="G125" s="97"/>
      <c r="H125" s="97"/>
      <c r="I125" s="97"/>
      <c r="J125" s="97"/>
      <c r="K125" s="97"/>
      <c r="L125" s="97"/>
      <c r="M125" s="97"/>
      <c r="N125" s="97"/>
      <c r="O125" s="97"/>
      <c r="P125" s="97"/>
      <c r="Q125" s="98">
        <f t="shared" si="1"/>
        <v>0</v>
      </c>
    </row>
    <row r="126" spans="2:17" ht="15.95" customHeight="1" x14ac:dyDescent="0.25">
      <c r="B126" s="131" t="s">
        <v>344</v>
      </c>
      <c r="C126" s="73">
        <v>0</v>
      </c>
      <c r="D126" s="134">
        <v>2428802.9500000002</v>
      </c>
      <c r="E126" s="97"/>
      <c r="F126" s="97"/>
      <c r="G126" s="97"/>
      <c r="H126" s="97"/>
      <c r="I126" s="97"/>
      <c r="J126" s="97"/>
      <c r="K126" s="97"/>
      <c r="L126" s="97"/>
      <c r="M126" s="97"/>
      <c r="N126" s="97"/>
      <c r="O126" s="97"/>
      <c r="P126" s="97"/>
      <c r="Q126" s="98">
        <f t="shared" si="1"/>
        <v>0</v>
      </c>
    </row>
    <row r="127" spans="2:17" x14ac:dyDescent="0.25">
      <c r="B127" s="102" t="s">
        <v>295</v>
      </c>
      <c r="C127" s="97">
        <v>1241364731494</v>
      </c>
      <c r="D127" s="97">
        <v>1247074852527.72</v>
      </c>
      <c r="E127" s="97">
        <v>106802139437.97</v>
      </c>
      <c r="F127" s="97">
        <v>88821615311.869995</v>
      </c>
      <c r="G127" s="97">
        <v>90720356920.200012</v>
      </c>
      <c r="H127" s="97">
        <v>125114776513.15991</v>
      </c>
      <c r="I127" s="97">
        <v>103087018317.09007</v>
      </c>
      <c r="J127" s="97">
        <v>93228741796.020004</v>
      </c>
      <c r="K127" s="97">
        <v>110619707255.70996</v>
      </c>
      <c r="L127" s="97">
        <v>93313882251.150024</v>
      </c>
      <c r="M127" s="97">
        <v>92608524365.420013</v>
      </c>
      <c r="N127" s="97">
        <v>105032488668.83002</v>
      </c>
      <c r="O127" s="97">
        <v>90303504061.729996</v>
      </c>
      <c r="P127" s="97">
        <v>115299618984.21002</v>
      </c>
      <c r="Q127" s="98">
        <f t="shared" si="1"/>
        <v>1214952373883.3601</v>
      </c>
    </row>
    <row r="128" spans="2:17" ht="18" customHeight="1" x14ac:dyDescent="0.25">
      <c r="B128" s="96" t="s">
        <v>119</v>
      </c>
      <c r="C128" s="99">
        <v>41571618</v>
      </c>
      <c r="D128" s="99">
        <v>0</v>
      </c>
      <c r="E128" s="99">
        <v>14781309.140000001</v>
      </c>
      <c r="F128" s="99">
        <v>6620757.7999999998</v>
      </c>
      <c r="G128" s="99">
        <v>2700000</v>
      </c>
      <c r="H128" s="99">
        <v>0</v>
      </c>
      <c r="I128" s="99">
        <v>11293157.9</v>
      </c>
      <c r="J128" s="99">
        <v>11373457.49</v>
      </c>
      <c r="K128" s="99">
        <v>0</v>
      </c>
      <c r="L128" s="99">
        <v>17571065.07</v>
      </c>
      <c r="M128" s="99">
        <v>8307187.7800000003</v>
      </c>
      <c r="N128" s="99">
        <v>3712910.35</v>
      </c>
      <c r="O128" s="99">
        <v>3041894.27</v>
      </c>
      <c r="P128" s="99">
        <v>6157570.3099999996</v>
      </c>
      <c r="Q128" s="98">
        <f t="shared" si="1"/>
        <v>85559310.109999999</v>
      </c>
    </row>
    <row r="129" spans="2:17" ht="15" customHeight="1" x14ac:dyDescent="0.25">
      <c r="B129" s="96" t="s">
        <v>117</v>
      </c>
      <c r="C129" s="99">
        <v>29654374</v>
      </c>
      <c r="D129" s="99">
        <v>0</v>
      </c>
      <c r="E129" s="99">
        <v>690581.3</v>
      </c>
      <c r="F129" s="99">
        <v>4106339.02</v>
      </c>
      <c r="G129" s="99">
        <v>593727.56000000006</v>
      </c>
      <c r="H129" s="99">
        <v>3568343.99</v>
      </c>
      <c r="I129" s="99">
        <v>2115000.88</v>
      </c>
      <c r="J129" s="99">
        <v>2602310.9900000002</v>
      </c>
      <c r="K129" s="99">
        <v>2878740.39</v>
      </c>
      <c r="L129" s="99">
        <v>9550367.6999999993</v>
      </c>
      <c r="M129" s="99">
        <v>738404</v>
      </c>
      <c r="N129" s="99">
        <v>1675472.71</v>
      </c>
      <c r="O129" s="99">
        <v>5542642.2400000002</v>
      </c>
      <c r="P129" s="99">
        <v>109043.81</v>
      </c>
      <c r="Q129" s="98">
        <f t="shared" si="1"/>
        <v>34170974.590000004</v>
      </c>
    </row>
    <row r="130" spans="2:17" x14ac:dyDescent="0.25">
      <c r="B130" s="96" t="s">
        <v>230</v>
      </c>
      <c r="C130" s="99">
        <v>2079657299</v>
      </c>
      <c r="D130" s="99">
        <v>0</v>
      </c>
      <c r="E130" s="99">
        <v>105279296.17</v>
      </c>
      <c r="F130" s="99">
        <v>108928432.68000001</v>
      </c>
      <c r="G130" s="99">
        <v>101036354.37</v>
      </c>
      <c r="H130" s="99">
        <v>109051527.02</v>
      </c>
      <c r="I130" s="99">
        <v>95242791.530000001</v>
      </c>
      <c r="J130" s="99">
        <v>93862111.310000002</v>
      </c>
      <c r="K130" s="99">
        <v>103893995.34999999</v>
      </c>
      <c r="L130" s="99">
        <v>122681300.31999999</v>
      </c>
      <c r="M130" s="99">
        <v>117368418.09</v>
      </c>
      <c r="N130" s="99">
        <v>83351065.620000005</v>
      </c>
      <c r="O130" s="99">
        <v>88255228.080000013</v>
      </c>
      <c r="P130" s="99">
        <v>101601690.64</v>
      </c>
      <c r="Q130" s="98">
        <f t="shared" si="1"/>
        <v>1230552211.1800001</v>
      </c>
    </row>
    <row r="131" spans="2:17" x14ac:dyDescent="0.25">
      <c r="B131" s="96" t="s">
        <v>281</v>
      </c>
      <c r="C131" s="99">
        <v>1410503695</v>
      </c>
      <c r="D131" s="99">
        <v>0</v>
      </c>
      <c r="E131" s="99">
        <v>125014045.54000001</v>
      </c>
      <c r="F131" s="99">
        <v>144260644.93000001</v>
      </c>
      <c r="G131" s="99">
        <v>148025087.40000001</v>
      </c>
      <c r="H131" s="99">
        <v>124935146.03</v>
      </c>
      <c r="I131" s="99">
        <v>149145695.56999999</v>
      </c>
      <c r="J131" s="99">
        <v>134940330.81999999</v>
      </c>
      <c r="K131" s="99">
        <v>164320055.63</v>
      </c>
      <c r="L131" s="99">
        <v>155361042.89000002</v>
      </c>
      <c r="M131" s="99">
        <v>114478034.94</v>
      </c>
      <c r="N131" s="99">
        <v>136119203.59999999</v>
      </c>
      <c r="O131" s="99">
        <v>107165503.90000001</v>
      </c>
      <c r="P131" s="99">
        <v>116791994.97</v>
      </c>
      <c r="Q131" s="98">
        <f t="shared" si="1"/>
        <v>1620556786.22</v>
      </c>
    </row>
    <row r="132" spans="2:17" x14ac:dyDescent="0.25">
      <c r="B132" s="96" t="s">
        <v>174</v>
      </c>
      <c r="C132" s="99">
        <v>0</v>
      </c>
      <c r="D132" s="99">
        <v>44377585.140000001</v>
      </c>
      <c r="E132" s="99">
        <v>0</v>
      </c>
      <c r="F132" s="99">
        <v>0</v>
      </c>
      <c r="G132" s="99">
        <v>0</v>
      </c>
      <c r="H132" s="99">
        <v>0</v>
      </c>
      <c r="I132" s="99">
        <v>0</v>
      </c>
      <c r="J132" s="99">
        <v>0</v>
      </c>
      <c r="K132" s="99">
        <v>0</v>
      </c>
      <c r="L132" s="99">
        <v>30000</v>
      </c>
      <c r="M132" s="99">
        <v>708000</v>
      </c>
      <c r="N132" s="99">
        <v>0</v>
      </c>
      <c r="O132" s="99">
        <v>0</v>
      </c>
      <c r="P132" s="99">
        <v>0</v>
      </c>
      <c r="Q132" s="98">
        <f t="shared" si="1"/>
        <v>738000</v>
      </c>
    </row>
    <row r="133" spans="2:17" x14ac:dyDescent="0.25">
      <c r="B133" s="96" t="s">
        <v>222</v>
      </c>
      <c r="C133" s="99">
        <v>13380160</v>
      </c>
      <c r="D133" s="99">
        <v>0</v>
      </c>
      <c r="E133" s="99">
        <v>3807786.82</v>
      </c>
      <c r="F133" s="99">
        <v>1006688.71</v>
      </c>
      <c r="G133" s="99">
        <v>1674587.32</v>
      </c>
      <c r="H133" s="99">
        <v>1625857.08</v>
      </c>
      <c r="I133" s="99">
        <v>883658.51</v>
      </c>
      <c r="J133" s="99">
        <v>750472.97</v>
      </c>
      <c r="K133" s="99">
        <v>10811298.689999999</v>
      </c>
      <c r="L133" s="99">
        <v>1264728.98</v>
      </c>
      <c r="M133" s="99">
        <v>741002.47</v>
      </c>
      <c r="N133" s="99">
        <v>567492.17000000004</v>
      </c>
      <c r="O133" s="99">
        <v>1250</v>
      </c>
      <c r="P133" s="99">
        <v>0</v>
      </c>
      <c r="Q133" s="98">
        <f t="shared" si="1"/>
        <v>23134823.720000003</v>
      </c>
    </row>
    <row r="134" spans="2:17" x14ac:dyDescent="0.25">
      <c r="B134" s="96" t="s">
        <v>252</v>
      </c>
      <c r="C134" s="99">
        <v>23626417</v>
      </c>
      <c r="D134" s="99">
        <v>0</v>
      </c>
      <c r="E134" s="99">
        <v>3794105.46</v>
      </c>
      <c r="F134" s="99">
        <v>4012884.17</v>
      </c>
      <c r="G134" s="99">
        <v>3083050.48</v>
      </c>
      <c r="H134" s="99">
        <v>3290444.12</v>
      </c>
      <c r="I134" s="99">
        <v>10375795.58</v>
      </c>
      <c r="J134" s="99">
        <v>3029387.4</v>
      </c>
      <c r="K134" s="99">
        <v>4188951.8299999996</v>
      </c>
      <c r="L134" s="99">
        <v>5539417.4800000004</v>
      </c>
      <c r="M134" s="99">
        <v>4660528.7699999996</v>
      </c>
      <c r="N134" s="99">
        <v>4515629.49</v>
      </c>
      <c r="O134" s="99">
        <v>4731137.79</v>
      </c>
      <c r="P134" s="99">
        <v>17275531.009999998</v>
      </c>
      <c r="Q134" s="98">
        <f t="shared" si="1"/>
        <v>68496863.579999983</v>
      </c>
    </row>
    <row r="135" spans="2:17" x14ac:dyDescent="0.25">
      <c r="B135" s="96" t="s">
        <v>243</v>
      </c>
      <c r="C135" s="99">
        <v>185596113</v>
      </c>
      <c r="D135" s="99">
        <v>0</v>
      </c>
      <c r="E135" s="99">
        <v>11015683.220000001</v>
      </c>
      <c r="F135" s="99">
        <v>0</v>
      </c>
      <c r="G135" s="99">
        <v>0</v>
      </c>
      <c r="H135" s="99">
        <v>490320</v>
      </c>
      <c r="I135" s="99">
        <v>201500</v>
      </c>
      <c r="J135" s="99">
        <v>0</v>
      </c>
      <c r="K135" s="99">
        <v>1120428.98</v>
      </c>
      <c r="L135" s="99">
        <v>2820925.36</v>
      </c>
      <c r="M135" s="99">
        <v>789644.34</v>
      </c>
      <c r="N135" s="99">
        <v>3423122.79</v>
      </c>
      <c r="O135" s="99">
        <v>0</v>
      </c>
      <c r="P135" s="99">
        <v>450263.9</v>
      </c>
      <c r="Q135" s="98">
        <f t="shared" si="1"/>
        <v>20311888.59</v>
      </c>
    </row>
    <row r="136" spans="2:17" x14ac:dyDescent="0.25">
      <c r="B136" s="96" t="s">
        <v>284</v>
      </c>
      <c r="C136" s="99">
        <v>103431796</v>
      </c>
      <c r="D136" s="99">
        <v>0</v>
      </c>
      <c r="E136" s="99">
        <v>6362378.6699999999</v>
      </c>
      <c r="F136" s="99">
        <v>7106129.4800000004</v>
      </c>
      <c r="G136" s="99">
        <v>7861257.04</v>
      </c>
      <c r="H136" s="99">
        <v>6272105.4900000002</v>
      </c>
      <c r="I136" s="99">
        <v>7336004.6299999999</v>
      </c>
      <c r="J136" s="99">
        <v>7424586.0600000005</v>
      </c>
      <c r="K136" s="99">
        <v>7866510.6600000001</v>
      </c>
      <c r="L136" s="99">
        <v>6159201.5800000001</v>
      </c>
      <c r="M136" s="99">
        <v>6483944.96</v>
      </c>
      <c r="N136" s="99">
        <v>5418712.9199999999</v>
      </c>
      <c r="O136" s="99">
        <v>6874924.8300000001</v>
      </c>
      <c r="P136" s="99">
        <v>5871468.6799999997</v>
      </c>
      <c r="Q136" s="98">
        <f t="shared" si="1"/>
        <v>81037225</v>
      </c>
    </row>
    <row r="137" spans="2:17" x14ac:dyDescent="0.25">
      <c r="B137" s="96" t="s">
        <v>289</v>
      </c>
      <c r="C137" s="99">
        <v>150000000</v>
      </c>
      <c r="D137" s="99">
        <v>0</v>
      </c>
      <c r="E137" s="99">
        <v>108801721.34</v>
      </c>
      <c r="F137" s="99">
        <v>0</v>
      </c>
      <c r="G137" s="99">
        <v>0</v>
      </c>
      <c r="H137" s="99">
        <v>0</v>
      </c>
      <c r="I137" s="99">
        <v>0</v>
      </c>
      <c r="J137" s="99">
        <v>0</v>
      </c>
      <c r="K137" s="99">
        <v>0</v>
      </c>
      <c r="L137" s="99">
        <v>0</v>
      </c>
      <c r="M137" s="99">
        <v>14207000</v>
      </c>
      <c r="N137" s="99">
        <v>0</v>
      </c>
      <c r="O137" s="99">
        <v>0</v>
      </c>
      <c r="P137" s="99">
        <v>0</v>
      </c>
      <c r="Q137" s="98">
        <f t="shared" si="1"/>
        <v>123008721.34</v>
      </c>
    </row>
    <row r="138" spans="2:17" x14ac:dyDescent="0.25">
      <c r="B138" s="96" t="s">
        <v>237</v>
      </c>
      <c r="C138" s="99">
        <v>689590459</v>
      </c>
      <c r="D138" s="99">
        <v>148842405.19</v>
      </c>
      <c r="E138" s="99">
        <v>93211227.779999986</v>
      </c>
      <c r="F138" s="99">
        <v>65301046</v>
      </c>
      <c r="G138" s="99">
        <v>53777205.43</v>
      </c>
      <c r="H138" s="99">
        <v>66887015.959999993</v>
      </c>
      <c r="I138" s="99">
        <v>97773337.519999981</v>
      </c>
      <c r="J138" s="99">
        <v>73781303.189999998</v>
      </c>
      <c r="K138" s="99">
        <v>48781602.939999998</v>
      </c>
      <c r="L138" s="99">
        <v>57767248.059999995</v>
      </c>
      <c r="M138" s="99">
        <v>62238112.509999998</v>
      </c>
      <c r="N138" s="99">
        <v>47082496.980000004</v>
      </c>
      <c r="O138" s="99">
        <v>45003711.859999999</v>
      </c>
      <c r="P138" s="99">
        <v>60778601.510000005</v>
      </c>
      <c r="Q138" s="98">
        <f t="shared" si="1"/>
        <v>772382909.73999989</v>
      </c>
    </row>
    <row r="139" spans="2:17" x14ac:dyDescent="0.25">
      <c r="B139" s="96" t="s">
        <v>266</v>
      </c>
      <c r="C139" s="99">
        <v>3367887281</v>
      </c>
      <c r="D139" s="99">
        <v>22248329.530000001</v>
      </c>
      <c r="E139" s="99">
        <v>368844793.04000002</v>
      </c>
      <c r="F139" s="99">
        <v>273893583.86999995</v>
      </c>
      <c r="G139" s="99">
        <v>244626103.31999999</v>
      </c>
      <c r="H139" s="99">
        <v>232449577.78999999</v>
      </c>
      <c r="I139" s="99">
        <v>294909497.39000005</v>
      </c>
      <c r="J139" s="99">
        <v>641277336.4799999</v>
      </c>
      <c r="K139" s="99">
        <v>789867526.90999997</v>
      </c>
      <c r="L139" s="99">
        <v>324145586.98999995</v>
      </c>
      <c r="M139" s="99">
        <v>263616836.12</v>
      </c>
      <c r="N139" s="99">
        <v>275884520.52999997</v>
      </c>
      <c r="O139" s="99">
        <v>204800169.11000001</v>
      </c>
      <c r="P139" s="99">
        <v>345847562.78999996</v>
      </c>
      <c r="Q139" s="98">
        <f t="shared" si="1"/>
        <v>4260163094.3399997</v>
      </c>
    </row>
    <row r="140" spans="2:17" x14ac:dyDescent="0.25">
      <c r="B140" s="96" t="s">
        <v>216</v>
      </c>
      <c r="C140" s="99">
        <v>708836820</v>
      </c>
      <c r="D140" s="99">
        <v>0</v>
      </c>
      <c r="E140" s="99">
        <v>32477155.010000002</v>
      </c>
      <c r="F140" s="99">
        <v>27800318.620000001</v>
      </c>
      <c r="G140" s="99">
        <v>27797937.449999999</v>
      </c>
      <c r="H140" s="99">
        <v>22597220.899999999</v>
      </c>
      <c r="I140" s="99">
        <v>26474607.880000003</v>
      </c>
      <c r="J140" s="99">
        <v>19948401.960000001</v>
      </c>
      <c r="K140" s="99">
        <v>30104436.309999995</v>
      </c>
      <c r="L140" s="99">
        <v>25878247.780000001</v>
      </c>
      <c r="M140" s="99">
        <v>20923773.27</v>
      </c>
      <c r="N140" s="99">
        <v>33599340.210000001</v>
      </c>
      <c r="O140" s="99">
        <v>30431237.91</v>
      </c>
      <c r="P140" s="99">
        <v>41351639.739999995</v>
      </c>
      <c r="Q140" s="98">
        <f t="shared" ref="Q140:Q151" si="2">SUM(E140:P140)</f>
        <v>339384317.04000002</v>
      </c>
    </row>
    <row r="141" spans="2:17" x14ac:dyDescent="0.25">
      <c r="B141" s="131" t="s">
        <v>171</v>
      </c>
      <c r="C141" s="134">
        <v>39000000</v>
      </c>
      <c r="D141" s="134">
        <v>38997929.769999996</v>
      </c>
      <c r="E141" s="99">
        <v>0</v>
      </c>
      <c r="F141" s="99">
        <v>0</v>
      </c>
      <c r="G141" s="99">
        <v>0</v>
      </c>
      <c r="H141" s="99">
        <v>0</v>
      </c>
      <c r="I141" s="99">
        <v>0</v>
      </c>
      <c r="J141" s="99">
        <v>0</v>
      </c>
      <c r="K141" s="99">
        <v>0</v>
      </c>
      <c r="L141" s="99">
        <v>0</v>
      </c>
      <c r="M141" s="99">
        <v>0</v>
      </c>
      <c r="N141" s="99">
        <v>0</v>
      </c>
      <c r="O141" s="99">
        <v>0</v>
      </c>
      <c r="P141" s="99">
        <v>0</v>
      </c>
      <c r="Q141" s="98">
        <f t="shared" si="2"/>
        <v>0</v>
      </c>
    </row>
    <row r="142" spans="2:17" x14ac:dyDescent="0.25">
      <c r="B142" s="131" t="s">
        <v>292</v>
      </c>
      <c r="C142" s="134">
        <v>0</v>
      </c>
      <c r="D142" s="134">
        <v>0</v>
      </c>
      <c r="E142" s="99">
        <v>46420747.600000001</v>
      </c>
      <c r="F142" s="99">
        <v>32519999.009999998</v>
      </c>
      <c r="G142" s="99">
        <v>168101240.60000002</v>
      </c>
      <c r="H142" s="99">
        <v>117804157.64999999</v>
      </c>
      <c r="I142" s="99">
        <v>128248669.41000001</v>
      </c>
      <c r="J142" s="99">
        <v>105740336.25</v>
      </c>
      <c r="K142" s="99">
        <v>169092812.04000002</v>
      </c>
      <c r="L142" s="99">
        <v>84794095.129999995</v>
      </c>
      <c r="M142" s="99">
        <v>25928372.73</v>
      </c>
      <c r="N142" s="99">
        <v>256690575.41999999</v>
      </c>
      <c r="O142" s="99">
        <v>336601165.03999996</v>
      </c>
      <c r="P142" s="99">
        <v>355221776.98000002</v>
      </c>
      <c r="Q142" s="98">
        <f t="shared" si="2"/>
        <v>1827163947.8599999</v>
      </c>
    </row>
    <row r="143" spans="2:17" x14ac:dyDescent="0.25">
      <c r="B143" s="96" t="s">
        <v>261</v>
      </c>
      <c r="C143" s="99">
        <v>1804260290</v>
      </c>
      <c r="D143" s="99">
        <v>0</v>
      </c>
      <c r="E143" s="99">
        <v>33536209.129999999</v>
      </c>
      <c r="F143" s="99">
        <v>154090554.85999998</v>
      </c>
      <c r="G143" s="99">
        <v>164352642.64000002</v>
      </c>
      <c r="H143" s="99">
        <v>109225259.17</v>
      </c>
      <c r="I143" s="99">
        <v>170575283.63</v>
      </c>
      <c r="J143" s="99">
        <v>131910612.55000001</v>
      </c>
      <c r="K143" s="99">
        <v>227421881.96000001</v>
      </c>
      <c r="L143" s="99">
        <v>118413305.64999999</v>
      </c>
      <c r="M143" s="99">
        <v>219710154.79000002</v>
      </c>
      <c r="N143" s="99">
        <v>160754115.50999999</v>
      </c>
      <c r="O143" s="99">
        <v>253605611.90000001</v>
      </c>
      <c r="P143" s="99">
        <v>317161667.04999995</v>
      </c>
      <c r="Q143" s="98">
        <f t="shared" si="2"/>
        <v>2060757298.8400002</v>
      </c>
    </row>
    <row r="144" spans="2:17" x14ac:dyDescent="0.25">
      <c r="B144" s="96" t="s">
        <v>247</v>
      </c>
      <c r="C144" s="99">
        <v>267502804</v>
      </c>
      <c r="D144" s="99">
        <v>8450449.6699999999</v>
      </c>
      <c r="E144" s="99">
        <v>21159317.440000001</v>
      </c>
      <c r="F144" s="99">
        <v>32369593.270000003</v>
      </c>
      <c r="G144" s="99">
        <v>17255303.84</v>
      </c>
      <c r="H144" s="99">
        <v>26427545.840000004</v>
      </c>
      <c r="I144" s="99">
        <v>26939806.859999999</v>
      </c>
      <c r="J144" s="99">
        <v>25847877.800000001</v>
      </c>
      <c r="K144" s="99">
        <v>25130749.190000001</v>
      </c>
      <c r="L144" s="99">
        <v>20851992.27</v>
      </c>
      <c r="M144" s="99">
        <v>25083812.109999999</v>
      </c>
      <c r="N144" s="99">
        <v>23642510.73</v>
      </c>
      <c r="O144" s="99">
        <v>26253273.289999999</v>
      </c>
      <c r="P144" s="99">
        <v>23552172.330000002</v>
      </c>
      <c r="Q144" s="98">
        <f t="shared" si="2"/>
        <v>294513954.96999997</v>
      </c>
    </row>
    <row r="145" spans="2:19" x14ac:dyDescent="0.25">
      <c r="B145" s="96" t="s">
        <v>255</v>
      </c>
      <c r="C145" s="99">
        <v>170175447</v>
      </c>
      <c r="D145" s="99">
        <v>12237560</v>
      </c>
      <c r="E145" s="99">
        <v>42351192.07</v>
      </c>
      <c r="F145" s="99">
        <v>8825367.5</v>
      </c>
      <c r="G145" s="99">
        <v>7379371</v>
      </c>
      <c r="H145" s="99">
        <v>6878928</v>
      </c>
      <c r="I145" s="99">
        <v>8875743.870000001</v>
      </c>
      <c r="J145" s="99">
        <v>6881800</v>
      </c>
      <c r="K145" s="99">
        <v>7825065</v>
      </c>
      <c r="L145" s="99">
        <v>5467255</v>
      </c>
      <c r="M145" s="99">
        <v>7070450</v>
      </c>
      <c r="N145" s="99">
        <v>15290907.35</v>
      </c>
      <c r="O145" s="99">
        <v>5774380</v>
      </c>
      <c r="P145" s="99">
        <v>8375050</v>
      </c>
      <c r="Q145" s="98">
        <f t="shared" si="2"/>
        <v>130995509.78999999</v>
      </c>
    </row>
    <row r="146" spans="2:19" x14ac:dyDescent="0.25">
      <c r="B146" s="96" t="s">
        <v>272</v>
      </c>
      <c r="C146" s="99">
        <v>509416141</v>
      </c>
      <c r="D146" s="99">
        <v>0</v>
      </c>
      <c r="E146" s="99">
        <v>6838637.4900000002</v>
      </c>
      <c r="F146" s="99">
        <v>5380827.7800000003</v>
      </c>
      <c r="G146" s="99">
        <v>8190769.4100000001</v>
      </c>
      <c r="H146" s="99">
        <v>24076054.280000001</v>
      </c>
      <c r="I146" s="99">
        <v>610406633.50999999</v>
      </c>
      <c r="J146" s="99">
        <v>9358334.4399999995</v>
      </c>
      <c r="K146" s="99">
        <v>5620026.3300000001</v>
      </c>
      <c r="L146" s="99">
        <v>1195481377.1199999</v>
      </c>
      <c r="M146" s="99">
        <v>6806482.5800000001</v>
      </c>
      <c r="N146" s="99">
        <v>5220000</v>
      </c>
      <c r="O146" s="99">
        <v>5731300.8399999999</v>
      </c>
      <c r="P146" s="99">
        <v>5426657</v>
      </c>
      <c r="Q146" s="98">
        <f t="shared" si="2"/>
        <v>1888537100.78</v>
      </c>
    </row>
    <row r="147" spans="2:19" x14ac:dyDescent="0.25">
      <c r="B147" s="96" t="s">
        <v>309</v>
      </c>
      <c r="C147" s="99">
        <v>80385667</v>
      </c>
      <c r="D147" s="99">
        <v>0</v>
      </c>
      <c r="E147" s="99">
        <v>4722911</v>
      </c>
      <c r="F147" s="99">
        <v>3475554.19</v>
      </c>
      <c r="G147" s="99">
        <v>5187633.26</v>
      </c>
      <c r="H147" s="99">
        <v>3800548.73</v>
      </c>
      <c r="I147" s="99">
        <v>3457603.37</v>
      </c>
      <c r="J147" s="99">
        <v>3200286.77</v>
      </c>
      <c r="K147" s="99">
        <v>3508296.67</v>
      </c>
      <c r="L147" s="99">
        <v>3264850.81</v>
      </c>
      <c r="M147" s="99">
        <v>3465122.24</v>
      </c>
      <c r="N147" s="99">
        <v>3611124.96</v>
      </c>
      <c r="O147" s="99">
        <v>3766015.95</v>
      </c>
      <c r="P147" s="99">
        <v>123595199.67</v>
      </c>
      <c r="Q147" s="98">
        <f t="shared" si="2"/>
        <v>165055147.62</v>
      </c>
    </row>
    <row r="148" spans="2:19" x14ac:dyDescent="0.25">
      <c r="B148" s="96" t="s">
        <v>276</v>
      </c>
      <c r="C148" s="99">
        <v>2216650712</v>
      </c>
      <c r="D148" s="99">
        <v>0</v>
      </c>
      <c r="E148" s="99">
        <v>183586161.91</v>
      </c>
      <c r="F148" s="99">
        <v>158838906.75999999</v>
      </c>
      <c r="G148" s="99">
        <v>187234238.41</v>
      </c>
      <c r="H148" s="99">
        <v>184153643.50000003</v>
      </c>
      <c r="I148" s="99">
        <v>194339353.93000001</v>
      </c>
      <c r="J148" s="99">
        <v>185382394.61000001</v>
      </c>
      <c r="K148" s="99">
        <v>207077469.43000001</v>
      </c>
      <c r="L148" s="99">
        <v>188210443.32000002</v>
      </c>
      <c r="M148" s="99">
        <v>189249022.78000003</v>
      </c>
      <c r="N148" s="99">
        <v>185087994.69999999</v>
      </c>
      <c r="O148" s="99">
        <v>169591894.13999999</v>
      </c>
      <c r="P148" s="99">
        <v>181641553.74999997</v>
      </c>
      <c r="Q148" s="98">
        <f t="shared" si="2"/>
        <v>2214393077.2399998</v>
      </c>
    </row>
    <row r="149" spans="2:19" x14ac:dyDescent="0.25">
      <c r="B149" s="96" t="s">
        <v>81</v>
      </c>
      <c r="C149" s="99">
        <v>48104014765</v>
      </c>
      <c r="D149" s="99">
        <v>61059907113.840004</v>
      </c>
      <c r="E149" s="99">
        <v>1493848021.76</v>
      </c>
      <c r="F149" s="99">
        <v>3177844041.1900001</v>
      </c>
      <c r="G149" s="99">
        <v>1770371985.8699999</v>
      </c>
      <c r="H149" s="99">
        <v>768064580.60000014</v>
      </c>
      <c r="I149" s="99">
        <v>728084147.55000007</v>
      </c>
      <c r="J149" s="99">
        <v>1688692460.2400002</v>
      </c>
      <c r="K149" s="99">
        <v>10863658806.52</v>
      </c>
      <c r="L149" s="99">
        <v>671224461.18999994</v>
      </c>
      <c r="M149" s="99">
        <v>1211467385.3799999</v>
      </c>
      <c r="N149" s="99">
        <v>1499042477.3699999</v>
      </c>
      <c r="O149" s="99">
        <v>2180982565.6899996</v>
      </c>
      <c r="P149" s="99">
        <v>10419749449.550003</v>
      </c>
      <c r="Q149" s="98">
        <f t="shared" si="2"/>
        <v>36473030382.910004</v>
      </c>
    </row>
    <row r="150" spans="2:19" x14ac:dyDescent="0.25">
      <c r="B150" s="96" t="s">
        <v>82</v>
      </c>
      <c r="C150" s="99">
        <v>280623439775</v>
      </c>
      <c r="D150" s="99">
        <v>280623439775</v>
      </c>
      <c r="E150" s="99">
        <v>19993252600.799999</v>
      </c>
      <c r="F150" s="99">
        <v>19646317820.110001</v>
      </c>
      <c r="G150" s="99">
        <v>21907010369.579998</v>
      </c>
      <c r="H150" s="99">
        <v>21438841860.399994</v>
      </c>
      <c r="I150" s="99">
        <v>22023457775.090004</v>
      </c>
      <c r="J150" s="99">
        <v>20936228387.23</v>
      </c>
      <c r="K150" s="99">
        <v>23283154007.049999</v>
      </c>
      <c r="L150" s="99">
        <v>22286158239.989998</v>
      </c>
      <c r="M150" s="99">
        <v>23688850343.249992</v>
      </c>
      <c r="N150" s="99">
        <v>24016633118.57999</v>
      </c>
      <c r="O150" s="99">
        <v>21259668283.919998</v>
      </c>
      <c r="P150" s="99">
        <v>23610081158.92001</v>
      </c>
      <c r="Q150" s="98">
        <f t="shared" si="2"/>
        <v>264089653964.92001</v>
      </c>
    </row>
    <row r="151" spans="2:19" x14ac:dyDescent="0.25">
      <c r="B151" s="96" t="s">
        <v>83</v>
      </c>
      <c r="C151" s="99">
        <v>898746149861</v>
      </c>
      <c r="D151" s="99">
        <v>905116351379.57996</v>
      </c>
      <c r="E151" s="99">
        <v>85310593165.149994</v>
      </c>
      <c r="F151" s="99">
        <v>65994009017.949989</v>
      </c>
      <c r="G151" s="99">
        <v>67040717823.740021</v>
      </c>
      <c r="H151" s="99">
        <v>102901819994.77992</v>
      </c>
      <c r="I151" s="99">
        <v>80319633158.310074</v>
      </c>
      <c r="J151" s="99">
        <v>70601012383.910004</v>
      </c>
      <c r="K151" s="99">
        <v>76467180317.709961</v>
      </c>
      <c r="L151" s="99">
        <v>70344366873.360031</v>
      </c>
      <c r="M151" s="99">
        <v>67704225098.170029</v>
      </c>
      <c r="N151" s="99">
        <v>79514514563.060028</v>
      </c>
      <c r="O151" s="99">
        <v>66597978231.940002</v>
      </c>
      <c r="P151" s="99">
        <v>80996830182.910004</v>
      </c>
      <c r="Q151" s="98">
        <f t="shared" si="2"/>
        <v>913792880810.99011</v>
      </c>
    </row>
    <row r="152" spans="2:19" x14ac:dyDescent="0.25">
      <c r="B152" s="93" t="s">
        <v>322</v>
      </c>
      <c r="C152" s="22">
        <f>+C11+C19+C27+C47+C56+C50+C62+C67+C71+C74+C77+C82+C88+C95+C92+C98+C105+C108+C113+C116+C119</f>
        <v>1241364731494</v>
      </c>
      <c r="D152" s="22">
        <f>+D11+D19+D27+D47+D56+D50+D62+D67+D71+D74+D77+D82+D88+D95+D92+D98+D105+D108+D113+D116+D119</f>
        <v>1281063678497.95</v>
      </c>
      <c r="E152" s="20">
        <f t="shared" ref="E152:P152" si="3">+E11+E19+E27+E47+E56+E50+E62+E67+E71+E74+E77+E82+E88+E95+E92+E98+E105+E108+E113+E116+E119</f>
        <v>109207582917.54001</v>
      </c>
      <c r="F152" s="20">
        <f t="shared" si="3"/>
        <v>91162794256.639999</v>
      </c>
      <c r="G152" s="20">
        <f t="shared" si="3"/>
        <v>93105789460.450012</v>
      </c>
      <c r="H152" s="20">
        <f t="shared" si="3"/>
        <v>127549964178.17992</v>
      </c>
      <c r="I152" s="20">
        <f t="shared" si="3"/>
        <v>106022189253.12007</v>
      </c>
      <c r="J152" s="20">
        <f t="shared" si="3"/>
        <v>95951347861.839996</v>
      </c>
      <c r="K152" s="20">
        <f t="shared" si="3"/>
        <v>113654948006.23996</v>
      </c>
      <c r="L152" s="20">
        <f t="shared" si="3"/>
        <v>96936804531.14003</v>
      </c>
      <c r="M152" s="20">
        <f t="shared" si="3"/>
        <v>95404151466.920013</v>
      </c>
      <c r="N152" s="20">
        <f t="shared" si="3"/>
        <v>107808403032.85002</v>
      </c>
      <c r="O152" s="20">
        <f t="shared" si="3"/>
        <v>92916760296.339996</v>
      </c>
      <c r="P152" s="20">
        <f t="shared" si="3"/>
        <v>118465577964.44002</v>
      </c>
      <c r="Q152" s="20">
        <f>SUM(E152:P152)</f>
        <v>1248186313225.7</v>
      </c>
    </row>
    <row r="153" spans="2:19" x14ac:dyDescent="0.25">
      <c r="B153" s="105" t="s">
        <v>91</v>
      </c>
      <c r="Q153" s="21"/>
      <c r="R153" s="48"/>
      <c r="S153" s="48"/>
    </row>
    <row r="154" spans="2:19" x14ac:dyDescent="0.25">
      <c r="B154" s="105" t="s">
        <v>340</v>
      </c>
      <c r="R154" s="48"/>
      <c r="S154" s="48"/>
    </row>
    <row r="155" spans="2:19" x14ac:dyDescent="0.25">
      <c r="B155" s="132" t="s">
        <v>208</v>
      </c>
      <c r="R155" s="48"/>
      <c r="S155" s="48"/>
    </row>
    <row r="156" spans="2:19" ht="28.15" customHeight="1" x14ac:dyDescent="0.25">
      <c r="B156" s="188" t="s">
        <v>323</v>
      </c>
      <c r="C156" s="188"/>
      <c r="D156" s="188"/>
      <c r="E156" s="188"/>
      <c r="F156" s="188"/>
      <c r="G156" s="188"/>
      <c r="H156" s="188"/>
      <c r="I156" s="188"/>
      <c r="J156" s="188"/>
      <c r="K156" s="188"/>
      <c r="L156" s="188"/>
      <c r="M156" s="188"/>
      <c r="N156" s="188"/>
      <c r="O156" s="188"/>
      <c r="P156" s="188"/>
      <c r="Q156" s="188"/>
      <c r="R156" s="48"/>
      <c r="S156" s="48"/>
    </row>
    <row r="157" spans="2:19" x14ac:dyDescent="0.25">
      <c r="B157" s="132" t="s">
        <v>27</v>
      </c>
      <c r="S157" s="48"/>
    </row>
    <row r="158" spans="2:19" x14ac:dyDescent="0.25">
      <c r="B158" s="132" t="s">
        <v>198</v>
      </c>
      <c r="S158" s="48"/>
    </row>
    <row r="160" spans="2:19" x14ac:dyDescent="0.25">
      <c r="C160" s="13"/>
      <c r="D160" s="13"/>
    </row>
    <row r="161" spans="3:15" x14ac:dyDescent="0.25">
      <c r="C161" s="13"/>
      <c r="D161" s="13"/>
      <c r="E161" s="13"/>
      <c r="F161" s="13"/>
      <c r="G161" s="13"/>
      <c r="H161" s="13"/>
      <c r="I161" s="13"/>
      <c r="J161" s="13"/>
      <c r="K161" s="13"/>
      <c r="L161" s="13"/>
      <c r="M161" s="13"/>
      <c r="N161" s="13"/>
      <c r="O161" s="13"/>
    </row>
    <row r="162" spans="3:15" x14ac:dyDescent="0.25">
      <c r="C162" s="13"/>
      <c r="D162" s="13"/>
      <c r="E162" s="13"/>
      <c r="F162" s="13"/>
      <c r="G162" s="13"/>
      <c r="H162" s="13"/>
      <c r="I162" s="13"/>
      <c r="J162" s="13"/>
      <c r="K162" s="13"/>
      <c r="L162" s="13"/>
      <c r="M162" s="13"/>
      <c r="N162" s="13"/>
      <c r="O162" s="13"/>
    </row>
    <row r="163" spans="3:15" x14ac:dyDescent="0.25">
      <c r="C163" s="13"/>
      <c r="D163" s="13"/>
      <c r="E163" s="13"/>
      <c r="F163" s="13"/>
      <c r="G163" s="13"/>
      <c r="H163" s="13"/>
      <c r="I163" s="13"/>
      <c r="J163" s="13"/>
      <c r="K163" s="13"/>
      <c r="L163" s="13"/>
      <c r="M163" s="13"/>
      <c r="N163" s="13"/>
      <c r="O163" s="13"/>
    </row>
  </sheetData>
  <mergeCells count="8">
    <mergeCell ref="B156:Q156"/>
    <mergeCell ref="B2:Q2"/>
    <mergeCell ref="B3:Q3"/>
    <mergeCell ref="B4:Q4"/>
    <mergeCell ref="B5:Q5"/>
    <mergeCell ref="B9:B10"/>
    <mergeCell ref="D9:D10"/>
    <mergeCell ref="E9:Q9"/>
  </mergeCells>
  <pageMargins left="0.7" right="0.7" top="0.75" bottom="0.75" header="0.3" footer="0.3"/>
  <pageSetup orientation="portrait" r:id="rId1"/>
  <ignoredErrors>
    <ignoredError sqref="Q11:Q15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9ACD-162A-48DB-AC5F-99FA6A524628}">
  <dimension ref="A2:S138"/>
  <sheetViews>
    <sheetView showGridLines="0" tabSelected="1" zoomScale="70" zoomScaleNormal="70" workbookViewId="0">
      <selection activeCell="B9" sqref="B9:B10"/>
    </sheetView>
  </sheetViews>
  <sheetFormatPr defaultColWidth="11.42578125" defaultRowHeight="15" x14ac:dyDescent="0.25"/>
  <cols>
    <col min="1" max="1" width="7.28515625" customWidth="1"/>
    <col min="2" max="2" width="89.85546875" customWidth="1"/>
    <col min="3" max="3" width="29.42578125" customWidth="1"/>
    <col min="4" max="4" width="29.42578125" hidden="1" customWidth="1"/>
    <col min="5" max="5" width="15.28515625" customWidth="1"/>
    <col min="6" max="6" width="13.85546875" customWidth="1"/>
    <col min="7" max="7" width="14.7109375" customWidth="1"/>
    <col min="8" max="8" width="14.5703125" customWidth="1"/>
    <col min="9" max="9" width="12.5703125" hidden="1" customWidth="1"/>
    <col min="10" max="10" width="11.85546875" hidden="1" customWidth="1"/>
    <col min="11" max="11" width="13.85546875" hidden="1" customWidth="1"/>
    <col min="12" max="12" width="12.28515625" hidden="1" customWidth="1"/>
    <col min="13" max="13" width="14.140625" hidden="1" customWidth="1"/>
    <col min="14" max="15" width="12.85546875" hidden="1" customWidth="1"/>
    <col min="16" max="16" width="18.85546875" hidden="1"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 min="24" max="24" width="109.7109375" bestFit="1" customWidth="1"/>
    <col min="25" max="25" width="35" bestFit="1" customWidth="1"/>
  </cols>
  <sheetData>
    <row r="2" spans="1:17" ht="26.25" x14ac:dyDescent="0.25">
      <c r="B2" s="138" t="s">
        <v>326</v>
      </c>
      <c r="C2" s="138"/>
      <c r="D2" s="138"/>
      <c r="E2" s="138"/>
      <c r="F2" s="138"/>
      <c r="G2" s="138"/>
      <c r="H2" s="138"/>
      <c r="I2" s="138"/>
      <c r="J2" s="138"/>
      <c r="K2" s="138"/>
      <c r="L2" s="138"/>
      <c r="M2" s="138"/>
      <c r="N2" s="138"/>
      <c r="O2" s="138"/>
      <c r="P2" s="138"/>
    </row>
    <row r="3" spans="1:17" ht="21" x14ac:dyDescent="0.25">
      <c r="B3" s="139" t="s">
        <v>34</v>
      </c>
      <c r="C3" s="139"/>
      <c r="D3" s="139"/>
      <c r="E3" s="139"/>
      <c r="F3" s="139"/>
      <c r="G3" s="139"/>
      <c r="H3" s="139"/>
      <c r="I3" s="139"/>
      <c r="J3" s="139"/>
      <c r="K3" s="139"/>
      <c r="L3" s="139"/>
      <c r="M3" s="139"/>
      <c r="N3" s="139"/>
      <c r="O3" s="139"/>
      <c r="P3" s="139"/>
    </row>
    <row r="4" spans="1:17" ht="21" x14ac:dyDescent="0.25">
      <c r="B4" s="139" t="s">
        <v>67</v>
      </c>
      <c r="C4" s="139"/>
      <c r="D4" s="139"/>
      <c r="E4" s="139"/>
      <c r="F4" s="139"/>
      <c r="G4" s="139"/>
      <c r="H4" s="139"/>
      <c r="I4" s="139"/>
      <c r="J4" s="139"/>
      <c r="K4" s="139"/>
      <c r="L4" s="139"/>
      <c r="M4" s="139"/>
      <c r="N4" s="139"/>
      <c r="O4" s="139"/>
      <c r="P4" s="139"/>
    </row>
    <row r="5" spans="1:17" ht="15.75" x14ac:dyDescent="0.25">
      <c r="B5" s="140" t="s">
        <v>60</v>
      </c>
      <c r="C5" s="140"/>
      <c r="D5" s="140"/>
      <c r="E5" s="140"/>
      <c r="F5" s="140"/>
      <c r="G5" s="140"/>
      <c r="H5" s="140"/>
      <c r="I5" s="140"/>
      <c r="J5" s="140"/>
      <c r="K5" s="140"/>
      <c r="L5" s="140"/>
      <c r="M5" s="140"/>
      <c r="N5" s="140"/>
      <c r="O5" s="140"/>
      <c r="P5" s="140"/>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345</v>
      </c>
      <c r="C8" s="7"/>
      <c r="D8" s="7"/>
      <c r="E8" s="7"/>
      <c r="F8" s="7"/>
      <c r="G8" s="7"/>
      <c r="H8" s="7"/>
      <c r="I8" s="7"/>
      <c r="J8" s="7"/>
      <c r="K8" s="7"/>
      <c r="L8" s="7"/>
      <c r="M8" s="7"/>
      <c r="N8" s="7"/>
      <c r="O8" s="7"/>
      <c r="P8" s="9" t="s">
        <v>45</v>
      </c>
    </row>
    <row r="9" spans="1:17" ht="16.5" customHeight="1" x14ac:dyDescent="0.25">
      <c r="B9" s="141" t="s">
        <v>94</v>
      </c>
      <c r="C9" s="85" t="s">
        <v>77</v>
      </c>
      <c r="D9" s="143" t="s">
        <v>89</v>
      </c>
      <c r="E9" s="145" t="s">
        <v>71</v>
      </c>
      <c r="F9" s="146"/>
      <c r="G9" s="146"/>
      <c r="H9" s="146"/>
      <c r="I9" s="146"/>
      <c r="J9" s="146"/>
      <c r="K9" s="146"/>
      <c r="L9" s="146"/>
      <c r="M9" s="146"/>
      <c r="N9" s="146"/>
      <c r="O9" s="146"/>
      <c r="P9" s="146"/>
      <c r="Q9" s="146"/>
    </row>
    <row r="10" spans="1:17" ht="15.95" customHeight="1" x14ac:dyDescent="0.25">
      <c r="B10" s="142"/>
      <c r="C10" s="86" t="s">
        <v>327</v>
      </c>
      <c r="D10" s="144"/>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1233970813</v>
      </c>
      <c r="D11" s="97"/>
      <c r="E11" s="97">
        <v>15180077.5</v>
      </c>
      <c r="F11" s="97">
        <v>9180</v>
      </c>
      <c r="G11" s="97">
        <v>6180645</v>
      </c>
      <c r="H11" s="97">
        <v>255901477.16</v>
      </c>
      <c r="I11" s="97"/>
      <c r="J11" s="97"/>
      <c r="K11" s="97"/>
      <c r="L11" s="97"/>
      <c r="M11" s="97"/>
      <c r="N11" s="97"/>
      <c r="O11" s="97"/>
      <c r="P11" s="97"/>
      <c r="Q11" s="98">
        <f>SUM(E11:P11)</f>
        <v>277271379.65999997</v>
      </c>
    </row>
    <row r="12" spans="1:17" ht="15.95" customHeight="1" x14ac:dyDescent="0.25">
      <c r="B12" s="102" t="s">
        <v>210</v>
      </c>
      <c r="C12" s="97">
        <v>93970813</v>
      </c>
      <c r="D12" s="97"/>
      <c r="E12" s="97">
        <v>0</v>
      </c>
      <c r="F12" s="97">
        <v>0</v>
      </c>
      <c r="G12" s="97"/>
      <c r="H12" s="97"/>
      <c r="I12" s="97"/>
      <c r="J12" s="97"/>
      <c r="K12" s="97"/>
      <c r="L12" s="97"/>
      <c r="M12" s="97"/>
      <c r="N12" s="97"/>
      <c r="O12" s="97"/>
      <c r="P12" s="97"/>
      <c r="Q12" s="98">
        <f t="shared" ref="Q12:Q75" si="0">SUM(E12:P12)</f>
        <v>0</v>
      </c>
    </row>
    <row r="13" spans="1:17" ht="15.95" customHeight="1" x14ac:dyDescent="0.25">
      <c r="B13" s="101" t="s">
        <v>324</v>
      </c>
      <c r="C13" s="97">
        <v>93970813</v>
      </c>
      <c r="D13" s="97"/>
      <c r="E13" s="97">
        <v>0</v>
      </c>
      <c r="F13" s="97"/>
      <c r="G13" s="97"/>
      <c r="H13" s="97"/>
      <c r="I13" s="97"/>
      <c r="J13" s="97"/>
      <c r="K13" s="97"/>
      <c r="L13" s="97"/>
      <c r="M13" s="97"/>
      <c r="N13" s="97"/>
      <c r="O13" s="97"/>
      <c r="P13" s="97"/>
      <c r="Q13" s="98">
        <f t="shared" si="0"/>
        <v>0</v>
      </c>
    </row>
    <row r="14" spans="1:17" ht="15.95" customHeight="1" x14ac:dyDescent="0.25">
      <c r="B14" s="102" t="s">
        <v>212</v>
      </c>
      <c r="C14" s="97">
        <v>1140000000</v>
      </c>
      <c r="D14" s="97"/>
      <c r="E14" s="97">
        <v>15180077.5</v>
      </c>
      <c r="F14" s="97">
        <v>9180</v>
      </c>
      <c r="G14" s="97">
        <v>6180645</v>
      </c>
      <c r="H14" s="97">
        <v>255901477.16</v>
      </c>
      <c r="I14" s="97"/>
      <c r="J14" s="97"/>
      <c r="K14" s="97"/>
      <c r="L14" s="97"/>
      <c r="M14" s="97"/>
      <c r="N14" s="97"/>
      <c r="O14" s="97"/>
      <c r="P14" s="97"/>
      <c r="Q14" s="98">
        <f t="shared" si="0"/>
        <v>277271379.65999997</v>
      </c>
    </row>
    <row r="15" spans="1:17" ht="15.95" customHeight="1" x14ac:dyDescent="0.25">
      <c r="B15" s="101" t="s">
        <v>213</v>
      </c>
      <c r="C15" s="97">
        <v>0</v>
      </c>
      <c r="D15" s="99"/>
      <c r="E15" s="99">
        <v>0</v>
      </c>
      <c r="F15" s="99"/>
      <c r="G15" s="99"/>
      <c r="H15" s="99"/>
      <c r="I15" s="99"/>
      <c r="J15" s="99"/>
      <c r="K15" s="99"/>
      <c r="L15" s="99"/>
      <c r="M15" s="99"/>
      <c r="N15" s="99"/>
      <c r="O15" s="99"/>
      <c r="P15" s="99"/>
      <c r="Q15" s="98">
        <f t="shared" si="0"/>
        <v>0</v>
      </c>
    </row>
    <row r="16" spans="1:17" ht="15.95" customHeight="1" x14ac:dyDescent="0.25">
      <c r="B16" s="101" t="s">
        <v>333</v>
      </c>
      <c r="C16" s="97">
        <v>1140000000</v>
      </c>
      <c r="D16" s="99"/>
      <c r="E16" s="99">
        <v>15180077.5</v>
      </c>
      <c r="F16" s="99">
        <v>9180</v>
      </c>
      <c r="G16" s="99">
        <v>6180645</v>
      </c>
      <c r="H16" s="99">
        <v>255901477.16</v>
      </c>
      <c r="I16" s="99"/>
      <c r="J16" s="99"/>
      <c r="K16" s="99"/>
      <c r="L16" s="99"/>
      <c r="M16" s="99"/>
      <c r="N16" s="99"/>
      <c r="O16" s="99"/>
      <c r="P16" s="99"/>
      <c r="Q16" s="98">
        <f t="shared" si="0"/>
        <v>277271379.65999997</v>
      </c>
    </row>
    <row r="17" spans="2:17" ht="15.95" customHeight="1" x14ac:dyDescent="0.25">
      <c r="B17" s="100" t="s">
        <v>214</v>
      </c>
      <c r="C17" s="97">
        <v>3318000000</v>
      </c>
      <c r="D17" s="97"/>
      <c r="E17" s="97">
        <v>217006737.25</v>
      </c>
      <c r="F17" s="97">
        <v>454081319.35000002</v>
      </c>
      <c r="G17" s="97">
        <v>278277747.82999998</v>
      </c>
      <c r="H17" s="97">
        <v>233877799.98999998</v>
      </c>
      <c r="I17" s="97"/>
      <c r="J17" s="97"/>
      <c r="K17" s="97"/>
      <c r="L17" s="97"/>
      <c r="M17" s="97"/>
      <c r="N17" s="97"/>
      <c r="O17" s="97"/>
      <c r="P17" s="97"/>
      <c r="Q17" s="98">
        <f t="shared" si="0"/>
        <v>1183243604.4200001</v>
      </c>
    </row>
    <row r="18" spans="2:17" ht="15.95" customHeight="1" x14ac:dyDescent="0.25">
      <c r="B18" s="102" t="s">
        <v>215</v>
      </c>
      <c r="C18" s="99">
        <v>3096000000</v>
      </c>
      <c r="D18" s="97"/>
      <c r="E18" s="97">
        <v>193322012.96000001</v>
      </c>
      <c r="F18" s="97">
        <v>430119677.39999998</v>
      </c>
      <c r="G18" s="97">
        <v>261731647.81</v>
      </c>
      <c r="H18" s="97">
        <v>213023979.67999998</v>
      </c>
      <c r="I18" s="97"/>
      <c r="J18" s="97"/>
      <c r="K18" s="97"/>
      <c r="L18" s="97"/>
      <c r="M18" s="97"/>
      <c r="N18" s="97"/>
      <c r="O18" s="97"/>
      <c r="P18" s="97"/>
      <c r="Q18" s="98">
        <f t="shared" si="0"/>
        <v>1098197317.8500001</v>
      </c>
    </row>
    <row r="19" spans="2:17" ht="15.95" customHeight="1" x14ac:dyDescent="0.25">
      <c r="B19" s="101" t="s">
        <v>216</v>
      </c>
      <c r="C19" s="97">
        <v>504000000</v>
      </c>
      <c r="D19" s="99"/>
      <c r="E19" s="99">
        <v>39306509.379999995</v>
      </c>
      <c r="F19" s="99">
        <v>26592535.639999997</v>
      </c>
      <c r="G19" s="99">
        <v>35905915.109999999</v>
      </c>
      <c r="H19" s="99">
        <v>24518343</v>
      </c>
      <c r="I19" s="99"/>
      <c r="J19" s="99"/>
      <c r="K19" s="99"/>
      <c r="L19" s="99"/>
      <c r="M19" s="99"/>
      <c r="N19" s="99"/>
      <c r="O19" s="99"/>
      <c r="P19" s="99"/>
      <c r="Q19" s="98">
        <f t="shared" si="0"/>
        <v>126323303.13</v>
      </c>
    </row>
    <row r="20" spans="2:17" ht="15.95" customHeight="1" x14ac:dyDescent="0.25">
      <c r="B20" s="101" t="s">
        <v>217</v>
      </c>
      <c r="C20" s="97">
        <v>2592000000</v>
      </c>
      <c r="D20" s="99"/>
      <c r="E20" s="99">
        <v>154015503.58000001</v>
      </c>
      <c r="F20" s="99">
        <v>403527141.75999999</v>
      </c>
      <c r="G20" s="99">
        <v>225825732.69999999</v>
      </c>
      <c r="H20" s="99">
        <v>188505636.67999998</v>
      </c>
      <c r="I20" s="99"/>
      <c r="J20" s="99"/>
      <c r="K20" s="99"/>
      <c r="L20" s="99"/>
      <c r="M20" s="99"/>
      <c r="N20" s="99"/>
      <c r="O20" s="99"/>
      <c r="P20" s="99"/>
      <c r="Q20" s="98">
        <f t="shared" si="0"/>
        <v>971874014.71999991</v>
      </c>
    </row>
    <row r="21" spans="2:17" ht="15.95" customHeight="1" x14ac:dyDescent="0.25">
      <c r="B21" s="101" t="s">
        <v>334</v>
      </c>
      <c r="C21" s="97">
        <v>0</v>
      </c>
      <c r="D21" s="99"/>
      <c r="E21" s="99">
        <v>0</v>
      </c>
      <c r="F21" s="99"/>
      <c r="G21" s="99"/>
      <c r="H21" s="99"/>
      <c r="I21" s="99"/>
      <c r="J21" s="99"/>
      <c r="K21" s="99"/>
      <c r="L21" s="99"/>
      <c r="M21" s="99"/>
      <c r="N21" s="99"/>
      <c r="O21" s="99"/>
      <c r="P21" s="99"/>
      <c r="Q21" s="98">
        <f t="shared" si="0"/>
        <v>0</v>
      </c>
    </row>
    <row r="22" spans="2:17" ht="15.95" customHeight="1" x14ac:dyDescent="0.25">
      <c r="B22" s="102" t="s">
        <v>218</v>
      </c>
      <c r="C22" s="99">
        <v>222000000</v>
      </c>
      <c r="D22" s="97"/>
      <c r="E22" s="133">
        <v>23684724.289999999</v>
      </c>
      <c r="F22" s="97">
        <v>23961641.950000003</v>
      </c>
      <c r="G22" s="97">
        <v>16546100.020000001</v>
      </c>
      <c r="H22" s="97">
        <v>20853820.309999999</v>
      </c>
      <c r="I22" s="97"/>
      <c r="J22" s="97"/>
      <c r="K22" s="97"/>
      <c r="L22" s="97"/>
      <c r="M22" s="97"/>
      <c r="N22" s="97"/>
      <c r="O22" s="97"/>
      <c r="P22" s="97"/>
      <c r="Q22" s="98">
        <f t="shared" si="0"/>
        <v>85046286.570000008</v>
      </c>
    </row>
    <row r="23" spans="2:17" ht="15.95" customHeight="1" x14ac:dyDescent="0.25">
      <c r="B23" s="101" t="s">
        <v>309</v>
      </c>
      <c r="C23" s="97">
        <v>54000000</v>
      </c>
      <c r="D23" s="99"/>
      <c r="E23" s="134">
        <v>3500501</v>
      </c>
      <c r="F23" s="99">
        <v>4147007.67</v>
      </c>
      <c r="G23" s="99">
        <v>4155316.67</v>
      </c>
      <c r="H23" s="99">
        <v>4268858.79</v>
      </c>
      <c r="I23" s="99"/>
      <c r="J23" s="99"/>
      <c r="K23" s="99"/>
      <c r="L23" s="99"/>
      <c r="M23" s="99"/>
      <c r="N23" s="99"/>
      <c r="O23" s="99"/>
      <c r="P23" s="99"/>
      <c r="Q23" s="98">
        <f t="shared" si="0"/>
        <v>16071684.129999999</v>
      </c>
    </row>
    <row r="24" spans="2:17" ht="15.95" customHeight="1" x14ac:dyDescent="0.25">
      <c r="B24" s="101" t="s">
        <v>219</v>
      </c>
      <c r="C24" s="99">
        <v>168000000</v>
      </c>
      <c r="D24" s="99"/>
      <c r="E24" s="134">
        <v>20184223.289999999</v>
      </c>
      <c r="F24" s="99">
        <v>19814634.280000001</v>
      </c>
      <c r="G24" s="99">
        <v>12390783.350000001</v>
      </c>
      <c r="H24" s="99">
        <v>16584961.52</v>
      </c>
      <c r="I24" s="99"/>
      <c r="J24" s="99"/>
      <c r="K24" s="99"/>
      <c r="L24" s="99"/>
      <c r="M24" s="99"/>
      <c r="N24" s="99"/>
      <c r="O24" s="99"/>
      <c r="P24" s="99"/>
      <c r="Q24" s="98">
        <f t="shared" si="0"/>
        <v>68974602.439999998</v>
      </c>
    </row>
    <row r="25" spans="2:17" ht="15.95" customHeight="1" x14ac:dyDescent="0.25">
      <c r="B25" s="100" t="s">
        <v>220</v>
      </c>
      <c r="C25" s="99">
        <v>3760115579</v>
      </c>
      <c r="D25" s="97"/>
      <c r="E25" s="97">
        <v>351210562.67000002</v>
      </c>
      <c r="F25" s="97">
        <v>388495305.06999999</v>
      </c>
      <c r="G25" s="97">
        <v>324097917.38</v>
      </c>
      <c r="H25" s="97">
        <v>364537312.87</v>
      </c>
      <c r="I25" s="97"/>
      <c r="J25" s="97"/>
      <c r="K25" s="97"/>
      <c r="L25" s="97"/>
      <c r="M25" s="97"/>
      <c r="N25" s="97"/>
      <c r="O25" s="97"/>
      <c r="P25" s="97"/>
      <c r="Q25" s="98">
        <f t="shared" si="0"/>
        <v>1428341097.99</v>
      </c>
    </row>
    <row r="26" spans="2:17" ht="15.95" customHeight="1" x14ac:dyDescent="0.25">
      <c r="B26" s="102" t="s">
        <v>221</v>
      </c>
      <c r="C26" s="99">
        <v>2204431515</v>
      </c>
      <c r="D26" s="97"/>
      <c r="E26" s="97">
        <v>197129869.49000001</v>
      </c>
      <c r="F26" s="97">
        <v>234245660.14999998</v>
      </c>
      <c r="G26" s="97">
        <v>198161613.87</v>
      </c>
      <c r="H26" s="97">
        <v>212943059.33000001</v>
      </c>
      <c r="I26" s="97"/>
      <c r="J26" s="97"/>
      <c r="K26" s="97"/>
      <c r="L26" s="97"/>
      <c r="M26" s="97"/>
      <c r="N26" s="97"/>
      <c r="O26" s="97"/>
      <c r="P26" s="97"/>
      <c r="Q26" s="98">
        <f t="shared" si="0"/>
        <v>842480202.84000003</v>
      </c>
    </row>
    <row r="27" spans="2:17" ht="15.95" customHeight="1" x14ac:dyDescent="0.25">
      <c r="B27" s="101" t="s">
        <v>222</v>
      </c>
      <c r="C27" s="97">
        <v>18000000</v>
      </c>
      <c r="D27" s="97"/>
      <c r="E27" s="97">
        <v>1519921.58</v>
      </c>
      <c r="F27" s="97">
        <v>494649.44</v>
      </c>
      <c r="G27" s="97">
        <v>6216445.1100000003</v>
      </c>
      <c r="H27" s="97">
        <v>11751503.390000001</v>
      </c>
      <c r="I27" s="97"/>
      <c r="J27" s="97"/>
      <c r="K27" s="97"/>
      <c r="L27" s="97"/>
      <c r="M27" s="97"/>
      <c r="N27" s="97"/>
      <c r="O27" s="97"/>
      <c r="P27" s="97"/>
      <c r="Q27" s="98">
        <f t="shared" si="0"/>
        <v>19982519.520000003</v>
      </c>
    </row>
    <row r="28" spans="2:17" ht="15.95" customHeight="1" x14ac:dyDescent="0.25">
      <c r="B28" s="101" t="s">
        <v>121</v>
      </c>
      <c r="C28" s="99">
        <v>10150546</v>
      </c>
      <c r="D28" s="99"/>
      <c r="E28" s="99">
        <v>2791975</v>
      </c>
      <c r="F28" s="99">
        <v>1719855.56</v>
      </c>
      <c r="G28" s="99">
        <v>223033.33</v>
      </c>
      <c r="H28" s="99"/>
      <c r="I28" s="99"/>
      <c r="J28" s="99"/>
      <c r="K28" s="99"/>
      <c r="L28" s="99"/>
      <c r="M28" s="99"/>
      <c r="N28" s="99"/>
      <c r="O28" s="99"/>
      <c r="P28" s="99"/>
      <c r="Q28" s="98">
        <f t="shared" si="0"/>
        <v>4734863.8900000006</v>
      </c>
    </row>
    <row r="29" spans="2:17" ht="15.95" customHeight="1" x14ac:dyDescent="0.25">
      <c r="B29" s="101" t="s">
        <v>301</v>
      </c>
      <c r="C29" s="99">
        <v>3000000</v>
      </c>
      <c r="D29" s="99"/>
      <c r="E29" s="99">
        <v>0</v>
      </c>
      <c r="F29" s="99"/>
      <c r="G29" s="99"/>
      <c r="H29" s="99"/>
      <c r="I29" s="99"/>
      <c r="J29" s="99"/>
      <c r="K29" s="99"/>
      <c r="L29" s="99"/>
      <c r="M29" s="99"/>
      <c r="N29" s="99"/>
      <c r="O29" s="99"/>
      <c r="P29" s="99"/>
      <c r="Q29" s="98">
        <f t="shared" si="0"/>
        <v>0</v>
      </c>
    </row>
    <row r="30" spans="2:17" ht="15.95" customHeight="1" x14ac:dyDescent="0.25">
      <c r="B30" s="101" t="s">
        <v>223</v>
      </c>
      <c r="C30" s="99">
        <v>92529619</v>
      </c>
      <c r="D30" s="99"/>
      <c r="E30" s="99">
        <v>6693604.5</v>
      </c>
      <c r="F30" s="99">
        <v>8072223.5</v>
      </c>
      <c r="G30" s="99">
        <v>21834441.579999998</v>
      </c>
      <c r="H30" s="99">
        <v>6082767.1600000001</v>
      </c>
      <c r="I30" s="99"/>
      <c r="J30" s="99"/>
      <c r="K30" s="99"/>
      <c r="L30" s="99"/>
      <c r="M30" s="99"/>
      <c r="N30" s="99"/>
      <c r="O30" s="99"/>
      <c r="P30" s="99"/>
      <c r="Q30" s="98">
        <f t="shared" si="0"/>
        <v>42683036.739999995</v>
      </c>
    </row>
    <row r="31" spans="2:17" ht="15.95" customHeight="1" x14ac:dyDescent="0.25">
      <c r="B31" s="101" t="s">
        <v>224</v>
      </c>
      <c r="C31" s="99">
        <v>2000000</v>
      </c>
      <c r="D31" s="99"/>
      <c r="E31" s="134">
        <v>273900</v>
      </c>
      <c r="F31" s="99">
        <v>514300</v>
      </c>
      <c r="G31" s="99">
        <v>174300</v>
      </c>
      <c r="H31" s="99">
        <v>283700</v>
      </c>
      <c r="I31" s="99"/>
      <c r="J31" s="99"/>
      <c r="K31" s="99"/>
      <c r="L31" s="99"/>
      <c r="M31" s="99"/>
      <c r="N31" s="99"/>
      <c r="O31" s="99"/>
      <c r="P31" s="99"/>
      <c r="Q31" s="98">
        <f t="shared" si="0"/>
        <v>1246200</v>
      </c>
    </row>
    <row r="32" spans="2:17" ht="15.95" customHeight="1" x14ac:dyDescent="0.25">
      <c r="B32" s="101" t="s">
        <v>335</v>
      </c>
      <c r="C32" s="99">
        <v>4785561</v>
      </c>
      <c r="D32" s="99"/>
      <c r="E32" s="134">
        <v>350000</v>
      </c>
      <c r="F32" s="99">
        <v>350000</v>
      </c>
      <c r="G32" s="99">
        <v>350000</v>
      </c>
      <c r="H32" s="99">
        <v>350000</v>
      </c>
      <c r="I32" s="99"/>
      <c r="J32" s="99"/>
      <c r="K32" s="99"/>
      <c r="L32" s="99"/>
      <c r="M32" s="99"/>
      <c r="N32" s="99"/>
      <c r="O32" s="99"/>
      <c r="P32" s="99"/>
      <c r="Q32" s="98">
        <f t="shared" si="0"/>
        <v>1400000</v>
      </c>
    </row>
    <row r="33" spans="2:17" ht="15.95" customHeight="1" x14ac:dyDescent="0.25">
      <c r="B33" s="101" t="s">
        <v>200</v>
      </c>
      <c r="C33" s="99">
        <v>22800000</v>
      </c>
      <c r="D33" s="99"/>
      <c r="E33" s="134">
        <v>0</v>
      </c>
      <c r="F33" s="99">
        <v>2498734.8199999998</v>
      </c>
      <c r="G33" s="99"/>
      <c r="H33" s="99">
        <v>3247073.6</v>
      </c>
      <c r="I33" s="99"/>
      <c r="J33" s="99"/>
      <c r="K33" s="99"/>
      <c r="L33" s="99"/>
      <c r="M33" s="99"/>
      <c r="N33" s="99"/>
      <c r="O33" s="99"/>
      <c r="P33" s="99"/>
      <c r="Q33" s="98">
        <f t="shared" si="0"/>
        <v>5745808.4199999999</v>
      </c>
    </row>
    <row r="34" spans="2:17" ht="15.95" customHeight="1" x14ac:dyDescent="0.25">
      <c r="B34" s="101" t="s">
        <v>225</v>
      </c>
      <c r="C34" s="99">
        <v>10000000</v>
      </c>
      <c r="D34" s="99"/>
      <c r="E34" s="134">
        <v>336000</v>
      </c>
      <c r="F34" s="99">
        <v>182000</v>
      </c>
      <c r="G34" s="99">
        <v>230000</v>
      </c>
      <c r="H34" s="99">
        <v>141000</v>
      </c>
      <c r="I34" s="99"/>
      <c r="J34" s="99"/>
      <c r="K34" s="99"/>
      <c r="L34" s="99"/>
      <c r="M34" s="99"/>
      <c r="N34" s="99"/>
      <c r="O34" s="99"/>
      <c r="P34" s="99"/>
      <c r="Q34" s="98">
        <f t="shared" si="0"/>
        <v>889000</v>
      </c>
    </row>
    <row r="35" spans="2:17" ht="15.95" customHeight="1" x14ac:dyDescent="0.25">
      <c r="B35" s="101" t="s">
        <v>226</v>
      </c>
      <c r="C35" s="99">
        <v>1991965789</v>
      </c>
      <c r="D35" s="99"/>
      <c r="E35" s="134">
        <v>185164468.41</v>
      </c>
      <c r="F35" s="99">
        <v>217729896.82999998</v>
      </c>
      <c r="G35" s="99">
        <v>169133393.84999999</v>
      </c>
      <c r="H35" s="99">
        <v>191087015.18000001</v>
      </c>
      <c r="I35" s="99"/>
      <c r="J35" s="99"/>
      <c r="K35" s="99"/>
      <c r="L35" s="99"/>
      <c r="M35" s="99"/>
      <c r="N35" s="99"/>
      <c r="O35" s="99"/>
      <c r="P35" s="99"/>
      <c r="Q35" s="98">
        <f t="shared" si="0"/>
        <v>763114774.26999998</v>
      </c>
    </row>
    <row r="36" spans="2:17" ht="15.95" customHeight="1" x14ac:dyDescent="0.25">
      <c r="B36" s="101" t="s">
        <v>311</v>
      </c>
      <c r="C36" s="99">
        <v>49200000</v>
      </c>
      <c r="D36" s="99"/>
      <c r="E36" s="99">
        <v>0</v>
      </c>
      <c r="F36" s="99">
        <v>2684000</v>
      </c>
      <c r="G36" s="99"/>
      <c r="H36" s="99"/>
      <c r="I36" s="99"/>
      <c r="J36" s="99"/>
      <c r="K36" s="99"/>
      <c r="L36" s="99"/>
      <c r="M36" s="99"/>
      <c r="N36" s="99"/>
      <c r="O36" s="99"/>
      <c r="P36" s="99"/>
      <c r="Q36" s="98">
        <f t="shared" si="0"/>
        <v>2684000</v>
      </c>
    </row>
    <row r="37" spans="2:17" ht="15.95" customHeight="1" x14ac:dyDescent="0.25">
      <c r="B37" s="102" t="s">
        <v>227</v>
      </c>
      <c r="C37" s="97">
        <v>38476136</v>
      </c>
      <c r="D37" s="97"/>
      <c r="E37" s="133">
        <v>6335936.1399999997</v>
      </c>
      <c r="F37" s="97">
        <v>801338.59</v>
      </c>
      <c r="G37" s="97">
        <v>3691079.78</v>
      </c>
      <c r="H37" s="97">
        <v>8401859.8100000005</v>
      </c>
      <c r="I37" s="97"/>
      <c r="J37" s="97"/>
      <c r="K37" s="97"/>
      <c r="L37" s="97"/>
      <c r="M37" s="97"/>
      <c r="N37" s="97"/>
      <c r="O37" s="97"/>
      <c r="P37" s="97"/>
      <c r="Q37" s="98">
        <f t="shared" si="0"/>
        <v>19230214.32</v>
      </c>
    </row>
    <row r="38" spans="2:17" ht="15.95" customHeight="1" x14ac:dyDescent="0.25">
      <c r="B38" s="101" t="s">
        <v>117</v>
      </c>
      <c r="C38" s="99">
        <v>38476136</v>
      </c>
      <c r="D38" s="99"/>
      <c r="E38" s="134">
        <v>6335936.1399999997</v>
      </c>
      <c r="F38" s="99">
        <v>801338.59</v>
      </c>
      <c r="G38" s="99">
        <v>3691079.78</v>
      </c>
      <c r="H38" s="99">
        <v>8401859.8100000005</v>
      </c>
      <c r="I38" s="99"/>
      <c r="J38" s="99"/>
      <c r="K38" s="99"/>
      <c r="L38" s="99"/>
      <c r="M38" s="99"/>
      <c r="N38" s="99"/>
      <c r="O38" s="99"/>
      <c r="P38" s="99"/>
      <c r="Q38" s="98">
        <f t="shared" si="0"/>
        <v>19230214.32</v>
      </c>
    </row>
    <row r="39" spans="2:17" ht="15.95" customHeight="1" x14ac:dyDescent="0.25">
      <c r="B39" s="102" t="s">
        <v>228</v>
      </c>
      <c r="C39" s="97">
        <v>99000000</v>
      </c>
      <c r="D39" s="97"/>
      <c r="E39" s="133">
        <v>100000</v>
      </c>
      <c r="F39" s="97">
        <v>12504027.050000001</v>
      </c>
      <c r="G39" s="97">
        <v>200000</v>
      </c>
      <c r="H39" s="97">
        <v>392740</v>
      </c>
      <c r="I39" s="97"/>
      <c r="J39" s="97"/>
      <c r="K39" s="97"/>
      <c r="L39" s="97"/>
      <c r="M39" s="97"/>
      <c r="N39" s="97"/>
      <c r="O39" s="97"/>
      <c r="P39" s="97"/>
      <c r="Q39" s="98">
        <f t="shared" si="0"/>
        <v>13196767.050000001</v>
      </c>
    </row>
    <row r="40" spans="2:17" ht="15.95" customHeight="1" x14ac:dyDescent="0.25">
      <c r="B40" s="101" t="s">
        <v>119</v>
      </c>
      <c r="C40" s="99">
        <v>96000000</v>
      </c>
      <c r="D40" s="99"/>
      <c r="E40" s="99">
        <v>0</v>
      </c>
      <c r="F40" s="99">
        <v>12038107.050000001</v>
      </c>
      <c r="G40" s="99"/>
      <c r="H40" s="99"/>
      <c r="I40" s="99"/>
      <c r="J40" s="99"/>
      <c r="K40" s="99"/>
      <c r="L40" s="99"/>
      <c r="M40" s="99"/>
      <c r="N40" s="99"/>
      <c r="O40" s="99"/>
      <c r="P40" s="99"/>
      <c r="Q40" s="98">
        <f t="shared" si="0"/>
        <v>12038107.050000001</v>
      </c>
    </row>
    <row r="41" spans="2:17" ht="15.95" customHeight="1" x14ac:dyDescent="0.25">
      <c r="B41" s="101" t="s">
        <v>202</v>
      </c>
      <c r="C41" s="99">
        <v>3000000</v>
      </c>
      <c r="D41" s="99"/>
      <c r="E41" s="134">
        <v>100000</v>
      </c>
      <c r="F41" s="99">
        <v>465920</v>
      </c>
      <c r="G41" s="99">
        <v>200000</v>
      </c>
      <c r="H41" s="99">
        <v>392740</v>
      </c>
      <c r="I41" s="99"/>
      <c r="J41" s="99"/>
      <c r="K41" s="99"/>
      <c r="L41" s="99"/>
      <c r="M41" s="99"/>
      <c r="N41" s="99"/>
      <c r="O41" s="99"/>
      <c r="P41" s="99"/>
      <c r="Q41" s="98">
        <f t="shared" si="0"/>
        <v>1158660</v>
      </c>
    </row>
    <row r="42" spans="2:17" ht="15.95" customHeight="1" x14ac:dyDescent="0.25">
      <c r="B42" s="102" t="s">
        <v>229</v>
      </c>
      <c r="C42" s="97">
        <v>1418207928</v>
      </c>
      <c r="D42" s="97"/>
      <c r="E42" s="97">
        <v>147644757.04000002</v>
      </c>
      <c r="F42" s="97">
        <v>140944279.28</v>
      </c>
      <c r="G42" s="97">
        <v>122045223.72999999</v>
      </c>
      <c r="H42" s="97">
        <v>142799653.73000002</v>
      </c>
      <c r="I42" s="97"/>
      <c r="J42" s="97"/>
      <c r="K42" s="97"/>
      <c r="L42" s="97"/>
      <c r="M42" s="97"/>
      <c r="N42" s="97"/>
      <c r="O42" s="97"/>
      <c r="P42" s="97"/>
      <c r="Q42" s="98">
        <f t="shared" si="0"/>
        <v>553433913.78000009</v>
      </c>
    </row>
    <row r="43" spans="2:17" ht="15.95" customHeight="1" x14ac:dyDescent="0.25">
      <c r="B43" s="101" t="s">
        <v>230</v>
      </c>
      <c r="C43" s="99">
        <v>1291960568</v>
      </c>
      <c r="D43" s="99"/>
      <c r="E43" s="99">
        <v>126570241.46000001</v>
      </c>
      <c r="F43" s="99">
        <v>127709331.72</v>
      </c>
      <c r="G43" s="99">
        <v>116961079.33999999</v>
      </c>
      <c r="H43" s="99">
        <v>127536680.40000001</v>
      </c>
      <c r="I43" s="99"/>
      <c r="J43" s="99"/>
      <c r="K43" s="99"/>
      <c r="L43" s="99"/>
      <c r="M43" s="99"/>
      <c r="N43" s="99"/>
      <c r="O43" s="99"/>
      <c r="P43" s="99"/>
      <c r="Q43" s="98">
        <f t="shared" si="0"/>
        <v>498777332.91999996</v>
      </c>
    </row>
    <row r="44" spans="2:17" ht="15.95" customHeight="1" x14ac:dyDescent="0.25">
      <c r="B44" s="101" t="s">
        <v>231</v>
      </c>
      <c r="C44" s="99">
        <v>126247360</v>
      </c>
      <c r="D44" s="99"/>
      <c r="E44" s="99">
        <v>21074515.579999998</v>
      </c>
      <c r="F44" s="99">
        <v>13234947.559999999</v>
      </c>
      <c r="G44" s="99">
        <v>5084144.3899999997</v>
      </c>
      <c r="H44" s="99">
        <v>15262973.33</v>
      </c>
      <c r="I44" s="99"/>
      <c r="J44" s="99"/>
      <c r="K44" s="99"/>
      <c r="L44" s="99"/>
      <c r="M44" s="99"/>
      <c r="N44" s="99"/>
      <c r="O44" s="99"/>
      <c r="P44" s="99"/>
      <c r="Q44" s="98">
        <f t="shared" si="0"/>
        <v>54656580.859999999</v>
      </c>
    </row>
    <row r="45" spans="2:17" ht="15.95" customHeight="1" x14ac:dyDescent="0.25">
      <c r="B45" s="100" t="s">
        <v>232</v>
      </c>
      <c r="C45" s="97">
        <v>627685390</v>
      </c>
      <c r="D45" s="97"/>
      <c r="E45" s="97">
        <v>35962826.710000001</v>
      </c>
      <c r="F45" s="97">
        <v>27230454.359999999</v>
      </c>
      <c r="G45" s="97">
        <v>38623691.880000003</v>
      </c>
      <c r="H45" s="97">
        <v>56502272.640000001</v>
      </c>
      <c r="I45" s="97"/>
      <c r="J45" s="97"/>
      <c r="K45" s="97"/>
      <c r="L45" s="97"/>
      <c r="M45" s="97"/>
      <c r="N45" s="97"/>
      <c r="O45" s="97"/>
      <c r="P45" s="97"/>
      <c r="Q45" s="98">
        <f t="shared" si="0"/>
        <v>158319245.59</v>
      </c>
    </row>
    <row r="46" spans="2:17" ht="15.95" customHeight="1" x14ac:dyDescent="0.25">
      <c r="B46" s="102" t="s">
        <v>233</v>
      </c>
      <c r="C46" s="97">
        <v>627685390</v>
      </c>
      <c r="D46" s="97"/>
      <c r="E46" s="97">
        <v>35962826.710000001</v>
      </c>
      <c r="F46" s="97">
        <v>27230454.359999999</v>
      </c>
      <c r="G46" s="97">
        <v>38623691.880000003</v>
      </c>
      <c r="H46" s="97">
        <v>56502272.640000001</v>
      </c>
      <c r="I46" s="97"/>
      <c r="J46" s="97"/>
      <c r="K46" s="97"/>
      <c r="L46" s="97"/>
      <c r="M46" s="97"/>
      <c r="N46" s="97"/>
      <c r="O46" s="97"/>
      <c r="P46" s="97"/>
      <c r="Q46" s="98">
        <f t="shared" si="0"/>
        <v>158319245.59</v>
      </c>
    </row>
    <row r="47" spans="2:17" ht="15.95" customHeight="1" x14ac:dyDescent="0.25">
      <c r="B47" s="101" t="s">
        <v>234</v>
      </c>
      <c r="C47" s="99">
        <v>627685390</v>
      </c>
      <c r="D47" s="99"/>
      <c r="E47" s="99">
        <v>35962826.710000001</v>
      </c>
      <c r="F47" s="99">
        <v>27230454.359999999</v>
      </c>
      <c r="G47" s="99">
        <v>38623691.880000003</v>
      </c>
      <c r="H47" s="99">
        <v>56502272.640000001</v>
      </c>
      <c r="I47" s="99"/>
      <c r="J47" s="99"/>
      <c r="K47" s="99"/>
      <c r="L47" s="99"/>
      <c r="M47" s="99"/>
      <c r="N47" s="99"/>
      <c r="O47" s="99"/>
      <c r="P47" s="99"/>
      <c r="Q47" s="98">
        <f t="shared" si="0"/>
        <v>158319245.59</v>
      </c>
    </row>
    <row r="48" spans="2:17" ht="15.95" customHeight="1" x14ac:dyDescent="0.25">
      <c r="B48" s="100" t="s">
        <v>336</v>
      </c>
      <c r="C48" s="97">
        <v>1008183578</v>
      </c>
      <c r="D48" s="97"/>
      <c r="E48" s="97">
        <v>60776261.400000006</v>
      </c>
      <c r="F48" s="97">
        <v>73334294.120000005</v>
      </c>
      <c r="G48" s="97">
        <v>81561798.189999998</v>
      </c>
      <c r="H48" s="97">
        <v>52686828.309999995</v>
      </c>
      <c r="I48" s="97"/>
      <c r="J48" s="97"/>
      <c r="K48" s="97"/>
      <c r="L48" s="97"/>
      <c r="M48" s="97"/>
      <c r="N48" s="97"/>
      <c r="O48" s="97"/>
      <c r="P48" s="97"/>
      <c r="Q48" s="98">
        <f t="shared" si="0"/>
        <v>268359182.02000001</v>
      </c>
    </row>
    <row r="49" spans="2:17" ht="15.95" customHeight="1" x14ac:dyDescent="0.25">
      <c r="B49" s="102" t="s">
        <v>337</v>
      </c>
      <c r="C49" s="97">
        <v>1008183578</v>
      </c>
      <c r="D49" s="97"/>
      <c r="E49" s="97">
        <v>60776261.400000006</v>
      </c>
      <c r="F49" s="97">
        <v>73334294.120000005</v>
      </c>
      <c r="G49" s="97">
        <v>81561798.189999998</v>
      </c>
      <c r="H49" s="97">
        <v>52686828.309999995</v>
      </c>
      <c r="I49" s="97"/>
      <c r="J49" s="97"/>
      <c r="K49" s="97"/>
      <c r="L49" s="97"/>
      <c r="M49" s="97"/>
      <c r="N49" s="97"/>
      <c r="O49" s="97"/>
      <c r="P49" s="97"/>
      <c r="Q49" s="98">
        <f t="shared" si="0"/>
        <v>268359182.02000001</v>
      </c>
    </row>
    <row r="50" spans="2:17" ht="15.95" customHeight="1" x14ac:dyDescent="0.25">
      <c r="B50" s="101" t="s">
        <v>338</v>
      </c>
      <c r="C50" s="99">
        <v>926400000</v>
      </c>
      <c r="D50" s="99"/>
      <c r="E50" s="99">
        <v>56759365.090000004</v>
      </c>
      <c r="F50" s="99">
        <v>63703677.560000002</v>
      </c>
      <c r="G50" s="99">
        <v>48182941.149999999</v>
      </c>
      <c r="H50" s="99">
        <v>44078200.369999997</v>
      </c>
      <c r="I50" s="99"/>
      <c r="J50" s="99"/>
      <c r="K50" s="99"/>
      <c r="L50" s="99"/>
      <c r="M50" s="99"/>
      <c r="N50" s="99"/>
      <c r="O50" s="99"/>
      <c r="P50" s="99"/>
      <c r="Q50" s="98">
        <f t="shared" si="0"/>
        <v>212724184.17000002</v>
      </c>
    </row>
    <row r="51" spans="2:17" ht="15.95" customHeight="1" x14ac:dyDescent="0.25">
      <c r="B51" s="101" t="s">
        <v>238</v>
      </c>
      <c r="C51" s="99">
        <v>21783578</v>
      </c>
      <c r="D51" s="99"/>
      <c r="E51" s="99">
        <v>1482955</v>
      </c>
      <c r="F51" s="99">
        <v>1581580</v>
      </c>
      <c r="G51" s="99">
        <v>1806182.5</v>
      </c>
      <c r="H51" s="99">
        <v>1324790</v>
      </c>
      <c r="I51" s="99"/>
      <c r="J51" s="99"/>
      <c r="K51" s="99"/>
      <c r="L51" s="99"/>
      <c r="M51" s="99"/>
      <c r="N51" s="99"/>
      <c r="O51" s="99"/>
      <c r="P51" s="99"/>
      <c r="Q51" s="98">
        <f t="shared" si="0"/>
        <v>6195507.5</v>
      </c>
    </row>
    <row r="52" spans="2:17" ht="15.95" customHeight="1" x14ac:dyDescent="0.25">
      <c r="B52" s="101" t="s">
        <v>239</v>
      </c>
      <c r="C52" s="99">
        <v>60000000</v>
      </c>
      <c r="D52" s="99"/>
      <c r="E52" s="99">
        <v>2533941.31</v>
      </c>
      <c r="F52" s="99">
        <v>8049036.5600000005</v>
      </c>
      <c r="G52" s="99">
        <v>31572674.539999999</v>
      </c>
      <c r="H52" s="99">
        <v>7283837.9400000004</v>
      </c>
      <c r="I52" s="99"/>
      <c r="J52" s="99"/>
      <c r="K52" s="99"/>
      <c r="L52" s="99"/>
      <c r="M52" s="99"/>
      <c r="N52" s="99"/>
      <c r="O52" s="99"/>
      <c r="P52" s="99"/>
      <c r="Q52" s="98">
        <f t="shared" si="0"/>
        <v>49439490.349999994</v>
      </c>
    </row>
    <row r="53" spans="2:17" ht="15.95" customHeight="1" x14ac:dyDescent="0.25">
      <c r="B53" s="100" t="s">
        <v>241</v>
      </c>
      <c r="C53" s="97">
        <v>209596113</v>
      </c>
      <c r="D53" s="97"/>
      <c r="E53" s="97">
        <v>41984119.859999999</v>
      </c>
      <c r="F53" s="97">
        <v>38053196.25</v>
      </c>
      <c r="G53" s="97">
        <v>40649004.039999992</v>
      </c>
      <c r="H53" s="97">
        <v>38526423.75</v>
      </c>
      <c r="I53" s="97"/>
      <c r="J53" s="97"/>
      <c r="K53" s="97"/>
      <c r="L53" s="97"/>
      <c r="M53" s="97"/>
      <c r="N53" s="97"/>
      <c r="O53" s="97"/>
      <c r="P53" s="97"/>
      <c r="Q53" s="98">
        <f t="shared" si="0"/>
        <v>159212743.89999998</v>
      </c>
    </row>
    <row r="54" spans="2:17" ht="15.95" customHeight="1" x14ac:dyDescent="0.25">
      <c r="B54" s="102" t="s">
        <v>242</v>
      </c>
      <c r="C54" s="97">
        <v>209596113</v>
      </c>
      <c r="D54" s="97"/>
      <c r="E54" s="97">
        <v>41984119.859999999</v>
      </c>
      <c r="F54" s="97">
        <v>38053196.25</v>
      </c>
      <c r="G54" s="97">
        <v>40649004.039999992</v>
      </c>
      <c r="H54" s="97">
        <v>38526423.75</v>
      </c>
      <c r="I54" s="97"/>
      <c r="J54" s="97"/>
      <c r="K54" s="97"/>
      <c r="L54" s="97"/>
      <c r="M54" s="97"/>
      <c r="N54" s="97"/>
      <c r="O54" s="97"/>
      <c r="P54" s="97"/>
      <c r="Q54" s="98">
        <f t="shared" si="0"/>
        <v>159212743.89999998</v>
      </c>
    </row>
    <row r="55" spans="2:17" ht="15.95" customHeight="1" x14ac:dyDescent="0.25">
      <c r="B55" s="101" t="s">
        <v>243</v>
      </c>
      <c r="C55" s="99">
        <v>0</v>
      </c>
      <c r="D55" s="99"/>
      <c r="E55" s="99">
        <v>245650</v>
      </c>
      <c r="F55" s="99"/>
      <c r="G55" s="99"/>
      <c r="H55" s="99">
        <v>450450</v>
      </c>
      <c r="I55" s="99"/>
      <c r="J55" s="99"/>
      <c r="K55" s="99"/>
      <c r="L55" s="99"/>
      <c r="M55" s="99"/>
      <c r="N55" s="99"/>
      <c r="O55" s="99"/>
      <c r="P55" s="99"/>
      <c r="Q55" s="98">
        <f t="shared" si="0"/>
        <v>696100</v>
      </c>
    </row>
    <row r="56" spans="2:17" ht="15.95" customHeight="1" x14ac:dyDescent="0.25">
      <c r="B56" s="101" t="s">
        <v>299</v>
      </c>
      <c r="C56" s="99">
        <v>0</v>
      </c>
      <c r="D56" s="99"/>
      <c r="E56" s="99">
        <v>35528610.420000002</v>
      </c>
      <c r="F56" s="99">
        <v>35507984.359999999</v>
      </c>
      <c r="G56" s="99">
        <v>35708507.659999996</v>
      </c>
      <c r="H56" s="99">
        <v>35546227.119999997</v>
      </c>
      <c r="I56" s="99"/>
      <c r="J56" s="99"/>
      <c r="K56" s="99"/>
      <c r="L56" s="99"/>
      <c r="M56" s="99"/>
      <c r="N56" s="99"/>
      <c r="O56" s="99"/>
      <c r="P56" s="99"/>
      <c r="Q56" s="98">
        <f t="shared" si="0"/>
        <v>142291329.56</v>
      </c>
    </row>
    <row r="57" spans="2:17" ht="15.95" customHeight="1" x14ac:dyDescent="0.25">
      <c r="B57" s="101" t="s">
        <v>244</v>
      </c>
      <c r="C57" s="99">
        <v>6000000</v>
      </c>
      <c r="D57" s="99"/>
      <c r="E57" s="99">
        <v>505426.55</v>
      </c>
      <c r="F57" s="99">
        <v>1271787.55</v>
      </c>
      <c r="G57" s="99">
        <v>274201.55</v>
      </c>
      <c r="H57" s="99">
        <v>746377</v>
      </c>
      <c r="I57" s="99"/>
      <c r="J57" s="99"/>
      <c r="K57" s="99"/>
      <c r="L57" s="99"/>
      <c r="M57" s="99"/>
      <c r="N57" s="99"/>
      <c r="O57" s="99"/>
      <c r="P57" s="99"/>
      <c r="Q57" s="98">
        <f t="shared" si="0"/>
        <v>2797792.6500000004</v>
      </c>
    </row>
    <row r="58" spans="2:17" ht="15.95" customHeight="1" x14ac:dyDescent="0.25">
      <c r="B58" s="101" t="s">
        <v>300</v>
      </c>
      <c r="C58" s="97">
        <v>18000000</v>
      </c>
      <c r="D58" s="97"/>
      <c r="E58" s="99">
        <v>5704432.8899999997</v>
      </c>
      <c r="F58" s="99">
        <v>1273424.3399999999</v>
      </c>
      <c r="G58" s="97">
        <v>4666294.83</v>
      </c>
      <c r="H58" s="97">
        <v>1783369.6300000001</v>
      </c>
      <c r="I58" s="97"/>
      <c r="J58" s="97"/>
      <c r="K58" s="97"/>
      <c r="L58" s="97"/>
      <c r="M58" s="97"/>
      <c r="N58" s="97"/>
      <c r="O58" s="97"/>
      <c r="P58" s="97"/>
      <c r="Q58" s="98">
        <f t="shared" si="0"/>
        <v>13427521.689999999</v>
      </c>
    </row>
    <row r="59" spans="2:17" ht="15.95" customHeight="1" x14ac:dyDescent="0.25">
      <c r="B59" s="101" t="s">
        <v>328</v>
      </c>
      <c r="C59" s="134">
        <v>185596113</v>
      </c>
      <c r="D59" s="97"/>
      <c r="E59" s="99">
        <v>0</v>
      </c>
      <c r="F59" s="99">
        <v>0</v>
      </c>
      <c r="G59" s="97">
        <v>0</v>
      </c>
      <c r="H59" s="97">
        <v>0</v>
      </c>
      <c r="I59" s="97"/>
      <c r="J59" s="97"/>
      <c r="K59" s="97"/>
      <c r="L59" s="97"/>
      <c r="M59" s="97"/>
      <c r="N59" s="97"/>
      <c r="O59" s="97"/>
      <c r="P59" s="97"/>
      <c r="Q59" s="98">
        <f t="shared" si="0"/>
        <v>0</v>
      </c>
    </row>
    <row r="60" spans="2:17" ht="15.95" customHeight="1" x14ac:dyDescent="0.25">
      <c r="B60" s="102" t="s">
        <v>245</v>
      </c>
      <c r="C60" s="97">
        <v>1145821264</v>
      </c>
      <c r="D60" s="97"/>
      <c r="E60" s="97">
        <v>90455248.709999993</v>
      </c>
      <c r="F60" s="97">
        <v>66086092.409999996</v>
      </c>
      <c r="G60" s="97">
        <v>78572970.080000013</v>
      </c>
      <c r="H60" s="97">
        <v>69163316.019999996</v>
      </c>
      <c r="I60" s="97"/>
      <c r="J60" s="97"/>
      <c r="K60" s="97"/>
      <c r="L60" s="97"/>
      <c r="M60" s="97"/>
      <c r="N60" s="97"/>
      <c r="O60" s="97"/>
      <c r="P60" s="97"/>
      <c r="Q60" s="98">
        <f t="shared" si="0"/>
        <v>304277627.22000003</v>
      </c>
    </row>
    <row r="61" spans="2:17" ht="15.95" customHeight="1" x14ac:dyDescent="0.25">
      <c r="B61" s="102" t="s">
        <v>246</v>
      </c>
      <c r="C61" s="99">
        <v>1145821264</v>
      </c>
      <c r="D61" s="99"/>
      <c r="E61" s="99">
        <v>90455248.709999993</v>
      </c>
      <c r="F61" s="99">
        <v>66086092.409999996</v>
      </c>
      <c r="G61" s="99">
        <v>78572970.080000013</v>
      </c>
      <c r="H61" s="99">
        <v>69163316.019999996</v>
      </c>
      <c r="I61" s="99"/>
      <c r="J61" s="99"/>
      <c r="K61" s="99"/>
      <c r="L61" s="99"/>
      <c r="M61" s="99"/>
      <c r="N61" s="99"/>
      <c r="O61" s="99"/>
      <c r="P61" s="99"/>
      <c r="Q61" s="98">
        <f t="shared" si="0"/>
        <v>304277627.22000003</v>
      </c>
    </row>
    <row r="62" spans="2:17" ht="15.95" customHeight="1" x14ac:dyDescent="0.25">
      <c r="B62" s="101" t="s">
        <v>247</v>
      </c>
      <c r="C62" s="99">
        <v>366621264</v>
      </c>
      <c r="D62" s="99"/>
      <c r="E62" s="99">
        <v>27287102.73</v>
      </c>
      <c r="F62" s="99">
        <v>27995566.550000001</v>
      </c>
      <c r="G62" s="99">
        <v>35736565.440000005</v>
      </c>
      <c r="H62" s="99">
        <v>30446951.919999998</v>
      </c>
      <c r="I62" s="99"/>
      <c r="J62" s="99"/>
      <c r="K62" s="99"/>
      <c r="L62" s="99"/>
      <c r="M62" s="99"/>
      <c r="N62" s="99"/>
      <c r="O62" s="99"/>
      <c r="P62" s="99"/>
      <c r="Q62" s="98">
        <f t="shared" si="0"/>
        <v>121466186.64</v>
      </c>
    </row>
    <row r="63" spans="2:17" ht="15.95" customHeight="1" x14ac:dyDescent="0.25">
      <c r="B63" s="101" t="s">
        <v>248</v>
      </c>
      <c r="C63" s="99">
        <v>318000000</v>
      </c>
      <c r="D63" s="99"/>
      <c r="E63" s="99">
        <v>32338170.82</v>
      </c>
      <c r="F63" s="99">
        <v>1790234.76</v>
      </c>
      <c r="G63" s="99"/>
      <c r="H63" s="99"/>
      <c r="I63" s="99"/>
      <c r="J63" s="99"/>
      <c r="K63" s="99"/>
      <c r="L63" s="99"/>
      <c r="M63" s="99"/>
      <c r="N63" s="99"/>
      <c r="O63" s="99"/>
      <c r="P63" s="99"/>
      <c r="Q63" s="98">
        <f t="shared" si="0"/>
        <v>34128405.579999998</v>
      </c>
    </row>
    <row r="64" spans="2:17" ht="15.95" customHeight="1" x14ac:dyDescent="0.25">
      <c r="B64" s="101" t="s">
        <v>249</v>
      </c>
      <c r="C64" s="99">
        <v>461200000</v>
      </c>
      <c r="D64" s="99"/>
      <c r="E64" s="99">
        <v>30829975.16</v>
      </c>
      <c r="F64" s="99">
        <v>36300291.099999994</v>
      </c>
      <c r="G64" s="99">
        <v>42836404.640000001</v>
      </c>
      <c r="H64" s="99">
        <v>38716364.100000001</v>
      </c>
      <c r="I64" s="99"/>
      <c r="J64" s="99"/>
      <c r="K64" s="99"/>
      <c r="L64" s="99"/>
      <c r="M64" s="99"/>
      <c r="N64" s="99"/>
      <c r="O64" s="99"/>
      <c r="P64" s="99"/>
      <c r="Q64" s="98">
        <f t="shared" si="0"/>
        <v>148683035</v>
      </c>
    </row>
    <row r="65" spans="2:17" ht="15.95" customHeight="1" x14ac:dyDescent="0.25">
      <c r="B65" s="103" t="s">
        <v>250</v>
      </c>
      <c r="C65" s="97">
        <v>100200000</v>
      </c>
      <c r="D65" s="97"/>
      <c r="E65" s="97">
        <v>3516772.78</v>
      </c>
      <c r="F65" s="97">
        <v>4870180.6100000003</v>
      </c>
      <c r="G65" s="97">
        <v>6649092.1600000001</v>
      </c>
      <c r="H65" s="97">
        <v>6055031.96</v>
      </c>
      <c r="I65" s="97"/>
      <c r="J65" s="97"/>
      <c r="K65" s="97"/>
      <c r="L65" s="97"/>
      <c r="M65" s="97"/>
      <c r="N65" s="97"/>
      <c r="O65" s="97"/>
      <c r="P65" s="97"/>
      <c r="Q65" s="98">
        <f t="shared" si="0"/>
        <v>21091077.510000002</v>
      </c>
    </row>
    <row r="66" spans="2:17" ht="15.95" customHeight="1" x14ac:dyDescent="0.25">
      <c r="B66" s="104" t="s">
        <v>251</v>
      </c>
      <c r="C66" s="97">
        <v>100200000</v>
      </c>
      <c r="D66" s="97"/>
      <c r="E66" s="97">
        <v>3516772.78</v>
      </c>
      <c r="F66" s="97">
        <v>4870180.6100000003</v>
      </c>
      <c r="G66" s="97">
        <v>6649092.1600000001</v>
      </c>
      <c r="H66" s="97">
        <v>6055031.96</v>
      </c>
      <c r="I66" s="97"/>
      <c r="J66" s="97"/>
      <c r="K66" s="97"/>
      <c r="L66" s="97"/>
      <c r="M66" s="97"/>
      <c r="N66" s="97"/>
      <c r="O66" s="97"/>
      <c r="P66" s="97"/>
      <c r="Q66" s="98">
        <f t="shared" si="0"/>
        <v>21091077.510000002</v>
      </c>
    </row>
    <row r="67" spans="2:17" ht="15.95" customHeight="1" x14ac:dyDescent="0.25">
      <c r="B67" s="101" t="s">
        <v>252</v>
      </c>
      <c r="C67" s="99">
        <v>55200000</v>
      </c>
      <c r="D67" s="99"/>
      <c r="E67" s="99">
        <v>3516772.78</v>
      </c>
      <c r="F67" s="99">
        <v>4870180.6100000003</v>
      </c>
      <c r="G67" s="99">
        <v>6649092.1600000001</v>
      </c>
      <c r="H67" s="99">
        <v>6055031.96</v>
      </c>
      <c r="I67" s="99"/>
      <c r="J67" s="99"/>
      <c r="K67" s="99"/>
      <c r="L67" s="99"/>
      <c r="M67" s="99"/>
      <c r="N67" s="99"/>
      <c r="O67" s="99"/>
      <c r="P67" s="99"/>
      <c r="Q67" s="98">
        <f t="shared" si="0"/>
        <v>21091077.510000002</v>
      </c>
    </row>
    <row r="68" spans="2:17" ht="15.95" customHeight="1" x14ac:dyDescent="0.25">
      <c r="B68" s="101" t="s">
        <v>320</v>
      </c>
      <c r="C68" s="99">
        <v>45000000</v>
      </c>
      <c r="D68" s="99"/>
      <c r="E68" s="99">
        <v>0</v>
      </c>
      <c r="F68" s="99"/>
      <c r="G68" s="99"/>
      <c r="H68" s="99"/>
      <c r="I68" s="99"/>
      <c r="J68" s="99"/>
      <c r="K68" s="99"/>
      <c r="L68" s="99"/>
      <c r="M68" s="99"/>
      <c r="N68" s="99"/>
      <c r="O68" s="99"/>
      <c r="P68" s="99"/>
      <c r="Q68" s="98">
        <f t="shared" si="0"/>
        <v>0</v>
      </c>
    </row>
    <row r="69" spans="2:17" ht="15.95" customHeight="1" x14ac:dyDescent="0.25">
      <c r="B69" s="103" t="s">
        <v>253</v>
      </c>
      <c r="C69" s="99">
        <v>150000000</v>
      </c>
      <c r="D69" s="99"/>
      <c r="E69" s="99">
        <v>48186849.119999997</v>
      </c>
      <c r="F69" s="99">
        <v>11433858.199999999</v>
      </c>
      <c r="G69" s="99">
        <v>8798370.8800000008</v>
      </c>
      <c r="H69" s="99">
        <v>5974810</v>
      </c>
      <c r="I69" s="99"/>
      <c r="J69" s="99"/>
      <c r="K69" s="99"/>
      <c r="L69" s="99"/>
      <c r="M69" s="99"/>
      <c r="N69" s="99"/>
      <c r="O69" s="99"/>
      <c r="P69" s="99"/>
      <c r="Q69" s="98">
        <f t="shared" si="0"/>
        <v>74393888.199999988</v>
      </c>
    </row>
    <row r="70" spans="2:17" ht="15.95" customHeight="1" x14ac:dyDescent="0.25">
      <c r="B70" s="104" t="s">
        <v>254</v>
      </c>
      <c r="C70" s="97">
        <v>150000000</v>
      </c>
      <c r="D70" s="97"/>
      <c r="E70" s="97">
        <v>48186849.119999997</v>
      </c>
      <c r="F70" s="97">
        <v>11433858.199999999</v>
      </c>
      <c r="G70" s="97">
        <v>8798370.8800000008</v>
      </c>
      <c r="H70" s="97">
        <v>5974810</v>
      </c>
      <c r="I70" s="97"/>
      <c r="J70" s="97"/>
      <c r="K70" s="97"/>
      <c r="L70" s="97"/>
      <c r="M70" s="97"/>
      <c r="N70" s="97"/>
      <c r="O70" s="97"/>
      <c r="P70" s="97"/>
      <c r="Q70" s="98">
        <f t="shared" si="0"/>
        <v>74393888.199999988</v>
      </c>
    </row>
    <row r="71" spans="2:17" ht="15.95" customHeight="1" x14ac:dyDescent="0.25">
      <c r="B71" s="101" t="s">
        <v>255</v>
      </c>
      <c r="C71" s="97">
        <v>150000000</v>
      </c>
      <c r="D71" s="97"/>
      <c r="E71" s="97">
        <v>48186849.119999997</v>
      </c>
      <c r="F71" s="97">
        <v>11433858.199999999</v>
      </c>
      <c r="G71" s="97">
        <v>8798370.8800000008</v>
      </c>
      <c r="H71" s="97">
        <v>5974810</v>
      </c>
      <c r="I71" s="97"/>
      <c r="J71" s="97"/>
      <c r="K71" s="97"/>
      <c r="L71" s="97"/>
      <c r="M71" s="97"/>
      <c r="N71" s="97"/>
      <c r="O71" s="97"/>
      <c r="P71" s="97"/>
      <c r="Q71" s="98">
        <f t="shared" si="0"/>
        <v>74393888.199999988</v>
      </c>
    </row>
    <row r="72" spans="2:17" ht="15.95" customHeight="1" x14ac:dyDescent="0.25">
      <c r="B72" s="103" t="s">
        <v>256</v>
      </c>
      <c r="C72" s="97">
        <v>270399526</v>
      </c>
      <c r="D72" s="97"/>
      <c r="E72" s="97">
        <v>394375</v>
      </c>
      <c r="F72" s="97">
        <v>1005000</v>
      </c>
      <c r="G72" s="97">
        <v>394375</v>
      </c>
      <c r="H72" s="97">
        <v>7723125</v>
      </c>
      <c r="I72" s="97"/>
      <c r="J72" s="97"/>
      <c r="K72" s="97"/>
      <c r="L72" s="97"/>
      <c r="M72" s="97"/>
      <c r="N72" s="97"/>
      <c r="O72" s="97"/>
      <c r="P72" s="97"/>
      <c r="Q72" s="98">
        <f t="shared" si="0"/>
        <v>9516875</v>
      </c>
    </row>
    <row r="73" spans="2:17" ht="15.95" customHeight="1" x14ac:dyDescent="0.25">
      <c r="B73" s="100" t="s">
        <v>257</v>
      </c>
      <c r="C73" s="97">
        <v>270399526</v>
      </c>
      <c r="D73" s="97"/>
      <c r="E73" s="97">
        <v>394375</v>
      </c>
      <c r="F73" s="97">
        <v>1005000</v>
      </c>
      <c r="G73" s="97">
        <v>394375</v>
      </c>
      <c r="H73" s="97">
        <v>7723125</v>
      </c>
      <c r="I73" s="97"/>
      <c r="J73" s="97"/>
      <c r="K73" s="97"/>
      <c r="L73" s="97"/>
      <c r="M73" s="97"/>
      <c r="N73" s="97"/>
      <c r="O73" s="97"/>
      <c r="P73" s="97"/>
      <c r="Q73" s="98">
        <f t="shared" si="0"/>
        <v>9516875</v>
      </c>
    </row>
    <row r="74" spans="2:17" ht="15.95" customHeight="1" x14ac:dyDescent="0.25">
      <c r="B74" s="131" t="s">
        <v>329</v>
      </c>
      <c r="C74" s="134">
        <v>250000000</v>
      </c>
      <c r="D74" s="97"/>
      <c r="E74" s="97">
        <v>394375</v>
      </c>
      <c r="F74" s="97">
        <v>1005000</v>
      </c>
      <c r="G74" s="97">
        <v>394375</v>
      </c>
      <c r="H74" s="97">
        <v>7723125</v>
      </c>
      <c r="I74" s="97"/>
      <c r="J74" s="97"/>
      <c r="K74" s="97"/>
      <c r="L74" s="97"/>
      <c r="M74" s="97"/>
      <c r="N74" s="97"/>
      <c r="O74" s="97"/>
      <c r="P74" s="97"/>
      <c r="Q74" s="98">
        <f t="shared" si="0"/>
        <v>9516875</v>
      </c>
    </row>
    <row r="75" spans="2:17" ht="15.95" customHeight="1" x14ac:dyDescent="0.25">
      <c r="B75" s="131" t="s">
        <v>258</v>
      </c>
      <c r="C75" s="134">
        <v>20399526</v>
      </c>
      <c r="D75" s="97"/>
      <c r="E75" s="97">
        <v>0</v>
      </c>
      <c r="F75" s="97"/>
      <c r="G75" s="97"/>
      <c r="H75" s="97"/>
      <c r="I75" s="97"/>
      <c r="J75" s="97"/>
      <c r="K75" s="97"/>
      <c r="L75" s="97"/>
      <c r="M75" s="97"/>
      <c r="N75" s="97"/>
      <c r="O75" s="97"/>
      <c r="P75" s="97"/>
      <c r="Q75" s="98">
        <f t="shared" si="0"/>
        <v>0</v>
      </c>
    </row>
    <row r="76" spans="2:17" ht="15.95" customHeight="1" x14ac:dyDescent="0.25">
      <c r="B76" s="103" t="s">
        <v>259</v>
      </c>
      <c r="C76" s="99">
        <v>5251066051</v>
      </c>
      <c r="D76" s="99"/>
      <c r="E76" s="99">
        <v>452329160.38999999</v>
      </c>
      <c r="F76" s="99">
        <v>387465796.84000003</v>
      </c>
      <c r="G76" s="99">
        <v>640079065.88999999</v>
      </c>
      <c r="H76" s="99">
        <v>244628402.47999999</v>
      </c>
      <c r="I76" s="99"/>
      <c r="J76" s="99"/>
      <c r="K76" s="99"/>
      <c r="L76" s="99"/>
      <c r="M76" s="99"/>
      <c r="N76" s="99"/>
      <c r="O76" s="99"/>
      <c r="P76" s="99"/>
      <c r="Q76" s="98">
        <f t="shared" ref="Q76:Q123" si="1">SUM(E76:P76)</f>
        <v>1724502425.5999999</v>
      </c>
    </row>
    <row r="77" spans="2:17" ht="15.95" customHeight="1" x14ac:dyDescent="0.25">
      <c r="B77" s="104" t="s">
        <v>260</v>
      </c>
      <c r="C77" s="97">
        <v>5251066051</v>
      </c>
      <c r="D77" s="97"/>
      <c r="E77" s="97">
        <v>452329160.38999999</v>
      </c>
      <c r="F77" s="97">
        <v>387465796.84000003</v>
      </c>
      <c r="G77" s="97">
        <v>640079065.88999999</v>
      </c>
      <c r="H77" s="97">
        <v>244628402.47999999</v>
      </c>
      <c r="I77" s="97"/>
      <c r="J77" s="97"/>
      <c r="K77" s="97"/>
      <c r="L77" s="97"/>
      <c r="M77" s="97"/>
      <c r="N77" s="97"/>
      <c r="O77" s="97"/>
      <c r="P77" s="97"/>
      <c r="Q77" s="98">
        <f t="shared" si="1"/>
        <v>1724502425.5999999</v>
      </c>
    </row>
    <row r="78" spans="2:17" ht="15.95" customHeight="1" x14ac:dyDescent="0.25">
      <c r="B78" s="101" t="s">
        <v>261</v>
      </c>
      <c r="C78" s="97">
        <v>1860000000</v>
      </c>
      <c r="D78" s="97"/>
      <c r="E78" s="97">
        <v>212350949.22999999</v>
      </c>
      <c r="F78" s="97">
        <v>78111338.100000009</v>
      </c>
      <c r="G78" s="97">
        <v>461504580.38</v>
      </c>
      <c r="H78" s="97">
        <v>137113399.46000001</v>
      </c>
      <c r="I78" s="97"/>
      <c r="J78" s="97"/>
      <c r="K78" s="97"/>
      <c r="L78" s="97"/>
      <c r="M78" s="97"/>
      <c r="N78" s="97"/>
      <c r="O78" s="97"/>
      <c r="P78" s="97"/>
      <c r="Q78" s="98">
        <f t="shared" si="1"/>
        <v>889080267.17000008</v>
      </c>
    </row>
    <row r="79" spans="2:17" ht="15.95" customHeight="1" x14ac:dyDescent="0.25">
      <c r="B79" s="101" t="s">
        <v>262</v>
      </c>
      <c r="C79" s="99">
        <v>2551066051</v>
      </c>
      <c r="D79" s="99"/>
      <c r="E79" s="99">
        <v>179182927.77000001</v>
      </c>
      <c r="F79" s="99">
        <v>175820174.37</v>
      </c>
      <c r="G79" s="99">
        <v>93264087.290000007</v>
      </c>
      <c r="H79" s="99">
        <v>5998612.4199999999</v>
      </c>
      <c r="I79" s="99"/>
      <c r="J79" s="99"/>
      <c r="K79" s="99"/>
      <c r="L79" s="99"/>
      <c r="M79" s="99"/>
      <c r="N79" s="99"/>
      <c r="O79" s="99"/>
      <c r="P79" s="99"/>
      <c r="Q79" s="98">
        <f t="shared" si="1"/>
        <v>454265801.85000002</v>
      </c>
    </row>
    <row r="80" spans="2:17" ht="15.95" customHeight="1" x14ac:dyDescent="0.25">
      <c r="B80" s="101" t="s">
        <v>203</v>
      </c>
      <c r="C80" s="97">
        <v>840000000</v>
      </c>
      <c r="D80" s="97"/>
      <c r="E80" s="97">
        <v>60795283.390000001</v>
      </c>
      <c r="F80" s="97">
        <v>133534284.37</v>
      </c>
      <c r="G80" s="97">
        <v>85310398.219999999</v>
      </c>
      <c r="H80" s="97">
        <v>101516390.59999999</v>
      </c>
      <c r="I80" s="97"/>
      <c r="J80" s="97"/>
      <c r="K80" s="97"/>
      <c r="L80" s="97"/>
      <c r="M80" s="97"/>
      <c r="N80" s="97"/>
      <c r="O80" s="97"/>
      <c r="P80" s="97"/>
      <c r="Q80" s="98">
        <f t="shared" si="1"/>
        <v>381156356.58000004</v>
      </c>
    </row>
    <row r="81" spans="2:17" ht="15.95" customHeight="1" x14ac:dyDescent="0.25">
      <c r="B81" s="100" t="s">
        <v>264</v>
      </c>
      <c r="C81" s="97">
        <v>3291840000</v>
      </c>
      <c r="D81" s="97"/>
      <c r="E81" s="97">
        <v>245521860.08000001</v>
      </c>
      <c r="F81" s="97">
        <v>685431324.11000001</v>
      </c>
      <c r="G81" s="97">
        <v>572180796.64999998</v>
      </c>
      <c r="H81" s="97">
        <v>254190100.46000001</v>
      </c>
      <c r="I81" s="97"/>
      <c r="J81" s="97"/>
      <c r="K81" s="97"/>
      <c r="L81" s="97"/>
      <c r="M81" s="97"/>
      <c r="N81" s="97"/>
      <c r="O81" s="97"/>
      <c r="P81" s="97"/>
      <c r="Q81" s="98">
        <f t="shared" si="1"/>
        <v>1757324081.3000002</v>
      </c>
    </row>
    <row r="82" spans="2:17" ht="15.95" customHeight="1" x14ac:dyDescent="0.25">
      <c r="B82" s="102" t="s">
        <v>265</v>
      </c>
      <c r="C82" s="99">
        <v>3291840000</v>
      </c>
      <c r="D82" s="99"/>
      <c r="E82" s="99">
        <v>245521860.08000001</v>
      </c>
      <c r="F82" s="99">
        <v>685431324.11000001</v>
      </c>
      <c r="G82" s="99">
        <v>572180796.64999998</v>
      </c>
      <c r="H82" s="99">
        <v>254190100.46000001</v>
      </c>
      <c r="I82" s="99"/>
      <c r="J82" s="99"/>
      <c r="K82" s="99"/>
      <c r="L82" s="99"/>
      <c r="M82" s="99"/>
      <c r="N82" s="99"/>
      <c r="O82" s="99"/>
      <c r="P82" s="99"/>
      <c r="Q82" s="98">
        <f t="shared" si="1"/>
        <v>1757324081.3000002</v>
      </c>
    </row>
    <row r="83" spans="2:17" ht="15.95" customHeight="1" x14ac:dyDescent="0.25">
      <c r="B83" s="101" t="s">
        <v>266</v>
      </c>
      <c r="C83" s="99">
        <v>3244800000</v>
      </c>
      <c r="D83" s="99"/>
      <c r="E83" s="99">
        <v>243450052.90000001</v>
      </c>
      <c r="F83" s="99">
        <v>684020678.60000002</v>
      </c>
      <c r="G83" s="99">
        <v>570830625.70999992</v>
      </c>
      <c r="H83" s="99">
        <v>252166130.04000002</v>
      </c>
      <c r="I83" s="99"/>
      <c r="J83" s="99"/>
      <c r="K83" s="99"/>
      <c r="L83" s="99"/>
      <c r="M83" s="99"/>
      <c r="N83" s="99"/>
      <c r="O83" s="99"/>
      <c r="P83" s="99"/>
      <c r="Q83" s="98">
        <f t="shared" si="1"/>
        <v>1750467487.25</v>
      </c>
    </row>
    <row r="84" spans="2:17" ht="15.95" customHeight="1" x14ac:dyDescent="0.25">
      <c r="B84" s="101" t="s">
        <v>267</v>
      </c>
      <c r="C84" s="99">
        <v>0</v>
      </c>
      <c r="D84" s="99"/>
      <c r="E84" s="99">
        <v>234380</v>
      </c>
      <c r="F84" s="99">
        <v>95100</v>
      </c>
      <c r="G84" s="99">
        <v>281400</v>
      </c>
      <c r="H84" s="99">
        <v>269160</v>
      </c>
      <c r="I84" s="99"/>
      <c r="J84" s="99"/>
      <c r="K84" s="99"/>
      <c r="L84" s="99"/>
      <c r="M84" s="99"/>
      <c r="N84" s="99"/>
      <c r="O84" s="99"/>
      <c r="P84" s="99"/>
      <c r="Q84" s="98">
        <f t="shared" si="1"/>
        <v>880040</v>
      </c>
    </row>
    <row r="85" spans="2:17" ht="15.95" customHeight="1" x14ac:dyDescent="0.25">
      <c r="B85" s="101" t="s">
        <v>268</v>
      </c>
      <c r="C85" s="99">
        <v>42000000</v>
      </c>
      <c r="D85" s="99"/>
      <c r="E85" s="99">
        <v>806029.68</v>
      </c>
      <c r="F85" s="99">
        <v>240890.51</v>
      </c>
      <c r="G85" s="99"/>
      <c r="H85" s="99">
        <v>593000</v>
      </c>
      <c r="I85" s="99"/>
      <c r="J85" s="99"/>
      <c r="K85" s="99"/>
      <c r="L85" s="99"/>
      <c r="M85" s="99"/>
      <c r="N85" s="99"/>
      <c r="O85" s="99"/>
      <c r="P85" s="99"/>
      <c r="Q85" s="98">
        <f t="shared" si="1"/>
        <v>1639920.19</v>
      </c>
    </row>
    <row r="86" spans="2:17" ht="15.95" customHeight="1" x14ac:dyDescent="0.25">
      <c r="B86" s="101" t="s">
        <v>269</v>
      </c>
      <c r="C86" s="97">
        <v>5040000</v>
      </c>
      <c r="D86" s="97"/>
      <c r="E86" s="99">
        <v>1031397.5</v>
      </c>
      <c r="F86" s="99">
        <v>1074655</v>
      </c>
      <c r="G86" s="99">
        <v>1068770.94</v>
      </c>
      <c r="H86" s="99">
        <v>1161810.42</v>
      </c>
      <c r="I86" s="99"/>
      <c r="J86" s="99"/>
      <c r="K86" s="99"/>
      <c r="L86" s="99"/>
      <c r="M86" s="99"/>
      <c r="N86" s="99"/>
      <c r="O86" s="99"/>
      <c r="P86" s="99"/>
      <c r="Q86" s="98">
        <f t="shared" si="1"/>
        <v>4336633.8599999994</v>
      </c>
    </row>
    <row r="87" spans="2:17" ht="15.95" customHeight="1" x14ac:dyDescent="0.25">
      <c r="B87" s="100" t="s">
        <v>270</v>
      </c>
      <c r="C87" s="97">
        <v>6484770840</v>
      </c>
      <c r="D87" s="97"/>
      <c r="E87" s="97">
        <v>399264097.81999999</v>
      </c>
      <c r="F87" s="97">
        <v>1166144355.1700001</v>
      </c>
      <c r="G87" s="97">
        <v>456719499.47000003</v>
      </c>
      <c r="H87" s="97">
        <v>416210651.5</v>
      </c>
      <c r="I87" s="97"/>
      <c r="J87" s="97"/>
      <c r="K87" s="97"/>
      <c r="L87" s="97"/>
      <c r="M87" s="97"/>
      <c r="N87" s="97"/>
      <c r="O87" s="97"/>
      <c r="P87" s="97"/>
      <c r="Q87" s="98">
        <f t="shared" si="1"/>
        <v>2438338603.96</v>
      </c>
    </row>
    <row r="88" spans="2:17" ht="15.95" customHeight="1" x14ac:dyDescent="0.25">
      <c r="B88" s="102" t="s">
        <v>271</v>
      </c>
      <c r="C88" s="99">
        <v>6484770840</v>
      </c>
      <c r="D88" s="99"/>
      <c r="E88" s="99">
        <v>399264097.81999999</v>
      </c>
      <c r="F88" s="99">
        <v>1166144355.1700001</v>
      </c>
      <c r="G88" s="99">
        <v>456719499.47000003</v>
      </c>
      <c r="H88" s="99">
        <v>416210651.5</v>
      </c>
      <c r="I88" s="99"/>
      <c r="J88" s="99"/>
      <c r="K88" s="99"/>
      <c r="L88" s="99"/>
      <c r="M88" s="99"/>
      <c r="N88" s="99"/>
      <c r="O88" s="99"/>
      <c r="P88" s="99"/>
      <c r="Q88" s="98">
        <f t="shared" si="1"/>
        <v>2438338603.96</v>
      </c>
    </row>
    <row r="89" spans="2:17" ht="15.95" customHeight="1" x14ac:dyDescent="0.25">
      <c r="B89" s="101" t="s">
        <v>272</v>
      </c>
      <c r="C89" s="99">
        <v>2381525240</v>
      </c>
      <c r="D89" s="99"/>
      <c r="E89" s="99">
        <v>4094752.55</v>
      </c>
      <c r="F89" s="99">
        <v>770266034.05999994</v>
      </c>
      <c r="G89" s="99">
        <v>97018178.230000004</v>
      </c>
      <c r="H89" s="99">
        <v>8502818.620000001</v>
      </c>
      <c r="I89" s="99"/>
      <c r="J89" s="99"/>
      <c r="K89" s="99"/>
      <c r="L89" s="99"/>
      <c r="M89" s="99"/>
      <c r="N89" s="99"/>
      <c r="O89" s="99"/>
      <c r="P89" s="99"/>
      <c r="Q89" s="98">
        <f t="shared" si="1"/>
        <v>879881783.45999992</v>
      </c>
    </row>
    <row r="90" spans="2:17" ht="15.95" customHeight="1" x14ac:dyDescent="0.25">
      <c r="B90" s="101" t="s">
        <v>273</v>
      </c>
      <c r="C90" s="99">
        <v>4103245600</v>
      </c>
      <c r="D90" s="99"/>
      <c r="E90" s="99">
        <v>395169345.26999998</v>
      </c>
      <c r="F90" s="99">
        <v>395878321.11000001</v>
      </c>
      <c r="G90" s="99">
        <v>359701321.24000001</v>
      </c>
      <c r="H90" s="99">
        <v>407707832.88</v>
      </c>
      <c r="I90" s="99"/>
      <c r="J90" s="99"/>
      <c r="K90" s="99"/>
      <c r="L90" s="99"/>
      <c r="M90" s="99"/>
      <c r="N90" s="99"/>
      <c r="O90" s="99"/>
      <c r="P90" s="99"/>
      <c r="Q90" s="98">
        <f t="shared" si="1"/>
        <v>1558456820.5</v>
      </c>
    </row>
    <row r="91" spans="2:17" ht="15.95" customHeight="1" x14ac:dyDescent="0.25">
      <c r="B91" s="100" t="s">
        <v>274</v>
      </c>
      <c r="C91" s="99">
        <v>1668425185</v>
      </c>
      <c r="D91" s="99"/>
      <c r="E91" s="97">
        <v>217584241.02999997</v>
      </c>
      <c r="F91" s="97">
        <v>217122992.71000001</v>
      </c>
      <c r="G91" s="97">
        <v>235788452.45999998</v>
      </c>
      <c r="H91" s="97">
        <v>211955158.53000003</v>
      </c>
      <c r="I91" s="99"/>
      <c r="J91" s="99"/>
      <c r="K91" s="99"/>
      <c r="L91" s="99"/>
      <c r="M91" s="99"/>
      <c r="N91" s="99"/>
      <c r="O91" s="99"/>
      <c r="P91" s="99"/>
      <c r="Q91" s="98">
        <f t="shared" si="1"/>
        <v>882450844.73000002</v>
      </c>
    </row>
    <row r="92" spans="2:17" ht="15.95" customHeight="1" x14ac:dyDescent="0.25">
      <c r="B92" s="102" t="s">
        <v>275</v>
      </c>
      <c r="C92" s="97">
        <v>1668425185</v>
      </c>
      <c r="D92" s="97"/>
      <c r="E92" s="97">
        <v>217584241.02999997</v>
      </c>
      <c r="F92" s="97">
        <v>217122992.71000001</v>
      </c>
      <c r="G92" s="97">
        <v>235788452.45999998</v>
      </c>
      <c r="H92" s="97">
        <v>211955158.53000003</v>
      </c>
      <c r="I92" s="97"/>
      <c r="J92" s="97"/>
      <c r="K92" s="97"/>
      <c r="L92" s="97"/>
      <c r="M92" s="97"/>
      <c r="N92" s="97"/>
      <c r="O92" s="97"/>
      <c r="P92" s="97"/>
      <c r="Q92" s="98">
        <f t="shared" si="1"/>
        <v>882450844.73000002</v>
      </c>
    </row>
    <row r="93" spans="2:17" ht="15.75" customHeight="1" x14ac:dyDescent="0.25">
      <c r="B93" s="101" t="s">
        <v>276</v>
      </c>
      <c r="C93" s="97">
        <v>1668425185</v>
      </c>
      <c r="D93" s="97"/>
      <c r="E93" s="99">
        <v>217584241.02999997</v>
      </c>
      <c r="F93" s="99">
        <v>217122992.71000001</v>
      </c>
      <c r="G93" s="99">
        <v>235788452.45999998</v>
      </c>
      <c r="H93" s="99">
        <v>211955158.53000003</v>
      </c>
      <c r="I93" s="97"/>
      <c r="J93" s="97"/>
      <c r="K93" s="97"/>
      <c r="L93" s="97"/>
      <c r="M93" s="97"/>
      <c r="N93" s="97"/>
      <c r="O93" s="97"/>
      <c r="P93" s="97"/>
      <c r="Q93" s="136">
        <f t="shared" si="1"/>
        <v>882450844.73000002</v>
      </c>
    </row>
    <row r="94" spans="2:17" ht="15.95" customHeight="1" x14ac:dyDescent="0.25">
      <c r="B94" s="100" t="s">
        <v>172</v>
      </c>
      <c r="C94" s="97">
        <v>72002085</v>
      </c>
      <c r="D94" s="97"/>
      <c r="E94" s="97">
        <v>9874778.620000001</v>
      </c>
      <c r="F94" s="97">
        <v>9473840.379999999</v>
      </c>
      <c r="G94" s="97">
        <v>10529723.610000001</v>
      </c>
      <c r="H94" s="97">
        <v>5314609.18</v>
      </c>
      <c r="I94" s="97"/>
      <c r="J94" s="97"/>
      <c r="K94" s="97"/>
      <c r="L94" s="97"/>
      <c r="M94" s="97"/>
      <c r="N94" s="97"/>
      <c r="O94" s="97"/>
      <c r="P94" s="97"/>
      <c r="Q94" s="98">
        <f t="shared" si="1"/>
        <v>35192951.789999999</v>
      </c>
    </row>
    <row r="95" spans="2:17" ht="15.95" customHeight="1" x14ac:dyDescent="0.25">
      <c r="B95" s="102" t="s">
        <v>173</v>
      </c>
      <c r="C95" s="97">
        <v>72002085</v>
      </c>
      <c r="D95" s="97"/>
      <c r="E95" s="97">
        <v>9874778.620000001</v>
      </c>
      <c r="F95" s="97">
        <v>9473840.379999999</v>
      </c>
      <c r="G95" s="97">
        <v>10529723.610000001</v>
      </c>
      <c r="H95" s="97">
        <v>5314609.18</v>
      </c>
      <c r="I95" s="97"/>
      <c r="J95" s="97"/>
      <c r="K95" s="97"/>
      <c r="L95" s="97"/>
      <c r="M95" s="97"/>
      <c r="N95" s="97"/>
      <c r="O95" s="97"/>
      <c r="P95" s="97"/>
      <c r="Q95" s="98">
        <f t="shared" si="1"/>
        <v>35192951.789999999</v>
      </c>
    </row>
    <row r="96" spans="2:17" ht="15.95" customHeight="1" x14ac:dyDescent="0.25">
      <c r="B96" s="101" t="s">
        <v>277</v>
      </c>
      <c r="C96" s="134">
        <v>4402085</v>
      </c>
      <c r="D96" s="97"/>
      <c r="E96" s="134">
        <v>3600000</v>
      </c>
      <c r="F96" s="99"/>
      <c r="G96" s="99"/>
      <c r="H96" s="99"/>
      <c r="I96" s="97"/>
      <c r="J96" s="97"/>
      <c r="K96" s="97"/>
      <c r="L96" s="97"/>
      <c r="M96" s="97"/>
      <c r="N96" s="97"/>
      <c r="O96" s="97"/>
      <c r="P96" s="97"/>
      <c r="Q96" s="98">
        <f t="shared" si="1"/>
        <v>3600000</v>
      </c>
    </row>
    <row r="97" spans="2:17" ht="15.95" customHeight="1" x14ac:dyDescent="0.25">
      <c r="B97" s="101" t="s">
        <v>308</v>
      </c>
      <c r="C97" s="73">
        <v>0</v>
      </c>
      <c r="D97" s="97"/>
      <c r="E97" s="73"/>
      <c r="F97" s="99">
        <v>15000</v>
      </c>
      <c r="G97" s="99"/>
      <c r="H97" s="99">
        <v>0</v>
      </c>
      <c r="I97" s="97"/>
      <c r="J97" s="97"/>
      <c r="K97" s="97"/>
      <c r="L97" s="97"/>
      <c r="M97" s="97"/>
      <c r="N97" s="97"/>
      <c r="O97" s="97"/>
      <c r="P97" s="97"/>
      <c r="Q97" s="98">
        <f t="shared" si="1"/>
        <v>15000</v>
      </c>
    </row>
    <row r="98" spans="2:17" ht="15.95" customHeight="1" x14ac:dyDescent="0.25">
      <c r="B98" s="101" t="s">
        <v>278</v>
      </c>
      <c r="C98" s="134">
        <v>27600000</v>
      </c>
      <c r="D98" s="99"/>
      <c r="E98" s="134">
        <v>727120.73</v>
      </c>
      <c r="F98" s="99">
        <v>4071809.9</v>
      </c>
      <c r="G98" s="99">
        <v>304562.46999999997</v>
      </c>
      <c r="H98" s="99">
        <v>1395509.97</v>
      </c>
      <c r="I98" s="99"/>
      <c r="J98" s="99"/>
      <c r="K98" s="99"/>
      <c r="L98" s="99"/>
      <c r="M98" s="99"/>
      <c r="N98" s="99"/>
      <c r="O98" s="99"/>
      <c r="P98" s="99"/>
      <c r="Q98" s="98">
        <f t="shared" si="1"/>
        <v>6499003.0699999994</v>
      </c>
    </row>
    <row r="99" spans="2:17" ht="15.95" customHeight="1" x14ac:dyDescent="0.25">
      <c r="B99" s="101" t="s">
        <v>321</v>
      </c>
      <c r="C99" s="134">
        <v>40000000</v>
      </c>
      <c r="D99" s="99"/>
      <c r="E99" s="134">
        <v>5547657.8899999997</v>
      </c>
      <c r="F99" s="99">
        <v>5387030.4799999995</v>
      </c>
      <c r="G99" s="99">
        <v>10225161.140000001</v>
      </c>
      <c r="H99" s="99">
        <v>3919099.21</v>
      </c>
      <c r="I99" s="99"/>
      <c r="J99" s="99"/>
      <c r="K99" s="99"/>
      <c r="L99" s="99"/>
      <c r="M99" s="99"/>
      <c r="N99" s="99"/>
      <c r="O99" s="99"/>
      <c r="P99" s="99"/>
      <c r="Q99" s="98">
        <f t="shared" si="1"/>
        <v>25078948.719999999</v>
      </c>
    </row>
    <row r="100" spans="2:17" ht="15.95" customHeight="1" x14ac:dyDescent="0.25">
      <c r="B100" s="100" t="s">
        <v>279</v>
      </c>
      <c r="C100" s="97">
        <v>1620000000</v>
      </c>
      <c r="D100" s="97"/>
      <c r="E100" s="97">
        <v>135945506.90000001</v>
      </c>
      <c r="F100" s="97">
        <v>145459602.01000002</v>
      </c>
      <c r="G100" s="97">
        <v>169586081.78999999</v>
      </c>
      <c r="H100" s="97">
        <v>137998029.58000001</v>
      </c>
      <c r="I100" s="97"/>
      <c r="J100" s="97"/>
      <c r="K100" s="97"/>
      <c r="L100" s="97"/>
      <c r="M100" s="97"/>
      <c r="N100" s="97"/>
      <c r="O100" s="97"/>
      <c r="P100" s="97"/>
      <c r="Q100" s="98">
        <f t="shared" si="1"/>
        <v>588989220.28000009</v>
      </c>
    </row>
    <row r="101" spans="2:17" ht="15.95" customHeight="1" x14ac:dyDescent="0.25">
      <c r="B101" s="102" t="s">
        <v>280</v>
      </c>
      <c r="C101" s="97">
        <v>1620000000</v>
      </c>
      <c r="D101" s="97"/>
      <c r="E101" s="133">
        <v>135945506.90000001</v>
      </c>
      <c r="F101" s="97">
        <v>145459602.01000002</v>
      </c>
      <c r="G101" s="97">
        <v>169586081.78999999</v>
      </c>
      <c r="H101" s="97">
        <v>137998029.58000001</v>
      </c>
      <c r="I101" s="97"/>
      <c r="J101" s="97"/>
      <c r="K101" s="97"/>
      <c r="L101" s="97"/>
      <c r="M101" s="97"/>
      <c r="N101" s="97"/>
      <c r="O101" s="97"/>
      <c r="P101" s="97"/>
      <c r="Q101" s="98">
        <f t="shared" si="1"/>
        <v>588989220.28000009</v>
      </c>
    </row>
    <row r="102" spans="2:17" ht="15.95" customHeight="1" x14ac:dyDescent="0.25">
      <c r="B102" s="101" t="s">
        <v>281</v>
      </c>
      <c r="C102" s="99">
        <v>1620000000</v>
      </c>
      <c r="D102" s="99"/>
      <c r="E102" s="134">
        <v>135945506.90000001</v>
      </c>
      <c r="F102" s="99">
        <v>145459602.01000002</v>
      </c>
      <c r="G102" s="99">
        <v>169586081.78999999</v>
      </c>
      <c r="H102" s="99">
        <v>137998029.58000001</v>
      </c>
      <c r="I102" s="99"/>
      <c r="J102" s="99"/>
      <c r="K102" s="99"/>
      <c r="L102" s="99"/>
      <c r="M102" s="99"/>
      <c r="N102" s="99"/>
      <c r="O102" s="99"/>
      <c r="P102" s="99"/>
      <c r="Q102" s="98">
        <f t="shared" si="1"/>
        <v>588989220.28000009</v>
      </c>
    </row>
    <row r="103" spans="2:17" ht="15.95" customHeight="1" x14ac:dyDescent="0.25">
      <c r="B103" s="100" t="s">
        <v>282</v>
      </c>
      <c r="C103" s="97">
        <v>449250000</v>
      </c>
      <c r="D103" s="97"/>
      <c r="E103" s="97">
        <v>81760499.019999996</v>
      </c>
      <c r="F103" s="97">
        <v>21542665.09</v>
      </c>
      <c r="G103" s="97">
        <v>24130175.550000001</v>
      </c>
      <c r="H103" s="97">
        <v>56489484.420000002</v>
      </c>
      <c r="I103" s="97"/>
      <c r="J103" s="97"/>
      <c r="K103" s="97"/>
      <c r="L103" s="97"/>
      <c r="M103" s="97"/>
      <c r="N103" s="97"/>
      <c r="O103" s="97"/>
      <c r="P103" s="97"/>
      <c r="Q103" s="98">
        <f t="shared" si="1"/>
        <v>183922824.07999998</v>
      </c>
    </row>
    <row r="104" spans="2:17" ht="15.95" customHeight="1" x14ac:dyDescent="0.25">
      <c r="B104" s="102" t="s">
        <v>283</v>
      </c>
      <c r="C104" s="97">
        <v>449250000</v>
      </c>
      <c r="D104" s="97"/>
      <c r="E104" s="97">
        <v>81760499.019999996</v>
      </c>
      <c r="F104" s="97">
        <v>21542665.09</v>
      </c>
      <c r="G104" s="97">
        <v>24130175.550000001</v>
      </c>
      <c r="H104" s="97">
        <v>56489484.420000002</v>
      </c>
      <c r="I104" s="97"/>
      <c r="J104" s="97"/>
      <c r="K104" s="97"/>
      <c r="L104" s="97"/>
      <c r="M104" s="97"/>
      <c r="N104" s="97"/>
      <c r="O104" s="97"/>
      <c r="P104" s="97"/>
      <c r="Q104" s="98">
        <f t="shared" si="1"/>
        <v>183922824.07999998</v>
      </c>
    </row>
    <row r="105" spans="2:17" ht="15.95" customHeight="1" x14ac:dyDescent="0.25">
      <c r="B105" s="101" t="s">
        <v>284</v>
      </c>
      <c r="C105" s="99">
        <v>90000000</v>
      </c>
      <c r="D105" s="99"/>
      <c r="E105" s="99">
        <v>6275812.7300000004</v>
      </c>
      <c r="F105" s="99">
        <v>7907731.9900000002</v>
      </c>
      <c r="G105" s="99">
        <v>8927279.1699999999</v>
      </c>
      <c r="H105" s="99">
        <v>7239618.6699999999</v>
      </c>
      <c r="I105" s="99"/>
      <c r="J105" s="99"/>
      <c r="K105" s="99"/>
      <c r="L105" s="99"/>
      <c r="M105" s="99"/>
      <c r="N105" s="99"/>
      <c r="O105" s="99"/>
      <c r="P105" s="99"/>
      <c r="Q105" s="98">
        <f t="shared" si="1"/>
        <v>30350442.560000002</v>
      </c>
    </row>
    <row r="106" spans="2:17" ht="15.95" customHeight="1" x14ac:dyDescent="0.25">
      <c r="B106" s="101" t="s">
        <v>285</v>
      </c>
      <c r="C106" s="99">
        <v>354000000</v>
      </c>
      <c r="D106" s="99"/>
      <c r="E106" s="99">
        <v>75098586.289999992</v>
      </c>
      <c r="F106" s="99">
        <v>13308113.1</v>
      </c>
      <c r="G106" s="99">
        <v>14361946.380000001</v>
      </c>
      <c r="H106" s="99">
        <v>48082415.75</v>
      </c>
      <c r="I106" s="99"/>
      <c r="J106" s="99"/>
      <c r="K106" s="99"/>
      <c r="L106" s="99"/>
      <c r="M106" s="99"/>
      <c r="N106" s="99"/>
      <c r="O106" s="99"/>
      <c r="P106" s="99"/>
      <c r="Q106" s="98">
        <f t="shared" si="1"/>
        <v>150851061.51999998</v>
      </c>
    </row>
    <row r="107" spans="2:17" ht="15.95" customHeight="1" x14ac:dyDescent="0.25">
      <c r="B107" s="101" t="s">
        <v>286</v>
      </c>
      <c r="C107" s="99">
        <v>5250000</v>
      </c>
      <c r="D107" s="99"/>
      <c r="E107" s="99">
        <v>386100</v>
      </c>
      <c r="F107" s="99">
        <v>326820</v>
      </c>
      <c r="G107" s="99">
        <v>840950</v>
      </c>
      <c r="H107" s="99">
        <v>1167450</v>
      </c>
      <c r="I107" s="99"/>
      <c r="J107" s="99"/>
      <c r="K107" s="99"/>
      <c r="L107" s="99"/>
      <c r="M107" s="99"/>
      <c r="N107" s="99"/>
      <c r="O107" s="99"/>
      <c r="P107" s="99"/>
      <c r="Q107" s="98">
        <f t="shared" si="1"/>
        <v>2721320</v>
      </c>
    </row>
    <row r="108" spans="2:17" ht="15.95" customHeight="1" x14ac:dyDescent="0.25">
      <c r="B108" s="100" t="s">
        <v>287</v>
      </c>
      <c r="C108" s="97">
        <v>176100000</v>
      </c>
      <c r="D108" s="99"/>
      <c r="E108" s="97">
        <v>60000000</v>
      </c>
      <c r="F108" s="97">
        <v>35304110.490000002</v>
      </c>
      <c r="G108" s="97"/>
      <c r="H108" s="97"/>
      <c r="I108" s="97"/>
      <c r="J108" s="97"/>
      <c r="K108" s="97"/>
      <c r="L108" s="97"/>
      <c r="M108" s="97"/>
      <c r="N108" s="97"/>
      <c r="O108" s="97"/>
      <c r="P108" s="97"/>
      <c r="Q108" s="98">
        <f t="shared" si="1"/>
        <v>95304110.49000001</v>
      </c>
    </row>
    <row r="109" spans="2:17" ht="15.95" customHeight="1" x14ac:dyDescent="0.25">
      <c r="B109" s="102" t="s">
        <v>288</v>
      </c>
      <c r="C109" s="97">
        <v>176100000</v>
      </c>
      <c r="D109" s="99"/>
      <c r="E109" s="97">
        <v>60000000</v>
      </c>
      <c r="F109" s="97">
        <v>35304110.490000002</v>
      </c>
      <c r="G109" s="97"/>
      <c r="H109" s="97"/>
      <c r="I109" s="97"/>
      <c r="J109" s="97"/>
      <c r="K109" s="97"/>
      <c r="L109" s="97"/>
      <c r="M109" s="97"/>
      <c r="N109" s="97"/>
      <c r="O109" s="97"/>
      <c r="P109" s="97"/>
      <c r="Q109" s="98">
        <f t="shared" si="1"/>
        <v>95304110.49000001</v>
      </c>
    </row>
    <row r="110" spans="2:17" ht="15.95" customHeight="1" x14ac:dyDescent="0.25">
      <c r="B110" s="101" t="s">
        <v>289</v>
      </c>
      <c r="C110" s="99">
        <v>172000000</v>
      </c>
      <c r="D110" s="99"/>
      <c r="E110" s="99">
        <v>60000000</v>
      </c>
      <c r="F110" s="99">
        <v>35304110.490000002</v>
      </c>
      <c r="G110" s="99"/>
      <c r="H110" s="99"/>
      <c r="I110" s="99"/>
      <c r="J110" s="99"/>
      <c r="K110" s="99"/>
      <c r="L110" s="99"/>
      <c r="M110" s="99"/>
      <c r="N110" s="99"/>
      <c r="O110" s="99"/>
      <c r="P110" s="99"/>
      <c r="Q110" s="98">
        <f t="shared" si="1"/>
        <v>95304110.49000001</v>
      </c>
    </row>
    <row r="111" spans="2:17" ht="15.95" customHeight="1" x14ac:dyDescent="0.25">
      <c r="B111" s="101" t="s">
        <v>318</v>
      </c>
      <c r="C111" s="99">
        <v>4100000</v>
      </c>
      <c r="D111" s="99"/>
      <c r="E111" s="99">
        <v>0</v>
      </c>
      <c r="F111" s="99"/>
      <c r="G111" s="99"/>
      <c r="H111" s="99"/>
      <c r="I111" s="99"/>
      <c r="J111" s="99"/>
      <c r="K111" s="99"/>
      <c r="L111" s="99"/>
      <c r="M111" s="99"/>
      <c r="N111" s="99"/>
      <c r="O111" s="99"/>
      <c r="P111" s="99"/>
      <c r="Q111" s="98">
        <f t="shared" si="1"/>
        <v>0</v>
      </c>
    </row>
    <row r="112" spans="2:17" ht="15.95" customHeight="1" x14ac:dyDescent="0.25">
      <c r="B112" s="100" t="s">
        <v>290</v>
      </c>
      <c r="C112" s="97">
        <v>1380000000</v>
      </c>
      <c r="D112" s="97"/>
      <c r="E112" s="97">
        <v>197723251.07999998</v>
      </c>
      <c r="F112" s="97">
        <v>14503617.58</v>
      </c>
      <c r="G112" s="97">
        <v>177862491.80000001</v>
      </c>
      <c r="H112" s="99">
        <v>56876374.759999998</v>
      </c>
      <c r="I112" s="99"/>
      <c r="J112" s="99"/>
      <c r="K112" s="99"/>
      <c r="L112" s="99"/>
      <c r="M112" s="99"/>
      <c r="N112" s="99"/>
      <c r="O112" s="99"/>
      <c r="P112" s="99"/>
      <c r="Q112" s="98">
        <f t="shared" si="1"/>
        <v>446965735.22000003</v>
      </c>
    </row>
    <row r="113" spans="2:19" ht="15.95" customHeight="1" x14ac:dyDescent="0.25">
      <c r="B113" s="102" t="s">
        <v>291</v>
      </c>
      <c r="C113" s="97">
        <v>1380000000</v>
      </c>
      <c r="D113" s="97"/>
      <c r="E113" s="97">
        <v>197723251.07999998</v>
      </c>
      <c r="F113" s="97">
        <v>14503617.58</v>
      </c>
      <c r="G113" s="97">
        <v>177862491.80000001</v>
      </c>
      <c r="H113" s="99">
        <v>56876374.759999998</v>
      </c>
      <c r="I113" s="99"/>
      <c r="J113" s="99"/>
      <c r="K113" s="99"/>
      <c r="L113" s="99"/>
      <c r="M113" s="99"/>
      <c r="N113" s="99"/>
      <c r="O113" s="99"/>
      <c r="P113" s="99"/>
      <c r="Q113" s="98">
        <f t="shared" si="1"/>
        <v>446965735.22000003</v>
      </c>
    </row>
    <row r="114" spans="2:19" ht="15.95" customHeight="1" x14ac:dyDescent="0.25">
      <c r="B114" s="101" t="s">
        <v>292</v>
      </c>
      <c r="C114" s="99">
        <v>1380000000</v>
      </c>
      <c r="D114" s="99"/>
      <c r="E114" s="99">
        <v>197723251.07999998</v>
      </c>
      <c r="F114" s="99">
        <v>14503617.58</v>
      </c>
      <c r="G114" s="99">
        <v>177862491.80000001</v>
      </c>
      <c r="H114" s="99">
        <v>56876374.759999998</v>
      </c>
      <c r="I114" s="99"/>
      <c r="J114" s="99"/>
      <c r="K114" s="99"/>
      <c r="L114" s="99"/>
      <c r="M114" s="99"/>
      <c r="N114" s="99"/>
      <c r="O114" s="99"/>
      <c r="P114" s="99"/>
      <c r="Q114" s="98">
        <f t="shared" si="1"/>
        <v>446965735.22000003</v>
      </c>
    </row>
    <row r="115" spans="2:19" ht="15.95" customHeight="1" x14ac:dyDescent="0.25">
      <c r="B115" s="100" t="s">
        <v>330</v>
      </c>
      <c r="C115" s="97">
        <v>551574816</v>
      </c>
      <c r="D115" s="99"/>
      <c r="E115" s="99">
        <v>0</v>
      </c>
      <c r="F115" s="99"/>
      <c r="G115" s="99"/>
      <c r="H115" s="99"/>
      <c r="I115" s="99"/>
      <c r="J115" s="99"/>
      <c r="K115" s="99"/>
      <c r="L115" s="99"/>
      <c r="M115" s="99"/>
      <c r="N115" s="99"/>
      <c r="O115" s="99"/>
      <c r="P115" s="99"/>
      <c r="Q115" s="98">
        <f t="shared" si="1"/>
        <v>0</v>
      </c>
    </row>
    <row r="116" spans="2:19" ht="15.95" customHeight="1" x14ac:dyDescent="0.25">
      <c r="B116" s="102" t="s">
        <v>331</v>
      </c>
      <c r="C116" s="97">
        <v>551574816</v>
      </c>
      <c r="D116" s="99"/>
      <c r="E116" s="99">
        <v>0</v>
      </c>
      <c r="F116" s="99"/>
      <c r="G116" s="99"/>
      <c r="H116" s="99"/>
      <c r="I116" s="99"/>
      <c r="J116" s="99"/>
      <c r="K116" s="99"/>
      <c r="L116" s="99"/>
      <c r="M116" s="99"/>
      <c r="N116" s="99"/>
      <c r="O116" s="99"/>
      <c r="P116" s="99"/>
      <c r="Q116" s="98">
        <f t="shared" si="1"/>
        <v>0</v>
      </c>
    </row>
    <row r="117" spans="2:19" x14ac:dyDescent="0.25">
      <c r="B117" s="101" t="s">
        <v>332</v>
      </c>
      <c r="C117" s="99">
        <v>551574816</v>
      </c>
      <c r="D117" s="99"/>
      <c r="E117" s="99">
        <v>0</v>
      </c>
      <c r="F117" s="99"/>
      <c r="G117" s="99"/>
      <c r="H117" s="99"/>
      <c r="I117" s="99"/>
      <c r="J117" s="99"/>
      <c r="K117" s="99"/>
      <c r="L117" s="99"/>
      <c r="M117" s="99"/>
      <c r="N117" s="99"/>
      <c r="O117" s="99"/>
      <c r="P117" s="99"/>
      <c r="Q117" s="98">
        <f t="shared" si="1"/>
        <v>0</v>
      </c>
    </row>
    <row r="118" spans="2:19" x14ac:dyDescent="0.25">
      <c r="B118" s="100" t="s">
        <v>189</v>
      </c>
      <c r="C118" s="97">
        <v>0</v>
      </c>
      <c r="D118" s="97"/>
      <c r="E118" s="97">
        <v>1215688.22</v>
      </c>
      <c r="F118" s="97"/>
      <c r="G118" s="97">
        <v>16034.38</v>
      </c>
      <c r="H118" s="97"/>
      <c r="I118" s="97"/>
      <c r="J118" s="97"/>
      <c r="K118" s="97"/>
      <c r="L118" s="97"/>
      <c r="M118" s="97"/>
      <c r="N118" s="97"/>
      <c r="O118" s="97"/>
      <c r="P118" s="97"/>
      <c r="Q118" s="98">
        <f t="shared" si="1"/>
        <v>1231722.5999999999</v>
      </c>
    </row>
    <row r="119" spans="2:19" x14ac:dyDescent="0.25">
      <c r="B119" s="102" t="s">
        <v>190</v>
      </c>
      <c r="C119" s="99">
        <v>0</v>
      </c>
      <c r="D119" s="99"/>
      <c r="E119" s="99">
        <v>1215688.22</v>
      </c>
      <c r="F119" s="99"/>
      <c r="G119" s="99">
        <v>16034.38</v>
      </c>
      <c r="H119" s="99"/>
      <c r="I119" s="99"/>
      <c r="J119" s="99"/>
      <c r="K119" s="99"/>
      <c r="L119" s="99"/>
      <c r="M119" s="99"/>
      <c r="N119" s="99"/>
      <c r="O119" s="99"/>
      <c r="P119" s="99"/>
      <c r="Q119" s="136">
        <f t="shared" si="1"/>
        <v>1231722.5999999999</v>
      </c>
    </row>
    <row r="120" spans="2:19" x14ac:dyDescent="0.25">
      <c r="B120" s="96" t="s">
        <v>191</v>
      </c>
      <c r="C120" s="99">
        <v>0</v>
      </c>
      <c r="D120" s="99"/>
      <c r="E120" s="99">
        <v>1215688.22</v>
      </c>
      <c r="F120" s="99"/>
      <c r="G120" s="99">
        <v>16034.38</v>
      </c>
      <c r="H120" s="99"/>
      <c r="I120" s="99"/>
      <c r="J120" s="99"/>
      <c r="K120" s="99"/>
      <c r="L120" s="99"/>
      <c r="M120" s="99"/>
      <c r="N120" s="99"/>
      <c r="O120" s="99"/>
      <c r="P120" s="99"/>
      <c r="Q120" s="136">
        <f t="shared" si="1"/>
        <v>1231722.5999999999</v>
      </c>
    </row>
    <row r="121" spans="2:19" ht="18" customHeight="1" x14ac:dyDescent="0.25">
      <c r="B121" s="100" t="s">
        <v>293</v>
      </c>
      <c r="C121" s="97">
        <v>1309489152306</v>
      </c>
      <c r="D121" s="97"/>
      <c r="E121" s="97">
        <v>117212757519.73001</v>
      </c>
      <c r="F121" s="97">
        <v>91723506729.280045</v>
      </c>
      <c r="G121" s="97">
        <v>102180078293.68007</v>
      </c>
      <c r="H121" s="97">
        <v>139465924623.82999</v>
      </c>
      <c r="I121" s="97"/>
      <c r="J121" s="97"/>
      <c r="K121" s="97"/>
      <c r="L121" s="97"/>
      <c r="M121" s="97"/>
      <c r="N121" s="97"/>
      <c r="O121" s="97"/>
      <c r="P121" s="97"/>
      <c r="Q121" s="98">
        <f t="shared" si="1"/>
        <v>450582267166.52014</v>
      </c>
    </row>
    <row r="122" spans="2:19" x14ac:dyDescent="0.25">
      <c r="B122" s="102" t="s">
        <v>295</v>
      </c>
      <c r="C122" s="97">
        <v>1309489152306</v>
      </c>
      <c r="D122" s="97"/>
      <c r="E122" s="97">
        <v>117212757519.73001</v>
      </c>
      <c r="F122" s="97">
        <v>91723506729.280045</v>
      </c>
      <c r="G122" s="97">
        <v>102180078293.68007</v>
      </c>
      <c r="H122" s="97">
        <v>139465924623.82999</v>
      </c>
      <c r="I122" s="97"/>
      <c r="J122" s="97"/>
      <c r="K122" s="97"/>
      <c r="L122" s="97"/>
      <c r="M122" s="97"/>
      <c r="N122" s="97"/>
      <c r="O122" s="97"/>
      <c r="P122" s="97"/>
      <c r="Q122" s="98">
        <f t="shared" si="1"/>
        <v>450582267166.52014</v>
      </c>
    </row>
    <row r="123" spans="2:19" x14ac:dyDescent="0.25">
      <c r="B123" s="96" t="s">
        <v>191</v>
      </c>
      <c r="C123" s="99">
        <v>0</v>
      </c>
      <c r="D123" s="99"/>
      <c r="E123" s="99">
        <v>124700356.73</v>
      </c>
      <c r="F123" s="99">
        <v>36322784.839999996</v>
      </c>
      <c r="G123" s="99">
        <v>57260381.409999996</v>
      </c>
      <c r="H123" s="99">
        <v>2869168.63</v>
      </c>
      <c r="I123" s="99"/>
      <c r="J123" s="99"/>
      <c r="K123" s="99"/>
      <c r="L123" s="99"/>
      <c r="M123" s="99"/>
      <c r="N123" s="99"/>
      <c r="O123" s="99"/>
      <c r="P123" s="99"/>
      <c r="Q123" s="98">
        <f t="shared" si="1"/>
        <v>221152691.60999998</v>
      </c>
    </row>
    <row r="124" spans="2:19" x14ac:dyDescent="0.25">
      <c r="B124" s="96" t="s">
        <v>81</v>
      </c>
      <c r="C124" s="134">
        <v>53313379206</v>
      </c>
      <c r="D124" s="99"/>
      <c r="E124" s="99">
        <v>1196562067.1099999</v>
      </c>
      <c r="F124" s="99">
        <v>1165724854.9699998</v>
      </c>
      <c r="G124" s="99">
        <v>788440081.49000001</v>
      </c>
      <c r="H124" s="99">
        <v>1510071564.4099998</v>
      </c>
      <c r="I124" s="99"/>
      <c r="J124" s="99"/>
      <c r="K124" s="99"/>
      <c r="L124" s="99"/>
      <c r="M124" s="99"/>
      <c r="N124" s="99"/>
      <c r="O124" s="99"/>
      <c r="P124" s="99"/>
      <c r="Q124" s="98">
        <f t="shared" ref="Q124:Q126" si="2">SUM(E124:P124)</f>
        <v>4660798567.9799995</v>
      </c>
      <c r="S124" s="48"/>
    </row>
    <row r="125" spans="2:19" x14ac:dyDescent="0.25">
      <c r="B125" s="96" t="s">
        <v>82</v>
      </c>
      <c r="C125" s="134">
        <v>294174000000</v>
      </c>
      <c r="D125" s="99"/>
      <c r="E125" s="99">
        <v>21198604767.460011</v>
      </c>
      <c r="F125" s="99">
        <v>18436331106.27</v>
      </c>
      <c r="G125" s="99">
        <v>23235469161.179996</v>
      </c>
      <c r="H125" s="99">
        <v>21479196190.000004</v>
      </c>
      <c r="I125" s="99"/>
      <c r="J125" s="99"/>
      <c r="K125" s="99"/>
      <c r="L125" s="99"/>
      <c r="M125" s="99"/>
      <c r="N125" s="99"/>
      <c r="O125" s="99"/>
      <c r="P125" s="99"/>
      <c r="Q125" s="98">
        <f t="shared" si="2"/>
        <v>84349601224.910004</v>
      </c>
      <c r="S125" s="48"/>
    </row>
    <row r="126" spans="2:19" x14ac:dyDescent="0.25">
      <c r="B126" s="96" t="s">
        <v>83</v>
      </c>
      <c r="C126" s="134">
        <v>962001773100</v>
      </c>
      <c r="D126" s="99"/>
      <c r="E126" s="99">
        <v>94692890328.430008</v>
      </c>
      <c r="F126" s="99">
        <v>72085127983.200043</v>
      </c>
      <c r="G126" s="99">
        <v>78098908669.600067</v>
      </c>
      <c r="H126" s="99">
        <v>116473787700.78999</v>
      </c>
      <c r="I126" s="99"/>
      <c r="J126" s="99"/>
      <c r="K126" s="99"/>
      <c r="L126" s="99"/>
      <c r="M126" s="99"/>
      <c r="N126" s="99"/>
      <c r="O126" s="99"/>
      <c r="P126" s="99"/>
      <c r="Q126" s="98">
        <f t="shared" si="2"/>
        <v>361350714682.02014</v>
      </c>
      <c r="S126" s="48"/>
    </row>
    <row r="127" spans="2:19" x14ac:dyDescent="0.25">
      <c r="B127" s="93" t="s">
        <v>322</v>
      </c>
      <c r="C127" s="135">
        <f t="shared" ref="C127:D127" si="3">+C11+C17+C25+C45+C48+C53+C60+C65+C69+C72+C76+C81+C87+C91+C94+C100+C103+C108+C112+C115+C121+C118</f>
        <v>1342258153546</v>
      </c>
      <c r="D127" s="22">
        <f t="shared" si="3"/>
        <v>0</v>
      </c>
      <c r="E127" s="20">
        <f t="shared" ref="E127:Q127" si="4">+E11+E17+E25+E45+E48+E53+E60+E65+E69+E72+E76+E81+E87+E91+E94+E100+E103+E108+E112+E115+E121+E118</f>
        <v>119878650433.89001</v>
      </c>
      <c r="F127" s="20">
        <f t="shared" si="4"/>
        <v>95470553914.030045</v>
      </c>
      <c r="G127" s="20">
        <f t="shared" si="4"/>
        <v>105330776227.72008</v>
      </c>
      <c r="H127" s="20">
        <f t="shared" si="4"/>
        <v>141940535832.43997</v>
      </c>
      <c r="I127" s="20">
        <f t="shared" si="4"/>
        <v>0</v>
      </c>
      <c r="J127" s="20">
        <f t="shared" si="4"/>
        <v>0</v>
      </c>
      <c r="K127" s="20">
        <f t="shared" si="4"/>
        <v>0</v>
      </c>
      <c r="L127" s="20">
        <f t="shared" si="4"/>
        <v>0</v>
      </c>
      <c r="M127" s="20">
        <f t="shared" si="4"/>
        <v>0</v>
      </c>
      <c r="N127" s="20">
        <f t="shared" si="4"/>
        <v>0</v>
      </c>
      <c r="O127" s="20">
        <f t="shared" si="4"/>
        <v>0</v>
      </c>
      <c r="P127" s="20">
        <f t="shared" si="4"/>
        <v>0</v>
      </c>
      <c r="Q127" s="20">
        <f t="shared" si="4"/>
        <v>462620516408.08014</v>
      </c>
      <c r="R127" s="48"/>
      <c r="S127" s="48"/>
    </row>
    <row r="128" spans="2:19" x14ac:dyDescent="0.25">
      <c r="B128" s="105" t="s">
        <v>91</v>
      </c>
      <c r="Q128" s="21"/>
      <c r="S128" s="48"/>
    </row>
    <row r="129" spans="2:19" x14ac:dyDescent="0.25">
      <c r="B129" s="105" t="s">
        <v>207</v>
      </c>
      <c r="L129" s="13"/>
      <c r="M129" s="13"/>
      <c r="N129" s="13"/>
      <c r="O129" s="13"/>
      <c r="Q129" s="73"/>
      <c r="S129" s="48"/>
    </row>
    <row r="130" spans="2:19" x14ac:dyDescent="0.25">
      <c r="B130" s="105" t="s">
        <v>346</v>
      </c>
    </row>
    <row r="131" spans="2:19" x14ac:dyDescent="0.25">
      <c r="B131" s="132" t="s">
        <v>208</v>
      </c>
    </row>
    <row r="132" spans="2:19" x14ac:dyDescent="0.25">
      <c r="B132" s="132" t="s">
        <v>27</v>
      </c>
    </row>
    <row r="133" spans="2:19" x14ac:dyDescent="0.25">
      <c r="B133" s="132" t="s">
        <v>198</v>
      </c>
    </row>
    <row r="135" spans="2:19" x14ac:dyDescent="0.25">
      <c r="C135" s="13"/>
      <c r="D135" s="13"/>
    </row>
    <row r="136" spans="2:19" x14ac:dyDescent="0.25">
      <c r="C136" s="13"/>
      <c r="D136" s="13"/>
      <c r="E136" s="13"/>
      <c r="F136" s="13"/>
      <c r="G136" s="13"/>
      <c r="H136" s="13"/>
      <c r="I136" s="13"/>
      <c r="J136" s="13"/>
      <c r="K136" s="13"/>
      <c r="L136" s="13"/>
      <c r="M136" s="13"/>
      <c r="N136" s="13"/>
      <c r="O136" s="13"/>
    </row>
    <row r="137" spans="2:19" x14ac:dyDescent="0.25">
      <c r="C137" s="13"/>
      <c r="D137" s="13"/>
      <c r="E137" s="13"/>
      <c r="F137" s="13"/>
      <c r="G137" s="13"/>
      <c r="H137" s="13"/>
      <c r="I137" s="13"/>
      <c r="J137" s="13"/>
      <c r="K137" s="13"/>
      <c r="L137" s="13"/>
      <c r="M137" s="13"/>
      <c r="N137" s="13"/>
      <c r="O137" s="13"/>
    </row>
    <row r="138" spans="2:19" x14ac:dyDescent="0.25">
      <c r="C138" s="13"/>
      <c r="D138" s="13"/>
      <c r="E138" s="13"/>
      <c r="F138" s="13"/>
      <c r="G138" s="13"/>
      <c r="H138" s="13"/>
      <c r="I138" s="13"/>
      <c r="J138" s="13"/>
      <c r="K138" s="13"/>
      <c r="L138" s="13"/>
      <c r="M138" s="13"/>
      <c r="N138" s="13"/>
      <c r="O138" s="13"/>
    </row>
  </sheetData>
  <mergeCells count="7">
    <mergeCell ref="B2:P2"/>
    <mergeCell ref="B3:P3"/>
    <mergeCell ref="B4:P4"/>
    <mergeCell ref="B5:P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2010</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c r="D7" s="70"/>
      <c r="E7" s="70"/>
      <c r="F7" s="70"/>
      <c r="G7" s="70"/>
      <c r="H7" s="70"/>
      <c r="I7" s="70"/>
      <c r="J7" s="70"/>
      <c r="K7" s="70"/>
      <c r="L7" s="70"/>
      <c r="M7" s="70"/>
      <c r="N7" s="70"/>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8" t="s">
        <v>5</v>
      </c>
      <c r="C9" s="148" t="s">
        <v>6</v>
      </c>
      <c r="D9" s="147">
        <v>2010</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9">
        <v>1262424218.1399996</v>
      </c>
      <c r="E11" s="109">
        <v>5462764775.6899996</v>
      </c>
      <c r="F11" s="109">
        <v>9238411343.159996</v>
      </c>
      <c r="G11" s="109">
        <v>3962597400.4300003</v>
      </c>
      <c r="H11" s="109">
        <v>30753913795.920002</v>
      </c>
      <c r="I11" s="109">
        <v>5909282566.5500011</v>
      </c>
      <c r="J11" s="109">
        <v>2571322552.8400006</v>
      </c>
      <c r="K11" s="109">
        <v>7677656028.8199997</v>
      </c>
      <c r="L11" s="109">
        <v>8968572566.5400047</v>
      </c>
      <c r="M11" s="109">
        <v>12329126962.85</v>
      </c>
      <c r="N11" s="109">
        <v>15805586163.83</v>
      </c>
      <c r="O11" s="109">
        <v>31735201253.079998</v>
      </c>
      <c r="P11" s="109">
        <v>135676859627.85004</v>
      </c>
    </row>
    <row r="12" spans="1:16" x14ac:dyDescent="0.25">
      <c r="B12" s="67" t="s">
        <v>22</v>
      </c>
      <c r="C12" s="67" t="s">
        <v>23</v>
      </c>
      <c r="D12" s="109">
        <v>3385290947.2599988</v>
      </c>
      <c r="E12" s="109">
        <v>3517878629.6100006</v>
      </c>
      <c r="F12" s="109">
        <v>4895790502.5799999</v>
      </c>
      <c r="G12" s="109">
        <v>4408143783</v>
      </c>
      <c r="H12" s="109">
        <v>4584887276.0500011</v>
      </c>
      <c r="I12" s="109">
        <v>4892283874.1899996</v>
      </c>
      <c r="J12" s="109">
        <v>5058259521.6699991</v>
      </c>
      <c r="K12" s="109">
        <v>5289653216.2800007</v>
      </c>
      <c r="L12" s="109">
        <v>5555737576.5800047</v>
      </c>
      <c r="M12" s="109">
        <v>6027454638.1500015</v>
      </c>
      <c r="N12" s="109">
        <v>5938892942.8699999</v>
      </c>
      <c r="O12" s="109">
        <v>5916068915.3599997</v>
      </c>
      <c r="P12" s="109">
        <v>59470341823.600006</v>
      </c>
    </row>
    <row r="13" spans="1:16" x14ac:dyDescent="0.25">
      <c r="B13" s="67" t="s">
        <v>24</v>
      </c>
      <c r="C13" s="67" t="s">
        <v>25</v>
      </c>
      <c r="D13" s="109">
        <v>15327403083.640003</v>
      </c>
      <c r="E13" s="109">
        <v>13466378447.579992</v>
      </c>
      <c r="F13" s="109">
        <v>15961712101.970001</v>
      </c>
      <c r="G13" s="109">
        <v>18615893761.199993</v>
      </c>
      <c r="H13" s="109">
        <v>15792897488.970003</v>
      </c>
      <c r="I13" s="109">
        <v>14907976725.240007</v>
      </c>
      <c r="J13" s="109">
        <v>14928681677.299999</v>
      </c>
      <c r="K13" s="109">
        <v>13723082445.599995</v>
      </c>
      <c r="L13" s="109">
        <v>16586870203.310005</v>
      </c>
      <c r="M13" s="109">
        <v>14144091913.729994</v>
      </c>
      <c r="N13" s="109">
        <v>13817919297.990004</v>
      </c>
      <c r="O13" s="109">
        <v>16199450898.329996</v>
      </c>
      <c r="P13" s="109">
        <v>183472358044.85995</v>
      </c>
    </row>
    <row r="14" spans="1:16" x14ac:dyDescent="0.25">
      <c r="B14" s="66" t="s">
        <v>26</v>
      </c>
      <c r="C14" s="66"/>
      <c r="D14" s="110">
        <v>19975118249.040001</v>
      </c>
      <c r="E14" s="110">
        <v>22447021852.87999</v>
      </c>
      <c r="F14" s="110">
        <v>30095913947.709999</v>
      </c>
      <c r="G14" s="110">
        <v>26986634944.629993</v>
      </c>
      <c r="H14" s="110">
        <v>51131698560.940002</v>
      </c>
      <c r="I14" s="110">
        <v>25709543165.980011</v>
      </c>
      <c r="J14" s="110">
        <v>22558263751.809998</v>
      </c>
      <c r="K14" s="110">
        <v>26690391690.699997</v>
      </c>
      <c r="L14" s="110">
        <v>31111180346.430016</v>
      </c>
      <c r="M14" s="110">
        <v>32500673514.729996</v>
      </c>
      <c r="N14" s="110">
        <v>35562398404.690002</v>
      </c>
      <c r="O14" s="110">
        <v>53850721066.769989</v>
      </c>
      <c r="P14" s="110">
        <v>378619559496.30994</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2289" r:id="rId4">
          <objectPr defaultSize="0" autoPict="0" r:id="rId5">
            <anchor moveWithCells="1">
              <from>
                <xdr:col>2</xdr:col>
                <xdr:colOff>247650</xdr:colOff>
                <xdr:row>0</xdr:row>
                <xdr:rowOff>428625</xdr:rowOff>
              </from>
              <to>
                <xdr:col>2</xdr:col>
                <xdr:colOff>1085850</xdr:colOff>
                <xdr:row>4</xdr:row>
                <xdr:rowOff>76200</xdr:rowOff>
              </to>
            </anchor>
          </objectPr>
        </oleObject>
      </mc:Choice>
      <mc:Fallback>
        <oleObject progId="Photoshop.Image.13" shapeId="12289" r:id="rId4"/>
      </mc:Fallback>
    </mc:AlternateContent>
    <mc:AlternateContent xmlns:mc="http://schemas.openxmlformats.org/markup-compatibility/2006">
      <mc:Choice Requires="x14">
        <oleObject progId="Photoshop.Image.13" shapeId="12290" r:id="rId6">
          <objectPr defaultSize="0" autoPict="0" r:id="rId7">
            <anchor moveWithCells="1">
              <from>
                <xdr:col>13</xdr:col>
                <xdr:colOff>685800</xdr:colOff>
                <xdr:row>0</xdr:row>
                <xdr:rowOff>0</xdr:rowOff>
              </from>
              <to>
                <xdr:col>15</xdr:col>
                <xdr:colOff>704850</xdr:colOff>
                <xdr:row>1</xdr:row>
                <xdr:rowOff>171450</xdr:rowOff>
              </to>
            </anchor>
          </objectPr>
        </oleObject>
      </mc:Choice>
      <mc:Fallback>
        <oleObject progId="Photoshop.Image.13" shapeId="1229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2011</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c r="D7" s="72"/>
      <c r="E7" s="72"/>
      <c r="F7" s="72"/>
      <c r="G7" s="72"/>
      <c r="H7" s="72"/>
      <c r="I7" s="72"/>
      <c r="J7" s="72"/>
      <c r="K7" s="72"/>
      <c r="L7" s="72"/>
      <c r="M7" s="72"/>
      <c r="N7" s="72"/>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8" t="s">
        <v>5</v>
      </c>
      <c r="C9" s="148" t="s">
        <v>6</v>
      </c>
      <c r="D9" s="147">
        <v>2011</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9" t="s">
        <v>18</v>
      </c>
      <c r="P10" s="69" t="s">
        <v>31</v>
      </c>
    </row>
    <row r="11" spans="1:16" x14ac:dyDescent="0.25">
      <c r="B11" s="67" t="s">
        <v>20</v>
      </c>
      <c r="C11" s="67" t="s">
        <v>21</v>
      </c>
      <c r="D11" s="109">
        <v>2197737383.0799999</v>
      </c>
      <c r="E11" s="109">
        <v>3284157576.5499992</v>
      </c>
      <c r="F11" s="109">
        <v>4068564794.2600002</v>
      </c>
      <c r="G11" s="109">
        <v>9542067957.1799984</v>
      </c>
      <c r="H11" s="109">
        <v>3126913544.6099997</v>
      </c>
      <c r="I11" s="109">
        <v>9787671498.1299973</v>
      </c>
      <c r="J11" s="109">
        <v>30522987029.069996</v>
      </c>
      <c r="K11" s="109">
        <v>4815496731.9799995</v>
      </c>
      <c r="L11" s="109">
        <v>8035768270.6999979</v>
      </c>
      <c r="M11" s="109">
        <v>6028486269.8800011</v>
      </c>
      <c r="N11" s="109">
        <v>18411382771.259998</v>
      </c>
      <c r="O11" s="109">
        <v>37609124393.290001</v>
      </c>
      <c r="P11" s="109">
        <v>137430358219.98999</v>
      </c>
    </row>
    <row r="12" spans="1:16" x14ac:dyDescent="0.25">
      <c r="B12" s="67" t="s">
        <v>22</v>
      </c>
      <c r="C12" s="67" t="s">
        <v>23</v>
      </c>
      <c r="D12" s="109">
        <v>4354856517.4399986</v>
      </c>
      <c r="E12" s="109">
        <v>4730258695.8800001</v>
      </c>
      <c r="F12" s="109">
        <v>5410085469.2199993</v>
      </c>
      <c r="G12" s="109">
        <v>5437076995.7300005</v>
      </c>
      <c r="H12" s="109">
        <v>6023878283.1199999</v>
      </c>
      <c r="I12" s="109">
        <v>5593158271.1300001</v>
      </c>
      <c r="J12" s="109">
        <v>6009176381.7300014</v>
      </c>
      <c r="K12" s="109">
        <v>5455931690.5100002</v>
      </c>
      <c r="L12" s="109">
        <v>5402669095.5600004</v>
      </c>
      <c r="M12" s="109">
        <v>5769083481.1000004</v>
      </c>
      <c r="N12" s="109">
        <v>6301970099.1900005</v>
      </c>
      <c r="O12" s="109">
        <v>5698894635.4499998</v>
      </c>
      <c r="P12" s="109">
        <v>66187039616.05999</v>
      </c>
    </row>
    <row r="13" spans="1:16" x14ac:dyDescent="0.25">
      <c r="B13" s="67" t="s">
        <v>24</v>
      </c>
      <c r="C13" s="67" t="s">
        <v>25</v>
      </c>
      <c r="D13" s="109">
        <v>17425007967.359997</v>
      </c>
      <c r="E13" s="109">
        <v>14130291673.380009</v>
      </c>
      <c r="F13" s="109">
        <v>15897496899.090008</v>
      </c>
      <c r="G13" s="109">
        <v>18920578551.319988</v>
      </c>
      <c r="H13" s="109">
        <v>18888182648.629986</v>
      </c>
      <c r="I13" s="109">
        <v>17137254166.989994</v>
      </c>
      <c r="J13" s="109">
        <v>18404991370.849998</v>
      </c>
      <c r="K13" s="109">
        <v>15656917079.66</v>
      </c>
      <c r="L13" s="109">
        <v>16959702558.460012</v>
      </c>
      <c r="M13" s="109">
        <v>17249095979.330006</v>
      </c>
      <c r="N13" s="109">
        <v>16730889584.420002</v>
      </c>
      <c r="O13" s="109">
        <v>18983536742.740002</v>
      </c>
      <c r="P13" s="109">
        <v>206383945222.23004</v>
      </c>
    </row>
    <row r="14" spans="1:16" x14ac:dyDescent="0.25">
      <c r="B14" s="66" t="s">
        <v>26</v>
      </c>
      <c r="C14" s="66"/>
      <c r="D14" s="110">
        <v>23977601867.879997</v>
      </c>
      <c r="E14" s="110">
        <v>22144707945.810009</v>
      </c>
      <c r="F14" s="110">
        <v>25376147162.570007</v>
      </c>
      <c r="G14" s="110">
        <v>33899723504.229988</v>
      </c>
      <c r="H14" s="110">
        <v>28038974476.359985</v>
      </c>
      <c r="I14" s="110">
        <v>32518083936.249992</v>
      </c>
      <c r="J14" s="110">
        <v>54937154781.649994</v>
      </c>
      <c r="K14" s="110">
        <v>25928345502.150002</v>
      </c>
      <c r="L14" s="110">
        <v>30398139924.720009</v>
      </c>
      <c r="M14" s="110">
        <v>29046665730.310005</v>
      </c>
      <c r="N14" s="110">
        <v>41444242454.869995</v>
      </c>
      <c r="O14" s="110">
        <v>62291555771.479996</v>
      </c>
      <c r="P14" s="110">
        <v>410001343058.28003</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row>
    <row r="17" spans="2:15" ht="15.75" x14ac:dyDescent="0.3">
      <c r="B17" s="65" t="s">
        <v>29</v>
      </c>
      <c r="C17" s="65"/>
      <c r="D17" s="63"/>
      <c r="E17" s="63"/>
      <c r="F17" s="63"/>
      <c r="G17" s="63"/>
      <c r="H17" s="63"/>
      <c r="I17" s="63"/>
      <c r="J17" s="63"/>
      <c r="K17" s="63"/>
      <c r="L17" s="63"/>
      <c r="M17" s="63"/>
      <c r="N17" s="63"/>
      <c r="O17" s="63"/>
    </row>
    <row r="18" spans="2:15" ht="15.75" x14ac:dyDescent="0.3">
      <c r="B18" s="65" t="s">
        <v>30</v>
      </c>
      <c r="C18" s="65"/>
      <c r="D18" s="63"/>
      <c r="E18" s="63"/>
      <c r="F18" s="63"/>
      <c r="G18" s="63"/>
      <c r="H18" s="63"/>
      <c r="I18" s="63"/>
      <c r="J18" s="63"/>
      <c r="K18" s="63"/>
      <c r="L18" s="63"/>
      <c r="M18" s="63"/>
      <c r="N18" s="63"/>
      <c r="O18" s="63"/>
    </row>
    <row r="19" spans="2:15" ht="15.75" x14ac:dyDescent="0.3">
      <c r="B19" s="64"/>
      <c r="D19" s="63"/>
      <c r="E19" s="63"/>
      <c r="F19" s="63"/>
      <c r="G19" s="63"/>
      <c r="H19" s="63"/>
      <c r="I19" s="63"/>
      <c r="J19" s="63"/>
      <c r="K19" s="63"/>
      <c r="L19" s="63"/>
      <c r="M19" s="63"/>
      <c r="N19" s="63"/>
    </row>
    <row r="20" spans="2:15" ht="15.75" x14ac:dyDescent="0.3">
      <c r="B20" s="63"/>
      <c r="D20" s="63"/>
      <c r="E20" s="63"/>
      <c r="F20" s="63"/>
      <c r="G20" s="63"/>
      <c r="H20" s="63"/>
      <c r="I20" s="63"/>
      <c r="J20" s="63"/>
      <c r="K20" s="63"/>
      <c r="L20" s="63"/>
      <c r="M20" s="63"/>
      <c r="N20" s="63"/>
    </row>
    <row r="21" spans="2:15" ht="15.75" x14ac:dyDescent="0.3">
      <c r="B21" s="63"/>
      <c r="D21" s="63"/>
      <c r="E21" s="63"/>
      <c r="F21" s="63"/>
      <c r="G21" s="63"/>
      <c r="H21" s="63"/>
      <c r="I21" s="63"/>
      <c r="J21" s="63"/>
      <c r="K21" s="63"/>
      <c r="L21" s="63"/>
      <c r="M21" s="63"/>
      <c r="N21" s="63"/>
    </row>
    <row r="22" spans="2:15" ht="15.75" x14ac:dyDescent="0.3">
      <c r="B22" s="63"/>
      <c r="C22" s="63"/>
      <c r="D22" s="63"/>
      <c r="E22" s="63"/>
      <c r="F22" s="63"/>
      <c r="G22" s="63"/>
      <c r="H22" s="63"/>
      <c r="I22" s="63"/>
      <c r="J22" s="63"/>
      <c r="K22" s="63"/>
      <c r="L22" s="63"/>
      <c r="M22" s="63"/>
      <c r="N22" s="63"/>
      <c r="O22" s="63"/>
    </row>
    <row r="23" spans="2:15" ht="15.75" x14ac:dyDescent="0.3">
      <c r="B23" s="63"/>
      <c r="C23" s="63"/>
      <c r="D23" s="63"/>
      <c r="E23" s="63"/>
      <c r="F23" s="63"/>
      <c r="G23" s="63"/>
      <c r="H23" s="63"/>
      <c r="I23" s="63"/>
      <c r="J23" s="63"/>
      <c r="K23" s="63"/>
      <c r="L23" s="63"/>
      <c r="M23" s="63"/>
      <c r="N23" s="63"/>
      <c r="O23" s="63"/>
    </row>
    <row r="24" spans="2:15" ht="15.75" x14ac:dyDescent="0.3">
      <c r="B24" s="63"/>
      <c r="C24" s="63"/>
      <c r="D24" s="63"/>
      <c r="E24" s="63"/>
      <c r="F24" s="63"/>
      <c r="G24" s="63"/>
      <c r="H24" s="63"/>
      <c r="I24" s="63"/>
      <c r="J24" s="63"/>
      <c r="K24" s="63"/>
      <c r="L24" s="63"/>
      <c r="M24" s="63"/>
      <c r="N24" s="63"/>
      <c r="O24" s="63"/>
    </row>
    <row r="25" spans="2:15" ht="15.75" x14ac:dyDescent="0.3">
      <c r="B25" s="63"/>
      <c r="C25" s="63"/>
      <c r="D25" s="63"/>
      <c r="E25" s="63"/>
      <c r="F25" s="63"/>
      <c r="G25" s="63"/>
      <c r="H25" s="63"/>
      <c r="I25" s="63"/>
      <c r="J25" s="63"/>
      <c r="K25" s="63"/>
      <c r="L25" s="63"/>
      <c r="M25" s="63"/>
      <c r="N25" s="63"/>
      <c r="O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1265" r:id="rId4">
          <objectPr defaultSize="0" autoPict="0" r:id="rId5">
            <anchor moveWithCells="1">
              <from>
                <xdr:col>2</xdr:col>
                <xdr:colOff>352425</xdr:colOff>
                <xdr:row>0</xdr:row>
                <xdr:rowOff>381000</xdr:rowOff>
              </from>
              <to>
                <xdr:col>2</xdr:col>
                <xdr:colOff>1181100</xdr:colOff>
                <xdr:row>4</xdr:row>
                <xdr:rowOff>28575</xdr:rowOff>
              </to>
            </anchor>
          </objectPr>
        </oleObject>
      </mc:Choice>
      <mc:Fallback>
        <oleObject progId="Photoshop.Image.13" shapeId="11265" r:id="rId4"/>
      </mc:Fallback>
    </mc:AlternateContent>
    <mc:AlternateContent xmlns:mc="http://schemas.openxmlformats.org/markup-compatibility/2006">
      <mc:Choice Requires="x14">
        <oleObject progId="Photoshop.Image.13" shapeId="11266" r:id="rId6">
          <objectPr defaultSize="0" autoPict="0" r:id="rId7">
            <anchor moveWithCells="1">
              <from>
                <xdr:col>13</xdr:col>
                <xdr:colOff>666750</xdr:colOff>
                <xdr:row>0</xdr:row>
                <xdr:rowOff>95250</xdr:rowOff>
              </from>
              <to>
                <xdr:col>15</xdr:col>
                <xdr:colOff>666750</xdr:colOff>
                <xdr:row>2</xdr:row>
                <xdr:rowOff>57150</xdr:rowOff>
              </to>
            </anchor>
          </objectPr>
        </oleObject>
      </mc:Choice>
      <mc:Fallback>
        <oleObject progId="Photoshop.Image.13"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26"/>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40.140625" customWidth="1"/>
    <col min="4" max="4" width="9.7109375" bestFit="1" customWidth="1"/>
    <col min="5" max="5" width="10.28515625" bestFit="1" customWidth="1"/>
    <col min="6" max="10" width="9.7109375" bestFit="1" customWidth="1"/>
    <col min="11" max="11" width="10" bestFit="1" customWidth="1"/>
    <col min="12" max="12" width="13.42578125" bestFit="1"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0" t="s">
        <v>0</v>
      </c>
      <c r="C1" s="150"/>
      <c r="D1" s="150"/>
      <c r="E1" s="150"/>
      <c r="F1" s="150"/>
      <c r="G1" s="150"/>
      <c r="H1" s="150"/>
      <c r="I1" s="150"/>
      <c r="J1" s="150"/>
      <c r="K1" s="150"/>
      <c r="L1" s="150"/>
      <c r="M1" s="150"/>
      <c r="N1" s="150"/>
      <c r="O1" s="150"/>
    </row>
    <row r="2" spans="1:16" ht="16.5" x14ac:dyDescent="0.3">
      <c r="B2" s="151" t="s">
        <v>1</v>
      </c>
      <c r="C2" s="151"/>
      <c r="D2" s="151"/>
      <c r="E2" s="151"/>
      <c r="F2" s="151"/>
      <c r="G2" s="151"/>
      <c r="H2" s="151"/>
      <c r="I2" s="151"/>
      <c r="J2" s="151"/>
      <c r="K2" s="151"/>
      <c r="L2" s="151"/>
      <c r="M2" s="151"/>
      <c r="N2" s="151"/>
      <c r="O2" s="151"/>
    </row>
    <row r="3" spans="1:16" x14ac:dyDescent="0.25">
      <c r="B3" s="149" t="s">
        <v>2</v>
      </c>
      <c r="C3" s="149"/>
      <c r="D3" s="149"/>
      <c r="E3" s="149"/>
      <c r="F3" s="149"/>
      <c r="G3" s="149"/>
      <c r="H3" s="149"/>
      <c r="I3" s="149"/>
      <c r="J3" s="149"/>
      <c r="K3" s="149"/>
      <c r="L3" s="149"/>
      <c r="M3" s="149"/>
      <c r="N3" s="149"/>
      <c r="O3" s="149"/>
    </row>
    <row r="4" spans="1:16" x14ac:dyDescent="0.25">
      <c r="B4" s="152" t="s">
        <v>3</v>
      </c>
      <c r="C4" s="152"/>
      <c r="D4" s="152"/>
      <c r="E4" s="152"/>
      <c r="F4" s="152"/>
      <c r="G4" s="152"/>
      <c r="H4" s="152"/>
      <c r="I4" s="152"/>
      <c r="J4" s="152"/>
      <c r="K4" s="152"/>
      <c r="L4" s="152"/>
      <c r="M4" s="152"/>
      <c r="N4" s="152"/>
      <c r="O4" s="152"/>
    </row>
    <row r="5" spans="1:16" x14ac:dyDescent="0.25">
      <c r="B5" s="149">
        <v>2012</v>
      </c>
      <c r="C5" s="149"/>
      <c r="D5" s="149"/>
      <c r="E5" s="149"/>
      <c r="F5" s="149"/>
      <c r="G5" s="149"/>
      <c r="H5" s="149"/>
      <c r="I5" s="149"/>
      <c r="J5" s="149"/>
      <c r="K5" s="149"/>
      <c r="L5" s="149"/>
      <c r="M5" s="149"/>
      <c r="N5" s="149"/>
      <c r="O5" s="149"/>
    </row>
    <row r="6" spans="1:16" x14ac:dyDescent="0.25">
      <c r="B6" s="149" t="s">
        <v>4</v>
      </c>
      <c r="C6" s="149"/>
      <c r="D6" s="149"/>
      <c r="E6" s="149"/>
      <c r="F6" s="149"/>
      <c r="G6" s="149"/>
      <c r="H6" s="149"/>
      <c r="I6" s="149"/>
      <c r="J6" s="149"/>
      <c r="K6" s="149"/>
      <c r="L6" s="149"/>
      <c r="M6" s="149"/>
      <c r="N6" s="149"/>
      <c r="O6" s="149"/>
    </row>
    <row r="7" spans="1:16" x14ac:dyDescent="0.25">
      <c r="B7" s="70"/>
      <c r="C7" s="70"/>
      <c r="D7" s="72"/>
      <c r="E7" s="72"/>
      <c r="F7" s="72"/>
      <c r="G7" s="72"/>
      <c r="H7" s="72"/>
      <c r="I7" s="72"/>
      <c r="J7" s="72"/>
      <c r="K7" s="72"/>
      <c r="L7" s="72"/>
      <c r="M7" s="72"/>
      <c r="N7" s="72"/>
      <c r="O7" s="72"/>
    </row>
    <row r="8" spans="1:16" ht="15.75" x14ac:dyDescent="0.3">
      <c r="B8" s="63"/>
      <c r="C8" s="63"/>
      <c r="D8" s="63"/>
      <c r="E8" s="63"/>
      <c r="F8" s="63"/>
      <c r="G8" s="63"/>
      <c r="H8" s="63"/>
      <c r="I8" s="63"/>
      <c r="J8" s="63"/>
      <c r="K8" s="63"/>
      <c r="L8" s="63"/>
      <c r="M8" s="63"/>
      <c r="N8" s="63"/>
      <c r="O8" s="63"/>
    </row>
    <row r="9" spans="1:16" s="3" customFormat="1" x14ac:dyDescent="0.25">
      <c r="A9"/>
      <c r="B9" s="148" t="s">
        <v>5</v>
      </c>
      <c r="C9" s="148" t="s">
        <v>6</v>
      </c>
      <c r="D9" s="147">
        <v>2012</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09">
        <v>17912186071.070007</v>
      </c>
      <c r="E11" s="109">
        <v>14307197750.680002</v>
      </c>
      <c r="F11" s="109">
        <v>10710805973.080002</v>
      </c>
      <c r="G11" s="109">
        <v>8400816565.71</v>
      </c>
      <c r="H11" s="109">
        <v>12459935720.309996</v>
      </c>
      <c r="I11" s="109">
        <v>11847611570.449999</v>
      </c>
      <c r="J11" s="109">
        <v>42603644943.410019</v>
      </c>
      <c r="K11" s="109">
        <v>5257430169.6400003</v>
      </c>
      <c r="L11" s="109">
        <v>6423242951.0900011</v>
      </c>
      <c r="M11" s="109">
        <v>7476741401.4400015</v>
      </c>
      <c r="N11" s="109">
        <v>16318025040.139999</v>
      </c>
      <c r="O11" s="109">
        <v>5248037595.9400024</v>
      </c>
      <c r="P11" s="109">
        <v>158965675752.96002</v>
      </c>
    </row>
    <row r="12" spans="1:16" x14ac:dyDescent="0.25">
      <c r="B12" s="67" t="s">
        <v>22</v>
      </c>
      <c r="C12" s="67" t="s">
        <v>23</v>
      </c>
      <c r="D12" s="109">
        <v>4515960403.9100008</v>
      </c>
      <c r="E12" s="109">
        <v>5669621393.7699995</v>
      </c>
      <c r="F12" s="109">
        <v>4378555742.2299995</v>
      </c>
      <c r="G12" s="109">
        <v>5369268937.1000004</v>
      </c>
      <c r="H12" s="109">
        <v>4503752238.8199997</v>
      </c>
      <c r="I12" s="109">
        <v>6104702462.1299992</v>
      </c>
      <c r="J12" s="109">
        <v>5320425362.29</v>
      </c>
      <c r="K12" s="109">
        <v>4742839596.7799997</v>
      </c>
      <c r="L12" s="109">
        <v>6124400077.8400002</v>
      </c>
      <c r="M12" s="109">
        <v>6340053978.6300001</v>
      </c>
      <c r="N12" s="109">
        <v>6245308027.0699997</v>
      </c>
      <c r="O12" s="109">
        <v>4183026651</v>
      </c>
      <c r="P12" s="109">
        <v>63497914871.569992</v>
      </c>
    </row>
    <row r="13" spans="1:16" x14ac:dyDescent="0.25">
      <c r="B13" s="67" t="s">
        <v>24</v>
      </c>
      <c r="C13" s="67" t="s">
        <v>25</v>
      </c>
      <c r="D13" s="109">
        <v>17192035482.249996</v>
      </c>
      <c r="E13" s="109">
        <v>18138945673.000004</v>
      </c>
      <c r="F13" s="109">
        <v>22617322265.909996</v>
      </c>
      <c r="G13" s="109">
        <v>32720299836.100002</v>
      </c>
      <c r="H13" s="109">
        <v>18964077084.789997</v>
      </c>
      <c r="I13" s="109">
        <v>20180347983.639996</v>
      </c>
      <c r="J13" s="109">
        <v>19276595784.740002</v>
      </c>
      <c r="K13" s="109">
        <v>18296534174.239998</v>
      </c>
      <c r="L13" s="109">
        <v>18909088132.090004</v>
      </c>
      <c r="M13" s="109">
        <v>21311183530.570004</v>
      </c>
      <c r="N13" s="109">
        <v>19519074976.750004</v>
      </c>
      <c r="O13" s="109">
        <v>20981815169.959999</v>
      </c>
      <c r="P13" s="109">
        <v>248107320094.03998</v>
      </c>
    </row>
    <row r="14" spans="1:16" x14ac:dyDescent="0.25">
      <c r="B14" s="66" t="s">
        <v>26</v>
      </c>
      <c r="C14" s="66"/>
      <c r="D14" s="110">
        <v>39620181957.230003</v>
      </c>
      <c r="E14" s="110">
        <v>38115764817.450005</v>
      </c>
      <c r="F14" s="110">
        <v>37706683981.220001</v>
      </c>
      <c r="G14" s="110">
        <v>46490385338.910004</v>
      </c>
      <c r="H14" s="110">
        <v>35927765043.919991</v>
      </c>
      <c r="I14" s="110">
        <v>38132662016.219994</v>
      </c>
      <c r="J14" s="110">
        <v>67200666090.440018</v>
      </c>
      <c r="K14" s="110">
        <v>28296803940.659996</v>
      </c>
      <c r="L14" s="110">
        <v>31456731161.020004</v>
      </c>
      <c r="M14" s="110">
        <v>35127978910.640007</v>
      </c>
      <c r="N14" s="110">
        <v>42082408043.960007</v>
      </c>
      <c r="O14" s="110">
        <v>30412879416.900002</v>
      </c>
      <c r="P14" s="110">
        <v>470570910718.57007</v>
      </c>
    </row>
    <row r="15" spans="1:16" ht="15.75" x14ac:dyDescent="0.3">
      <c r="B15" s="65" t="s">
        <v>27</v>
      </c>
      <c r="C15" s="65"/>
      <c r="D15" s="63"/>
      <c r="E15" s="63"/>
      <c r="F15" s="63"/>
      <c r="G15" s="63"/>
      <c r="H15" s="63"/>
      <c r="I15" s="63"/>
      <c r="J15" s="63"/>
      <c r="K15" s="63"/>
      <c r="L15" s="63"/>
      <c r="M15" s="63"/>
      <c r="N15" s="63"/>
      <c r="O15" s="63"/>
    </row>
    <row r="16" spans="1:16" ht="15.75" x14ac:dyDescent="0.3">
      <c r="B16" s="65" t="s">
        <v>28</v>
      </c>
      <c r="C16" s="65"/>
      <c r="N16" s="71"/>
    </row>
    <row r="17" spans="2:10" x14ac:dyDescent="0.25">
      <c r="B17" s="65" t="s">
        <v>29</v>
      </c>
      <c r="C17" s="65"/>
    </row>
    <row r="18" spans="2:10" x14ac:dyDescent="0.25">
      <c r="B18" s="65" t="s">
        <v>30</v>
      </c>
      <c r="C18" s="65"/>
    </row>
    <row r="19" spans="2:10" x14ac:dyDescent="0.25">
      <c r="B19" s="64"/>
    </row>
    <row r="20" spans="2:10" ht="15.75" x14ac:dyDescent="0.3">
      <c r="B20" s="63"/>
    </row>
    <row r="21" spans="2:10" ht="15.75" x14ac:dyDescent="0.3">
      <c r="B21" s="63"/>
    </row>
    <row r="22" spans="2:10" ht="15.75" x14ac:dyDescent="0.3">
      <c r="B22" s="63"/>
      <c r="C22" s="63"/>
    </row>
    <row r="23" spans="2:10" ht="15.75" x14ac:dyDescent="0.3">
      <c r="B23" s="63"/>
      <c r="C23" s="63"/>
    </row>
    <row r="24" spans="2:10" ht="15.75" x14ac:dyDescent="0.3">
      <c r="B24" s="63"/>
      <c r="C24" s="63"/>
    </row>
    <row r="25" spans="2:10" ht="15.75" x14ac:dyDescent="0.3">
      <c r="B25" s="63"/>
      <c r="C25" s="63"/>
    </row>
    <row r="26" spans="2:10" x14ac:dyDescent="0.25">
      <c r="J26" t="s">
        <v>32</v>
      </c>
    </row>
  </sheetData>
  <mergeCells count="9">
    <mergeCell ref="B9:B10"/>
    <mergeCell ref="C9:C10"/>
    <mergeCell ref="D9:P9"/>
    <mergeCell ref="B1:O1"/>
    <mergeCell ref="B2:O2"/>
    <mergeCell ref="B3:O3"/>
    <mergeCell ref="B4:O4"/>
    <mergeCell ref="B5:O5"/>
    <mergeCell ref="B6:O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0241" r:id="rId4">
          <objectPr defaultSize="0" autoPict="0" r:id="rId5">
            <anchor moveWithCells="1">
              <from>
                <xdr:col>2</xdr:col>
                <xdr:colOff>819150</xdr:colOff>
                <xdr:row>0</xdr:row>
                <xdr:rowOff>333375</xdr:rowOff>
              </from>
              <to>
                <xdr:col>2</xdr:col>
                <xdr:colOff>1657350</xdr:colOff>
                <xdr:row>4</xdr:row>
                <xdr:rowOff>0</xdr:rowOff>
              </to>
            </anchor>
          </objectPr>
        </oleObject>
      </mc:Choice>
      <mc:Fallback>
        <oleObject progId="Photoshop.Image.13" shapeId="10241" r:id="rId4"/>
      </mc:Fallback>
    </mc:AlternateContent>
    <mc:AlternateContent xmlns:mc="http://schemas.openxmlformats.org/markup-compatibility/2006">
      <mc:Choice Requires="x14">
        <oleObject progId="Photoshop.Image.13" shapeId="10242" r:id="rId6">
          <objectPr defaultSize="0" autoPict="0" r:id="rId7">
            <anchor moveWithCells="1">
              <from>
                <xdr:col>14</xdr:col>
                <xdr:colOff>180975</xdr:colOff>
                <xdr:row>0</xdr:row>
                <xdr:rowOff>66675</xdr:rowOff>
              </from>
              <to>
                <xdr:col>16</xdr:col>
                <xdr:colOff>447675</xdr:colOff>
                <xdr:row>2</xdr:row>
                <xdr:rowOff>47625</xdr:rowOff>
              </to>
            </anchor>
          </objectPr>
        </oleObject>
      </mc:Choice>
      <mc:Fallback>
        <oleObject progId="Photoshop.Image.13" shapeId="1024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25"/>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7109375" bestFit="1" customWidth="1"/>
    <col min="5" max="5" width="10.28515625" bestFit="1" customWidth="1"/>
    <col min="6" max="10" width="9.7109375" bestFit="1" customWidth="1"/>
    <col min="11" max="11" width="10" bestFit="1" customWidth="1"/>
    <col min="12" max="12" width="14.5703125"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0" t="s">
        <v>0</v>
      </c>
      <c r="C1" s="150"/>
      <c r="D1" s="150"/>
      <c r="E1" s="150"/>
      <c r="F1" s="150"/>
      <c r="G1" s="150"/>
      <c r="H1" s="150"/>
      <c r="I1" s="150"/>
      <c r="J1" s="150"/>
      <c r="K1" s="150"/>
      <c r="L1" s="150"/>
      <c r="M1" s="150"/>
      <c r="N1" s="150"/>
      <c r="O1" s="150"/>
      <c r="P1" s="150"/>
    </row>
    <row r="2" spans="1:16" ht="16.5" x14ac:dyDescent="0.3">
      <c r="B2" s="151" t="s">
        <v>1</v>
      </c>
      <c r="C2" s="151"/>
      <c r="D2" s="151"/>
      <c r="E2" s="151"/>
      <c r="F2" s="151"/>
      <c r="G2" s="151"/>
      <c r="H2" s="151"/>
      <c r="I2" s="151"/>
      <c r="J2" s="151"/>
      <c r="K2" s="151"/>
      <c r="L2" s="151"/>
      <c r="M2" s="151"/>
      <c r="N2" s="151"/>
      <c r="O2" s="151"/>
      <c r="P2" s="151"/>
    </row>
    <row r="3" spans="1:16" x14ac:dyDescent="0.25">
      <c r="B3" s="149" t="s">
        <v>2</v>
      </c>
      <c r="C3" s="149"/>
      <c r="D3" s="149"/>
      <c r="E3" s="149"/>
      <c r="F3" s="149"/>
      <c r="G3" s="149"/>
      <c r="H3" s="149"/>
      <c r="I3" s="149"/>
      <c r="J3" s="149"/>
      <c r="K3" s="149"/>
      <c r="L3" s="149"/>
      <c r="M3" s="149"/>
      <c r="N3" s="149"/>
      <c r="O3" s="149"/>
      <c r="P3" s="149"/>
    </row>
    <row r="4" spans="1:16" x14ac:dyDescent="0.25">
      <c r="B4" s="152" t="s">
        <v>3</v>
      </c>
      <c r="C4" s="152"/>
      <c r="D4" s="152"/>
      <c r="E4" s="152"/>
      <c r="F4" s="152"/>
      <c r="G4" s="152"/>
      <c r="H4" s="152"/>
      <c r="I4" s="152"/>
      <c r="J4" s="152"/>
      <c r="K4" s="152"/>
      <c r="L4" s="152"/>
      <c r="M4" s="152"/>
      <c r="N4" s="152"/>
      <c r="O4" s="152"/>
      <c r="P4" s="152"/>
    </row>
    <row r="5" spans="1:16" x14ac:dyDescent="0.25">
      <c r="B5" s="149">
        <v>2013</v>
      </c>
      <c r="C5" s="149"/>
      <c r="D5" s="149"/>
      <c r="E5" s="149"/>
      <c r="F5" s="149"/>
      <c r="G5" s="149"/>
      <c r="H5" s="149"/>
      <c r="I5" s="149"/>
      <c r="J5" s="149"/>
      <c r="K5" s="149"/>
      <c r="L5" s="149"/>
      <c r="M5" s="149"/>
      <c r="N5" s="149"/>
      <c r="O5" s="149"/>
      <c r="P5" s="149"/>
    </row>
    <row r="6" spans="1:16" x14ac:dyDescent="0.25">
      <c r="B6" s="149" t="s">
        <v>4</v>
      </c>
      <c r="C6" s="149"/>
      <c r="D6" s="149"/>
      <c r="E6" s="149"/>
      <c r="F6" s="149"/>
      <c r="G6" s="149"/>
      <c r="H6" s="149"/>
      <c r="I6" s="149"/>
      <c r="J6" s="149"/>
      <c r="K6" s="149"/>
      <c r="L6" s="149"/>
      <c r="M6" s="149"/>
      <c r="N6" s="149"/>
      <c r="O6" s="149"/>
      <c r="P6" s="149"/>
    </row>
    <row r="7" spans="1:16" x14ac:dyDescent="0.25">
      <c r="B7" s="70"/>
      <c r="C7" s="70"/>
    </row>
    <row r="8" spans="1:16" ht="15.75" x14ac:dyDescent="0.3">
      <c r="B8" s="63"/>
      <c r="C8" s="63"/>
    </row>
    <row r="9" spans="1:16" s="3" customFormat="1" x14ac:dyDescent="0.25">
      <c r="A9"/>
      <c r="B9" s="148" t="s">
        <v>5</v>
      </c>
      <c r="C9" s="148" t="s">
        <v>6</v>
      </c>
      <c r="D9" s="147">
        <v>2013</v>
      </c>
      <c r="E9" s="147"/>
      <c r="F9" s="147"/>
      <c r="G9" s="147"/>
      <c r="H9" s="147"/>
      <c r="I9" s="147"/>
      <c r="J9" s="147"/>
      <c r="K9" s="147"/>
      <c r="L9" s="147"/>
      <c r="M9" s="147"/>
      <c r="N9" s="147"/>
      <c r="O9" s="147"/>
      <c r="P9" s="147"/>
    </row>
    <row r="10" spans="1:16" x14ac:dyDescent="0.25">
      <c r="B10" s="148"/>
      <c r="C10" s="148"/>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11">
        <v>1582738246.96</v>
      </c>
      <c r="E11" s="111">
        <v>5472857964.7399998</v>
      </c>
      <c r="F11" s="111">
        <v>15147670165.179996</v>
      </c>
      <c r="G11" s="111">
        <v>50210097511.01001</v>
      </c>
      <c r="H11" s="111">
        <v>10086795923.449999</v>
      </c>
      <c r="I11" s="111">
        <v>11017796820.24</v>
      </c>
      <c r="J11" s="111">
        <v>7201224514.1000004</v>
      </c>
      <c r="K11" s="111">
        <v>5836660726.3100014</v>
      </c>
      <c r="L11" s="111">
        <v>3651987665.1799994</v>
      </c>
      <c r="M11" s="111">
        <v>24714324612.02</v>
      </c>
      <c r="N11" s="111">
        <v>3868193825.3899994</v>
      </c>
      <c r="O11" s="111">
        <v>26086915876.230007</v>
      </c>
      <c r="P11" s="111">
        <v>164877263850.81003</v>
      </c>
    </row>
    <row r="12" spans="1:16" x14ac:dyDescent="0.25">
      <c r="B12" s="67" t="s">
        <v>22</v>
      </c>
      <c r="C12" s="67" t="s">
        <v>23</v>
      </c>
      <c r="D12" s="111">
        <v>5073057743.2799988</v>
      </c>
      <c r="E12" s="111">
        <v>4965264217.4300003</v>
      </c>
      <c r="F12" s="111">
        <v>5519840529.6299992</v>
      </c>
      <c r="G12" s="111">
        <v>5118635727.500001</v>
      </c>
      <c r="H12" s="111">
        <v>5719162115.1500006</v>
      </c>
      <c r="I12" s="111">
        <v>5484855453.5</v>
      </c>
      <c r="J12" s="111">
        <v>6036571372.750001</v>
      </c>
      <c r="K12" s="111">
        <v>5871104360.1399975</v>
      </c>
      <c r="L12" s="111">
        <v>5549357848.8399992</v>
      </c>
      <c r="M12" s="111">
        <v>7205149989.8699989</v>
      </c>
      <c r="N12" s="111">
        <v>7253044641.999999</v>
      </c>
      <c r="O12" s="111">
        <v>6850350163.289999</v>
      </c>
      <c r="P12" s="111">
        <v>70646394163.37999</v>
      </c>
    </row>
    <row r="13" spans="1:16" x14ac:dyDescent="0.25">
      <c r="B13" s="67" t="s">
        <v>24</v>
      </c>
      <c r="C13" s="67" t="s">
        <v>25</v>
      </c>
      <c r="D13" s="111">
        <v>24188116983.549988</v>
      </c>
      <c r="E13" s="111">
        <v>22843547195.650009</v>
      </c>
      <c r="F13" s="111">
        <v>21485791834.249992</v>
      </c>
      <c r="G13" s="111">
        <v>29311670316.860008</v>
      </c>
      <c r="H13" s="111">
        <v>22610998902.049995</v>
      </c>
      <c r="I13" s="111">
        <v>21892588084.869999</v>
      </c>
      <c r="J13" s="111">
        <v>21300642880.899998</v>
      </c>
      <c r="K13" s="111">
        <v>22039575448.090012</v>
      </c>
      <c r="L13" s="111">
        <v>20984328120.669991</v>
      </c>
      <c r="M13" s="111">
        <v>26617137359.64999</v>
      </c>
      <c r="N13" s="111">
        <v>24762203794.380001</v>
      </c>
      <c r="O13" s="111">
        <v>27329021584.269997</v>
      </c>
      <c r="P13" s="111">
        <v>285365622505.18994</v>
      </c>
    </row>
    <row r="14" spans="1:16" x14ac:dyDescent="0.25">
      <c r="B14" s="66" t="s">
        <v>26</v>
      </c>
      <c r="C14" s="66"/>
      <c r="D14" s="108">
        <f t="shared" ref="D14:P14" si="0">SUM(D11:D13)</f>
        <v>30843912973.789986</v>
      </c>
      <c r="E14" s="108">
        <f t="shared" si="0"/>
        <v>33281669377.820007</v>
      </c>
      <c r="F14" s="108">
        <f t="shared" si="0"/>
        <v>42153302529.05999</v>
      </c>
      <c r="G14" s="108">
        <f t="shared" si="0"/>
        <v>84640403555.370026</v>
      </c>
      <c r="H14" s="108">
        <f t="shared" si="0"/>
        <v>38416956940.649994</v>
      </c>
      <c r="I14" s="108">
        <f t="shared" si="0"/>
        <v>38395240358.610001</v>
      </c>
      <c r="J14" s="108">
        <f t="shared" si="0"/>
        <v>34538438767.75</v>
      </c>
      <c r="K14" s="108">
        <f t="shared" si="0"/>
        <v>33747340534.540009</v>
      </c>
      <c r="L14" s="108">
        <f t="shared" si="0"/>
        <v>30185673634.689987</v>
      </c>
      <c r="M14" s="108">
        <f t="shared" si="0"/>
        <v>58536611961.539993</v>
      </c>
      <c r="N14" s="108">
        <f t="shared" si="0"/>
        <v>35883442261.770004</v>
      </c>
      <c r="O14" s="108">
        <f t="shared" si="0"/>
        <v>60266287623.790001</v>
      </c>
      <c r="P14" s="108">
        <f t="shared" si="0"/>
        <v>520889280519.37994</v>
      </c>
    </row>
    <row r="15" spans="1:16" x14ac:dyDescent="0.25">
      <c r="B15" s="65" t="s">
        <v>27</v>
      </c>
      <c r="C15" s="65"/>
    </row>
    <row r="16" spans="1:16" x14ac:dyDescent="0.25">
      <c r="B16" s="65" t="s">
        <v>28</v>
      </c>
      <c r="C16" s="65"/>
    </row>
    <row r="17" spans="2:3" x14ac:dyDescent="0.25">
      <c r="B17" s="65" t="s">
        <v>29</v>
      </c>
      <c r="C17" s="65"/>
    </row>
    <row r="18" spans="2:3" x14ac:dyDescent="0.25">
      <c r="B18" s="65" t="s">
        <v>30</v>
      </c>
      <c r="C18" s="65"/>
    </row>
    <row r="19" spans="2:3" x14ac:dyDescent="0.25">
      <c r="B19" s="64"/>
    </row>
    <row r="20" spans="2:3" ht="15.75" x14ac:dyDescent="0.3">
      <c r="B20" s="63"/>
    </row>
    <row r="21" spans="2:3" ht="15.75" x14ac:dyDescent="0.3">
      <c r="B21" s="63"/>
    </row>
    <row r="22" spans="2:3" ht="15.75" x14ac:dyDescent="0.3">
      <c r="B22" s="63"/>
      <c r="C22" s="63"/>
    </row>
    <row r="23" spans="2:3" ht="15.75" x14ac:dyDescent="0.3">
      <c r="B23" s="63"/>
      <c r="C23" s="63"/>
    </row>
    <row r="24" spans="2:3" ht="15.75" x14ac:dyDescent="0.3">
      <c r="B24" s="63"/>
      <c r="C24" s="63"/>
    </row>
    <row r="25" spans="2:3" ht="15.75" x14ac:dyDescent="0.3">
      <c r="B25" s="63"/>
      <c r="C25" s="63"/>
    </row>
  </sheetData>
  <mergeCells count="9">
    <mergeCell ref="D9:P9"/>
    <mergeCell ref="B1:P1"/>
    <mergeCell ref="B2:P2"/>
    <mergeCell ref="B3:P3"/>
    <mergeCell ref="B4:P4"/>
    <mergeCell ref="B5:P5"/>
    <mergeCell ref="B6:P6"/>
    <mergeCell ref="B9:B10"/>
    <mergeCell ref="C9:C10"/>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9217" r:id="rId4">
          <objectPr defaultSize="0" autoPict="0" r:id="rId5">
            <anchor moveWithCells="1">
              <from>
                <xdr:col>2</xdr:col>
                <xdr:colOff>276225</xdr:colOff>
                <xdr:row>0</xdr:row>
                <xdr:rowOff>190500</xdr:rowOff>
              </from>
              <to>
                <xdr:col>2</xdr:col>
                <xdr:colOff>1123950</xdr:colOff>
                <xdr:row>3</xdr:row>
                <xdr:rowOff>38100</xdr:rowOff>
              </to>
            </anchor>
          </objectPr>
        </oleObject>
      </mc:Choice>
      <mc:Fallback>
        <oleObject progId="Photoshop.Image.13" shapeId="9217" r:id="rId4"/>
      </mc:Fallback>
    </mc:AlternateContent>
    <mc:AlternateContent xmlns:mc="http://schemas.openxmlformats.org/markup-compatibility/2006">
      <mc:Choice Requires="x14">
        <oleObject progId="Photoshop.Image.13" shapeId="9218" r:id="rId6">
          <objectPr defaultSize="0" autoPict="0" r:id="rId7">
            <anchor moveWithCells="1">
              <from>
                <xdr:col>13</xdr:col>
                <xdr:colOff>619125</xdr:colOff>
                <xdr:row>0</xdr:row>
                <xdr:rowOff>47625</xdr:rowOff>
              </from>
              <to>
                <xdr:col>16</xdr:col>
                <xdr:colOff>19050</xdr:colOff>
                <xdr:row>2</xdr:row>
                <xdr:rowOff>19050</xdr:rowOff>
              </to>
            </anchor>
          </objectPr>
        </oleObject>
      </mc:Choice>
      <mc:Fallback>
        <oleObject progId="Photoshop.Image.13" shapeId="921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P22"/>
  <sheetViews>
    <sheetView showGridLines="0" workbookViewId="0">
      <selection activeCell="B8" sqref="B8:B9"/>
    </sheetView>
  </sheetViews>
  <sheetFormatPr defaultColWidth="11.42578125" defaultRowHeight="15" x14ac:dyDescent="0.25"/>
  <cols>
    <col min="1" max="1" width="7" customWidth="1"/>
    <col min="2" max="2" width="14.85546875" customWidth="1"/>
    <col min="3" max="3" width="33.42578125" bestFit="1" customWidth="1"/>
    <col min="4" max="4" width="7.85546875" bestFit="1" customWidth="1"/>
    <col min="5" max="5" width="9" bestFit="1" customWidth="1"/>
    <col min="6" max="6" width="8" bestFit="1" customWidth="1"/>
    <col min="7" max="10" width="7.85546875" bestFit="1" customWidth="1"/>
    <col min="11" max="11" width="8.7109375" bestFit="1" customWidth="1"/>
    <col min="12" max="12" width="11.42578125" bestFit="1" customWidth="1"/>
    <col min="13" max="13" width="9.28515625" bestFit="1" customWidth="1"/>
    <col min="14" max="14" width="11.5703125" bestFit="1" customWidth="1"/>
    <col min="15" max="15" width="10.42578125" bestFit="1" customWidth="1"/>
    <col min="16" max="16" width="8.85546875" bestFit="1" customWidth="1"/>
  </cols>
  <sheetData>
    <row r="2" spans="2:16" ht="23.25" x14ac:dyDescent="0.35">
      <c r="B2" s="154" t="s">
        <v>33</v>
      </c>
      <c r="C2" s="154"/>
      <c r="D2" s="154"/>
      <c r="E2" s="154"/>
      <c r="F2" s="154"/>
      <c r="G2" s="154"/>
      <c r="H2" s="154"/>
      <c r="I2" s="154"/>
      <c r="J2" s="154"/>
      <c r="K2" s="154"/>
      <c r="L2" s="154"/>
      <c r="M2" s="154"/>
      <c r="N2" s="154"/>
      <c r="O2" s="75"/>
    </row>
    <row r="3" spans="2:16" x14ac:dyDescent="0.25">
      <c r="B3" s="1"/>
      <c r="C3" s="155" t="s">
        <v>34</v>
      </c>
      <c r="D3" s="155"/>
      <c r="E3" s="155"/>
      <c r="F3" s="155"/>
      <c r="G3" s="155"/>
      <c r="H3" s="155"/>
      <c r="I3" s="155"/>
      <c r="J3" s="155"/>
      <c r="K3" s="155"/>
      <c r="L3" s="155"/>
      <c r="M3" s="155"/>
      <c r="N3" s="155"/>
      <c r="O3" s="76"/>
    </row>
    <row r="4" spans="2:16" x14ac:dyDescent="0.25">
      <c r="B4" s="156" t="s">
        <v>35</v>
      </c>
      <c r="C4" s="156"/>
      <c r="D4" s="156"/>
      <c r="E4" s="156"/>
      <c r="F4" s="156"/>
      <c r="G4" s="156"/>
      <c r="H4" s="156"/>
      <c r="I4" s="156"/>
      <c r="J4" s="156"/>
      <c r="K4" s="156"/>
      <c r="L4" s="156"/>
      <c r="M4" s="156"/>
      <c r="N4" s="156"/>
      <c r="O4" s="77"/>
    </row>
    <row r="5" spans="2:16" x14ac:dyDescent="0.25">
      <c r="B5" s="156" t="s">
        <v>36</v>
      </c>
      <c r="C5" s="156"/>
      <c r="D5" s="156"/>
      <c r="E5" s="156"/>
      <c r="F5" s="156"/>
      <c r="G5" s="156"/>
      <c r="H5" s="156"/>
      <c r="I5" s="156"/>
      <c r="J5" s="156"/>
      <c r="K5" s="156"/>
      <c r="L5" s="156"/>
      <c r="M5" s="156"/>
      <c r="N5" s="156"/>
      <c r="O5" s="77"/>
    </row>
    <row r="6" spans="2:16" x14ac:dyDescent="0.25">
      <c r="B6" s="1"/>
    </row>
    <row r="8" spans="2:16" x14ac:dyDescent="0.25">
      <c r="B8" s="157" t="s">
        <v>37</v>
      </c>
      <c r="C8" s="157" t="s">
        <v>38</v>
      </c>
      <c r="D8" s="153">
        <v>2014</v>
      </c>
      <c r="E8" s="153"/>
      <c r="F8" s="153"/>
      <c r="G8" s="153"/>
      <c r="H8" s="153"/>
      <c r="I8" s="153"/>
      <c r="J8" s="153"/>
      <c r="K8" s="153"/>
      <c r="L8" s="153"/>
      <c r="M8" s="153"/>
      <c r="N8" s="153"/>
      <c r="O8" s="74"/>
      <c r="P8" s="74"/>
    </row>
    <row r="9" spans="2:16" x14ac:dyDescent="0.25">
      <c r="B9" s="158"/>
      <c r="C9" s="158"/>
      <c r="D9" s="54" t="s">
        <v>39</v>
      </c>
      <c r="E9" s="54" t="s">
        <v>8</v>
      </c>
      <c r="F9" s="54" t="s">
        <v>9</v>
      </c>
      <c r="G9" s="54" t="s">
        <v>10</v>
      </c>
      <c r="H9" s="54" t="s">
        <v>11</v>
      </c>
      <c r="I9" s="54" t="s">
        <v>12</v>
      </c>
      <c r="J9" s="54" t="s">
        <v>13</v>
      </c>
      <c r="K9" s="54" t="s">
        <v>14</v>
      </c>
      <c r="L9" s="54" t="s">
        <v>15</v>
      </c>
      <c r="M9" s="54" t="s">
        <v>16</v>
      </c>
      <c r="N9" s="54" t="s">
        <v>17</v>
      </c>
      <c r="O9" s="54" t="s">
        <v>18</v>
      </c>
      <c r="P9" s="54" t="s">
        <v>31</v>
      </c>
    </row>
    <row r="10" spans="2:16" s="60" customFormat="1" x14ac:dyDescent="0.25">
      <c r="B10" s="62" t="s">
        <v>20</v>
      </c>
      <c r="C10" s="61" t="s">
        <v>21</v>
      </c>
      <c r="D10" s="112">
        <v>997200000</v>
      </c>
      <c r="E10" s="112">
        <v>1187399999.9999998</v>
      </c>
      <c r="F10" s="112">
        <v>1588999999.9999998</v>
      </c>
      <c r="G10" s="112">
        <v>3520900000</v>
      </c>
      <c r="H10" s="112">
        <v>827900000</v>
      </c>
      <c r="I10" s="112">
        <v>791300000.00000012</v>
      </c>
      <c r="J10" s="112">
        <v>7244600000</v>
      </c>
      <c r="K10" s="112">
        <v>1525900000</v>
      </c>
      <c r="L10" s="112">
        <v>1920600000.0000002</v>
      </c>
      <c r="M10" s="112">
        <v>1276600000</v>
      </c>
      <c r="N10" s="112">
        <v>1081600000.0000002</v>
      </c>
      <c r="O10" s="112">
        <v>2709100000.0000005</v>
      </c>
      <c r="P10" s="112">
        <v>24672100000</v>
      </c>
    </row>
    <row r="11" spans="2:16" x14ac:dyDescent="0.25">
      <c r="B11" s="2" t="s">
        <v>22</v>
      </c>
      <c r="C11" s="4" t="s">
        <v>40</v>
      </c>
      <c r="D11" s="113">
        <v>5443400000</v>
      </c>
      <c r="E11" s="113">
        <v>5040600000</v>
      </c>
      <c r="F11" s="113">
        <v>6252200000</v>
      </c>
      <c r="G11" s="113">
        <v>6908900000</v>
      </c>
      <c r="H11" s="113">
        <v>6996600000</v>
      </c>
      <c r="I11" s="113">
        <v>6469799999.999999</v>
      </c>
      <c r="J11" s="113">
        <v>7066000000</v>
      </c>
      <c r="K11" s="112">
        <v>6687800000</v>
      </c>
      <c r="L11" s="113">
        <v>6681600000</v>
      </c>
      <c r="M11" s="113">
        <v>8293200000.000001</v>
      </c>
      <c r="N11" s="113">
        <v>7677200000</v>
      </c>
      <c r="O11" s="113">
        <v>7836600000</v>
      </c>
      <c r="P11" s="113">
        <f>+SUM(D11:O11)</f>
        <v>81353900000</v>
      </c>
    </row>
    <row r="12" spans="2:16" x14ac:dyDescent="0.25">
      <c r="B12" s="2" t="s">
        <v>24</v>
      </c>
      <c r="C12" s="3" t="s">
        <v>25</v>
      </c>
      <c r="D12" s="113">
        <v>27746299999.999996</v>
      </c>
      <c r="E12" s="113">
        <v>22728700000</v>
      </c>
      <c r="F12" s="113">
        <v>23931300000</v>
      </c>
      <c r="G12" s="113">
        <v>44188100000.000015</v>
      </c>
      <c r="H12" s="113">
        <v>23454999999.999996</v>
      </c>
      <c r="I12" s="113">
        <v>22791300000</v>
      </c>
      <c r="J12" s="113">
        <v>27308800000</v>
      </c>
      <c r="K12" s="113">
        <v>22981400000</v>
      </c>
      <c r="L12" s="113">
        <v>22291999999.999996</v>
      </c>
      <c r="M12" s="113">
        <v>27765799999.999996</v>
      </c>
      <c r="N12" s="113">
        <v>22925300000</v>
      </c>
      <c r="O12" s="113">
        <v>25350799999.999996</v>
      </c>
      <c r="P12" s="113">
        <f>+SUM(D12:O12)</f>
        <v>313464800000</v>
      </c>
    </row>
    <row r="13" spans="2:16" x14ac:dyDescent="0.25">
      <c r="B13" s="153" t="s">
        <v>26</v>
      </c>
      <c r="C13" s="153"/>
      <c r="D13" s="114">
        <f t="shared" ref="D13:P13" si="0">+SUM(D10:D12)</f>
        <v>34186899999.999996</v>
      </c>
      <c r="E13" s="114">
        <f t="shared" si="0"/>
        <v>28956700000</v>
      </c>
      <c r="F13" s="114">
        <f t="shared" si="0"/>
        <v>31772500000</v>
      </c>
      <c r="G13" s="114">
        <f t="shared" si="0"/>
        <v>54617900000.000015</v>
      </c>
      <c r="H13" s="114">
        <f t="shared" si="0"/>
        <v>31279499999.999996</v>
      </c>
      <c r="I13" s="114">
        <f t="shared" si="0"/>
        <v>30052400000</v>
      </c>
      <c r="J13" s="114">
        <f t="shared" si="0"/>
        <v>41619400000</v>
      </c>
      <c r="K13" s="114">
        <f t="shared" si="0"/>
        <v>31195100000</v>
      </c>
      <c r="L13" s="114">
        <f t="shared" si="0"/>
        <v>30894199999.999996</v>
      </c>
      <c r="M13" s="114">
        <f t="shared" si="0"/>
        <v>37335600000</v>
      </c>
      <c r="N13" s="114">
        <f t="shared" si="0"/>
        <v>31684100000</v>
      </c>
      <c r="O13" s="114">
        <f t="shared" si="0"/>
        <v>35896500000</v>
      </c>
      <c r="P13" s="114">
        <f t="shared" si="0"/>
        <v>419490800000</v>
      </c>
    </row>
    <row r="14" spans="2:16" x14ac:dyDescent="0.25">
      <c r="B14" s="59" t="s">
        <v>41</v>
      </c>
    </row>
    <row r="15" spans="2:16" x14ac:dyDescent="0.25">
      <c r="B15" s="59" t="s">
        <v>42</v>
      </c>
    </row>
    <row r="16" spans="2:16" x14ac:dyDescent="0.25">
      <c r="D16" s="58"/>
      <c r="E16" s="58"/>
      <c r="F16" s="58"/>
      <c r="G16" s="58"/>
      <c r="H16" s="58"/>
      <c r="I16" s="58"/>
      <c r="J16" s="58"/>
      <c r="K16" s="58"/>
      <c r="L16" s="58"/>
      <c r="M16" s="58"/>
      <c r="N16" s="48"/>
      <c r="O16" s="48"/>
    </row>
    <row r="19" spans="7:13" x14ac:dyDescent="0.25">
      <c r="G19" s="57"/>
    </row>
    <row r="22" spans="7:13" x14ac:dyDescent="0.25">
      <c r="J22" s="52"/>
      <c r="K22" s="52"/>
      <c r="L22" s="52"/>
      <c r="M22" s="52"/>
    </row>
  </sheetData>
  <mergeCells count="8">
    <mergeCell ref="B13:C13"/>
    <mergeCell ref="B2:N2"/>
    <mergeCell ref="C3:N3"/>
    <mergeCell ref="B4:N4"/>
    <mergeCell ref="B5:N5"/>
    <mergeCell ref="B8:B9"/>
    <mergeCell ref="C8:C9"/>
    <mergeCell ref="D8:N8"/>
  </mergeCells>
  <pageMargins left="0.7" right="0.7" top="0.75" bottom="0.75" header="0.3" footer="0.3"/>
  <ignoredErrors>
    <ignoredError sqref="B10:B12" numberStoredAsText="1"/>
  </ignoredErrors>
  <drawing r:id="rId1"/>
  <legacyDrawing r:id="rId2"/>
  <oleObjects>
    <mc:AlternateContent xmlns:mc="http://schemas.openxmlformats.org/markup-compatibility/2006">
      <mc:Choice Requires="x14">
        <oleObject progId="Photoshop.Image.13" shapeId="8193" r:id="rId3">
          <objectPr defaultSize="0" autoPict="0" r:id="rId4">
            <anchor moveWithCells="1">
              <from>
                <xdr:col>1</xdr:col>
                <xdr:colOff>247650</xdr:colOff>
                <xdr:row>0</xdr:row>
                <xdr:rowOff>95250</xdr:rowOff>
              </from>
              <to>
                <xdr:col>2</xdr:col>
                <xdr:colOff>104775</xdr:colOff>
                <xdr:row>4</xdr:row>
                <xdr:rowOff>47625</xdr:rowOff>
              </to>
            </anchor>
          </objectPr>
        </oleObject>
      </mc:Choice>
      <mc:Fallback>
        <oleObject progId="Photoshop.Image.13" shapeId="8193"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Q32"/>
  <sheetViews>
    <sheetView showGridLines="0" zoomScaleNormal="100" workbookViewId="0">
      <selection activeCell="B9" sqref="B9:B10"/>
    </sheetView>
  </sheetViews>
  <sheetFormatPr defaultColWidth="11.42578125" defaultRowHeight="15" x14ac:dyDescent="0.25"/>
  <cols>
    <col min="1" max="1" width="7.28515625" customWidth="1"/>
    <col min="2" max="2" width="16.42578125" customWidth="1"/>
    <col min="3" max="3" width="35.7109375" customWidth="1"/>
    <col min="4" max="4" width="11.85546875" bestFit="1" customWidth="1"/>
    <col min="5" max="5" width="8.85546875" bestFit="1" customWidth="1"/>
    <col min="6" max="6" width="9" bestFit="1" customWidth="1"/>
    <col min="7" max="7" width="8" bestFit="1" customWidth="1"/>
    <col min="8" max="11" width="7.85546875" bestFit="1" customWidth="1"/>
    <col min="12" max="12" width="8.7109375" bestFit="1" customWidth="1"/>
    <col min="13" max="16" width="10.5703125" customWidth="1"/>
    <col min="17" max="17" width="11.85546875" customWidth="1"/>
  </cols>
  <sheetData>
    <row r="2" spans="2:17" ht="23.25" x14ac:dyDescent="0.25">
      <c r="B2" s="161" t="s">
        <v>0</v>
      </c>
      <c r="C2" s="161"/>
      <c r="D2" s="161"/>
      <c r="E2" s="161"/>
      <c r="F2" s="161"/>
      <c r="G2" s="161"/>
      <c r="H2" s="161"/>
      <c r="I2" s="161"/>
      <c r="J2" s="161"/>
      <c r="K2" s="161"/>
      <c r="L2" s="161"/>
      <c r="M2" s="161"/>
      <c r="N2" s="161"/>
      <c r="O2" s="161"/>
      <c r="P2" s="161"/>
      <c r="Q2" s="161"/>
    </row>
    <row r="3" spans="2:17" x14ac:dyDescent="0.25">
      <c r="B3" s="162" t="s">
        <v>34</v>
      </c>
      <c r="C3" s="162"/>
      <c r="D3" s="162"/>
      <c r="E3" s="162"/>
      <c r="F3" s="162"/>
      <c r="G3" s="162"/>
      <c r="H3" s="162"/>
      <c r="I3" s="162"/>
      <c r="J3" s="162"/>
      <c r="K3" s="162"/>
      <c r="L3" s="162"/>
      <c r="M3" s="162"/>
      <c r="N3" s="162"/>
      <c r="O3" s="162"/>
      <c r="P3" s="162"/>
      <c r="Q3" s="162"/>
    </row>
    <row r="4" spans="2:17" x14ac:dyDescent="0.25">
      <c r="B4" s="163" t="s">
        <v>43</v>
      </c>
      <c r="C4" s="163"/>
      <c r="D4" s="163"/>
      <c r="E4" s="163"/>
      <c r="F4" s="163"/>
      <c r="G4" s="163"/>
      <c r="H4" s="163"/>
      <c r="I4" s="163"/>
      <c r="J4" s="163"/>
      <c r="K4" s="163"/>
      <c r="L4" s="163"/>
      <c r="M4" s="163"/>
      <c r="N4" s="163"/>
      <c r="O4" s="163"/>
      <c r="P4" s="163"/>
      <c r="Q4" s="163"/>
    </row>
    <row r="5" spans="2:17" ht="4.5" customHeight="1" x14ac:dyDescent="0.25">
      <c r="B5" s="163"/>
      <c r="C5" s="163"/>
      <c r="D5" s="163"/>
      <c r="E5" s="163"/>
      <c r="F5" s="163"/>
      <c r="G5" s="163"/>
      <c r="H5" s="163"/>
      <c r="I5" s="163"/>
      <c r="J5" s="11"/>
      <c r="K5" s="11"/>
      <c r="L5" s="11"/>
      <c r="M5" s="11"/>
      <c r="N5" s="11"/>
      <c r="O5" s="11"/>
      <c r="P5" s="11"/>
    </row>
    <row r="6" spans="2:17" x14ac:dyDescent="0.25">
      <c r="B6" s="1"/>
    </row>
    <row r="7" spans="2:17" x14ac:dyDescent="0.25">
      <c r="B7" s="7" t="s">
        <v>44</v>
      </c>
      <c r="C7" s="7"/>
      <c r="D7" s="7"/>
      <c r="E7" s="7"/>
      <c r="F7" s="7"/>
      <c r="G7" s="7"/>
      <c r="H7" s="7"/>
      <c r="Q7" s="56" t="s">
        <v>45</v>
      </c>
    </row>
    <row r="8" spans="2:17" ht="3" customHeight="1" x14ac:dyDescent="0.25">
      <c r="B8" s="23"/>
      <c r="I8" s="9"/>
      <c r="J8" s="9"/>
      <c r="K8" s="9"/>
      <c r="L8" s="9"/>
      <c r="M8" s="9"/>
      <c r="N8" s="9"/>
      <c r="O8" s="9"/>
      <c r="P8" s="9"/>
    </row>
    <row r="9" spans="2:17" ht="19.5" customHeight="1" x14ac:dyDescent="0.25">
      <c r="B9" s="164" t="s">
        <v>37</v>
      </c>
      <c r="C9" s="164" t="s">
        <v>38</v>
      </c>
      <c r="D9" s="55" t="s">
        <v>46</v>
      </c>
      <c r="E9" s="165">
        <v>2015</v>
      </c>
      <c r="F9" s="165"/>
      <c r="G9" s="165"/>
      <c r="H9" s="165"/>
      <c r="I9" s="165"/>
      <c r="J9" s="165"/>
      <c r="K9" s="165"/>
      <c r="L9" s="165"/>
      <c r="M9" s="165"/>
      <c r="N9" s="165"/>
      <c r="O9" s="165"/>
      <c r="P9" s="165"/>
      <c r="Q9" s="165"/>
    </row>
    <row r="10" spans="2:17" ht="19.5" customHeight="1" x14ac:dyDescent="0.25">
      <c r="B10" s="164"/>
      <c r="C10" s="164"/>
      <c r="D10" s="55" t="s">
        <v>47</v>
      </c>
      <c r="E10" s="54" t="s">
        <v>39</v>
      </c>
      <c r="F10" s="54" t="s">
        <v>8</v>
      </c>
      <c r="G10" s="54" t="s">
        <v>9</v>
      </c>
      <c r="H10" s="54" t="s">
        <v>10</v>
      </c>
      <c r="I10" s="54" t="s">
        <v>11</v>
      </c>
      <c r="J10" s="54" t="s">
        <v>12</v>
      </c>
      <c r="K10" s="54" t="s">
        <v>13</v>
      </c>
      <c r="L10" s="54" t="s">
        <v>14</v>
      </c>
      <c r="M10" s="54" t="s">
        <v>15</v>
      </c>
      <c r="N10" s="54" t="s">
        <v>16</v>
      </c>
      <c r="O10" s="54" t="s">
        <v>17</v>
      </c>
      <c r="P10" s="54" t="s">
        <v>18</v>
      </c>
      <c r="Q10" s="54" t="s">
        <v>31</v>
      </c>
    </row>
    <row r="11" spans="2:17" x14ac:dyDescent="0.25">
      <c r="B11" s="2" t="s">
        <v>20</v>
      </c>
      <c r="C11" s="3" t="s">
        <v>21</v>
      </c>
      <c r="D11" s="115">
        <v>25306207266.941719</v>
      </c>
      <c r="E11" s="112">
        <v>94526513689.290009</v>
      </c>
      <c r="F11" s="112">
        <v>1397629029.98</v>
      </c>
      <c r="G11" s="112">
        <v>2707931888.1100011</v>
      </c>
      <c r="H11" s="112">
        <v>4318893419.0100002</v>
      </c>
      <c r="I11" s="112">
        <v>4718483566.6700029</v>
      </c>
      <c r="J11" s="112">
        <v>2340815095.1600003</v>
      </c>
      <c r="K11" s="112">
        <v>2278331230.4899988</v>
      </c>
      <c r="L11" s="112">
        <v>1458070257.9899991</v>
      </c>
      <c r="M11" s="112">
        <v>3670957718.3499985</v>
      </c>
      <c r="N11" s="112">
        <v>1450612234.3299999</v>
      </c>
      <c r="O11" s="112">
        <v>1276887793.7399991</v>
      </c>
      <c r="P11" s="112">
        <v>2214072616.1099982</v>
      </c>
      <c r="Q11" s="112">
        <f>+SUM(E11:P11)</f>
        <v>122359198539.23003</v>
      </c>
    </row>
    <row r="12" spans="2:17" x14ac:dyDescent="0.25">
      <c r="B12" s="2" t="s">
        <v>22</v>
      </c>
      <c r="C12" s="4" t="s">
        <v>40</v>
      </c>
      <c r="D12" s="115">
        <v>87457007627.872925</v>
      </c>
      <c r="E12" s="113">
        <v>6446282048.5099983</v>
      </c>
      <c r="F12" s="112">
        <v>6307615475.7800045</v>
      </c>
      <c r="G12" s="112">
        <v>7569087544.3499985</v>
      </c>
      <c r="H12" s="112">
        <v>6850575059.6200047</v>
      </c>
      <c r="I12" s="112">
        <v>7780328630.8800001</v>
      </c>
      <c r="J12" s="112">
        <v>7693060769.2300043</v>
      </c>
      <c r="K12" s="112">
        <v>8372333670.2700033</v>
      </c>
      <c r="L12" s="112">
        <v>7660468178.1500015</v>
      </c>
      <c r="M12" s="112">
        <v>8571081779.1000004</v>
      </c>
      <c r="N12" s="112">
        <v>9216345427.2099895</v>
      </c>
      <c r="O12" s="112">
        <v>9322149021.6999969</v>
      </c>
      <c r="P12" s="112">
        <v>9810677704.7700024</v>
      </c>
      <c r="Q12" s="112">
        <f>+SUM(E12:P12)</f>
        <v>95600005309.569992</v>
      </c>
    </row>
    <row r="13" spans="2:17" x14ac:dyDescent="0.25">
      <c r="B13" s="2" t="s">
        <v>24</v>
      </c>
      <c r="C13" s="3" t="s">
        <v>25</v>
      </c>
      <c r="D13" s="115">
        <v>342670273507.93799</v>
      </c>
      <c r="E13" s="113">
        <v>32511186441.200012</v>
      </c>
      <c r="F13" s="112">
        <v>23395548745.100048</v>
      </c>
      <c r="G13" s="112">
        <v>24276515701.250008</v>
      </c>
      <c r="H13" s="112">
        <v>37813096950.329979</v>
      </c>
      <c r="I13" s="112">
        <v>24448516868.650013</v>
      </c>
      <c r="J13" s="112">
        <v>23961227089.180008</v>
      </c>
      <c r="K13" s="112">
        <v>27122973522.269978</v>
      </c>
      <c r="L13" s="112">
        <v>26801322193.820038</v>
      </c>
      <c r="M13" s="112">
        <v>23419306974.560009</v>
      </c>
      <c r="N13" s="112">
        <v>27304599376.990013</v>
      </c>
      <c r="O13" s="112">
        <v>23664520031.870022</v>
      </c>
      <c r="P13" s="112">
        <v>25891003148.789989</v>
      </c>
      <c r="Q13" s="112">
        <f>+SUM(E13:P13)</f>
        <v>320609817044.01013</v>
      </c>
    </row>
    <row r="14" spans="2:17" x14ac:dyDescent="0.25">
      <c r="B14" s="159" t="s">
        <v>31</v>
      </c>
      <c r="C14" s="159"/>
      <c r="D14" s="116">
        <f>+D11+D12+D13</f>
        <v>455433488402.75262</v>
      </c>
      <c r="E14" s="117">
        <f t="shared" ref="E14:P14" si="0">+SUM(E11:E13)</f>
        <v>133483982179.00002</v>
      </c>
      <c r="F14" s="117">
        <f t="shared" si="0"/>
        <v>31100793250.860054</v>
      </c>
      <c r="G14" s="117">
        <f t="shared" si="0"/>
        <v>34553535133.710007</v>
      </c>
      <c r="H14" s="117">
        <f t="shared" si="0"/>
        <v>48982565428.959984</v>
      </c>
      <c r="I14" s="117">
        <f t="shared" si="0"/>
        <v>36947329066.200012</v>
      </c>
      <c r="J14" s="117">
        <f t="shared" si="0"/>
        <v>33995102953.570015</v>
      </c>
      <c r="K14" s="117">
        <f t="shared" si="0"/>
        <v>37773638423.029984</v>
      </c>
      <c r="L14" s="117">
        <f t="shared" si="0"/>
        <v>35919860629.960037</v>
      </c>
      <c r="M14" s="117">
        <f t="shared" si="0"/>
        <v>35661346472.01001</v>
      </c>
      <c r="N14" s="117">
        <f t="shared" si="0"/>
        <v>37971557038.529999</v>
      </c>
      <c r="O14" s="117">
        <f t="shared" si="0"/>
        <v>34263556847.31002</v>
      </c>
      <c r="P14" s="117">
        <f t="shared" si="0"/>
        <v>37915753469.669991</v>
      </c>
      <c r="Q14" s="117">
        <f>+SUM(E14:P14)</f>
        <v>538569020892.81006</v>
      </c>
    </row>
    <row r="15" spans="2:17" x14ac:dyDescent="0.25">
      <c r="B15" s="29" t="s">
        <v>48</v>
      </c>
      <c r="Q15" s="37"/>
    </row>
    <row r="16" spans="2:17" x14ac:dyDescent="0.25">
      <c r="B16" s="29" t="s">
        <v>49</v>
      </c>
      <c r="E16" s="52"/>
      <c r="F16" s="52"/>
      <c r="G16" s="52"/>
      <c r="H16" s="52"/>
      <c r="I16" s="52"/>
      <c r="J16" s="52"/>
      <c r="K16" s="52"/>
      <c r="L16" s="52"/>
      <c r="M16" s="52"/>
      <c r="N16" s="52"/>
      <c r="O16" s="52"/>
      <c r="P16" s="52"/>
      <c r="Q16" s="53"/>
    </row>
    <row r="17" spans="2:17" x14ac:dyDescent="0.25">
      <c r="B17" s="27" t="s">
        <v>42</v>
      </c>
      <c r="E17" s="39"/>
      <c r="F17" s="52"/>
      <c r="Q17" s="37"/>
    </row>
    <row r="18" spans="2:17" ht="15" customHeight="1" x14ac:dyDescent="0.25">
      <c r="B18" s="160" t="s">
        <v>50</v>
      </c>
      <c r="C18" s="160"/>
      <c r="D18" s="160"/>
      <c r="E18" s="160"/>
      <c r="F18" s="160"/>
      <c r="G18" s="160"/>
      <c r="H18" s="160"/>
      <c r="I18" s="160"/>
      <c r="J18" s="50"/>
      <c r="K18" s="50"/>
      <c r="L18" s="50"/>
      <c r="M18" s="50"/>
      <c r="N18" s="50"/>
      <c r="O18" s="50"/>
      <c r="P18" s="50"/>
      <c r="Q18" s="52"/>
    </row>
    <row r="19" spans="2:17" x14ac:dyDescent="0.25">
      <c r="B19" s="160"/>
      <c r="C19" s="160"/>
      <c r="D19" s="160"/>
      <c r="E19" s="160"/>
      <c r="F19" s="160"/>
      <c r="G19" s="160"/>
      <c r="H19" s="160"/>
      <c r="I19" s="160"/>
      <c r="J19" s="50"/>
      <c r="K19" s="50"/>
      <c r="L19" s="50"/>
      <c r="M19" s="50"/>
      <c r="N19" s="50"/>
      <c r="O19" s="50"/>
      <c r="P19" s="50"/>
    </row>
    <row r="20" spans="2:17" x14ac:dyDescent="0.25">
      <c r="B20" s="160"/>
      <c r="C20" s="160"/>
      <c r="D20" s="160"/>
      <c r="E20" s="160"/>
      <c r="F20" s="160"/>
      <c r="G20" s="160"/>
      <c r="H20" s="160"/>
      <c r="I20" s="160"/>
      <c r="J20" s="50"/>
      <c r="K20" s="50"/>
      <c r="L20" s="50"/>
      <c r="M20" s="50"/>
      <c r="N20" s="50"/>
      <c r="O20" s="50"/>
      <c r="P20" s="50"/>
      <c r="Q20" s="52"/>
    </row>
    <row r="21" spans="2:17" x14ac:dyDescent="0.25">
      <c r="B21" s="160"/>
      <c r="C21" s="160"/>
      <c r="D21" s="160"/>
      <c r="E21" s="160"/>
      <c r="F21" s="160"/>
      <c r="G21" s="160"/>
      <c r="H21" s="160"/>
      <c r="I21" s="160"/>
      <c r="J21" s="50"/>
      <c r="K21" s="50"/>
      <c r="L21" s="50"/>
      <c r="M21" s="50"/>
      <c r="N21" s="50"/>
      <c r="O21" s="50"/>
      <c r="P21" s="50"/>
    </row>
    <row r="22" spans="2:17" x14ac:dyDescent="0.25">
      <c r="B22" s="160"/>
      <c r="C22" s="160"/>
      <c r="D22" s="160"/>
      <c r="E22" s="160"/>
      <c r="F22" s="160"/>
      <c r="G22" s="160"/>
      <c r="H22" s="160"/>
      <c r="I22" s="160"/>
      <c r="J22" s="50"/>
      <c r="K22" s="50"/>
      <c r="L22" s="50"/>
      <c r="M22" s="50"/>
      <c r="N22" s="50"/>
      <c r="O22" s="50"/>
      <c r="P22" s="50"/>
    </row>
    <row r="23" spans="2:17" x14ac:dyDescent="0.25">
      <c r="B23" s="160"/>
      <c r="C23" s="160"/>
      <c r="D23" s="160"/>
      <c r="E23" s="160"/>
      <c r="F23" s="160"/>
      <c r="G23" s="160"/>
      <c r="H23" s="160"/>
      <c r="I23" s="160"/>
      <c r="J23" s="50"/>
      <c r="K23" s="50"/>
      <c r="L23" s="50"/>
      <c r="M23" s="50"/>
      <c r="N23" s="50"/>
      <c r="O23" s="51"/>
      <c r="P23" s="50"/>
    </row>
    <row r="24" spans="2:17" x14ac:dyDescent="0.25">
      <c r="B24" s="160"/>
      <c r="C24" s="160"/>
      <c r="D24" s="160"/>
      <c r="E24" s="160"/>
      <c r="F24" s="160"/>
      <c r="G24" s="160"/>
      <c r="H24" s="160"/>
      <c r="I24" s="160"/>
      <c r="J24" s="50"/>
      <c r="K24" s="50"/>
      <c r="L24" s="50"/>
      <c r="M24" s="50"/>
      <c r="N24" s="50"/>
      <c r="O24" s="50"/>
      <c r="P24" s="50"/>
    </row>
    <row r="25" spans="2:17" x14ac:dyDescent="0.25">
      <c r="B25" s="160"/>
      <c r="C25" s="160"/>
      <c r="D25" s="160"/>
      <c r="E25" s="160"/>
      <c r="F25" s="160"/>
      <c r="G25" s="160"/>
      <c r="H25" s="160"/>
      <c r="I25" s="160"/>
      <c r="J25" s="50"/>
      <c r="K25" s="50"/>
      <c r="L25" s="50"/>
      <c r="M25" s="50"/>
      <c r="N25" s="50"/>
      <c r="O25" s="50"/>
      <c r="P25" s="50"/>
    </row>
    <row r="26" spans="2:17" x14ac:dyDescent="0.25">
      <c r="B26" s="160"/>
      <c r="C26" s="160"/>
      <c r="D26" s="160"/>
      <c r="E26" s="160"/>
      <c r="F26" s="160"/>
      <c r="G26" s="160"/>
      <c r="H26" s="160"/>
      <c r="I26" s="160"/>
      <c r="J26" s="50"/>
      <c r="K26" s="50"/>
      <c r="L26" s="50"/>
      <c r="M26" s="50"/>
      <c r="N26" s="50"/>
      <c r="O26" s="50"/>
      <c r="P26" s="50"/>
    </row>
    <row r="27" spans="2:17" x14ac:dyDescent="0.25">
      <c r="B27" s="6"/>
      <c r="C27" s="6"/>
      <c r="D27" s="6"/>
      <c r="E27" s="45"/>
      <c r="F27" s="45"/>
      <c r="G27" s="45"/>
      <c r="H27" s="49"/>
      <c r="I27" s="45"/>
      <c r="J27" s="45"/>
      <c r="K27" s="45"/>
      <c r="L27" s="45"/>
      <c r="M27" s="45"/>
      <c r="N27" s="45"/>
      <c r="O27" s="45"/>
      <c r="P27" s="45"/>
    </row>
    <row r="28" spans="2:17" x14ac:dyDescent="0.25">
      <c r="B28" s="6"/>
      <c r="C28" s="6"/>
      <c r="D28" s="6"/>
      <c r="E28" s="45"/>
      <c r="F28" s="45"/>
      <c r="G28" s="45"/>
      <c r="H28" s="45"/>
      <c r="I28" s="45"/>
      <c r="J28" s="45"/>
      <c r="K28" s="45"/>
      <c r="L28" s="45"/>
      <c r="M28" s="45"/>
      <c r="N28" s="45"/>
      <c r="O28" s="45"/>
      <c r="P28" s="45"/>
    </row>
    <row r="29" spans="2:17" x14ac:dyDescent="0.25">
      <c r="B29" s="6"/>
      <c r="C29" s="6"/>
      <c r="D29" s="6"/>
      <c r="E29" s="45"/>
      <c r="F29" s="45"/>
      <c r="G29" s="45"/>
      <c r="H29" s="45"/>
      <c r="I29" s="45"/>
      <c r="J29" s="45"/>
      <c r="K29" s="45"/>
      <c r="L29" s="45"/>
      <c r="M29" s="45"/>
      <c r="N29" s="45"/>
      <c r="O29" s="45"/>
      <c r="P29" s="45"/>
    </row>
    <row r="30" spans="2:17" x14ac:dyDescent="0.25">
      <c r="E30" s="44"/>
      <c r="F30" s="44"/>
      <c r="G30" s="44"/>
      <c r="H30" s="44"/>
      <c r="I30" s="44"/>
      <c r="J30" s="44"/>
      <c r="K30" s="44"/>
      <c r="L30" s="44"/>
      <c r="M30" s="44"/>
      <c r="N30" s="44"/>
      <c r="O30" s="44"/>
      <c r="P30" s="44"/>
      <c r="Q30" s="48"/>
    </row>
    <row r="31" spans="2:17" x14ac:dyDescent="0.25">
      <c r="E31" s="43"/>
      <c r="F31" s="43"/>
      <c r="G31" s="43"/>
      <c r="H31" s="43"/>
      <c r="I31" s="43"/>
      <c r="J31" s="43"/>
      <c r="K31" s="43"/>
      <c r="L31" s="43"/>
      <c r="M31" s="43"/>
      <c r="N31" s="43"/>
      <c r="O31" s="43"/>
      <c r="P31" s="43"/>
    </row>
    <row r="32" spans="2:17" x14ac:dyDescent="0.25">
      <c r="E32" s="37"/>
      <c r="F32" s="37"/>
      <c r="G32" s="37"/>
      <c r="H32" s="37"/>
      <c r="I32" s="37"/>
      <c r="J32" s="37"/>
      <c r="K32" s="37"/>
      <c r="L32" s="37"/>
      <c r="M32" s="37"/>
      <c r="N32" s="37"/>
      <c r="O32" s="37"/>
      <c r="P32" s="37"/>
    </row>
  </sheetData>
  <mergeCells count="9">
    <mergeCell ref="B14:C14"/>
    <mergeCell ref="B18:I26"/>
    <mergeCell ref="B2:Q2"/>
    <mergeCell ref="B3:Q3"/>
    <mergeCell ref="B4:Q4"/>
    <mergeCell ref="B5:I5"/>
    <mergeCell ref="B9:B10"/>
    <mergeCell ref="C9:C10"/>
    <mergeCell ref="E9:Q9"/>
  </mergeCells>
  <pageMargins left="0.7" right="0.7" top="0.75" bottom="0.75" header="0.3" footer="0.3"/>
  <pageSetup orientation="portrait" r:id="rId1"/>
  <ignoredErrors>
    <ignoredError sqref="B11:B1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Q30"/>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30" customWidth="1"/>
    <col min="4" max="4" width="13.7109375" customWidth="1"/>
    <col min="5" max="5" width="13.85546875" customWidth="1"/>
    <col min="6" max="16" width="12.28515625" customWidth="1"/>
    <col min="17" max="17" width="10.5703125" customWidth="1"/>
  </cols>
  <sheetData>
    <row r="2" spans="2:17" ht="28.5" x14ac:dyDescent="0.25">
      <c r="B2" s="166" t="s">
        <v>0</v>
      </c>
      <c r="C2" s="166"/>
      <c r="D2" s="166"/>
      <c r="E2" s="166"/>
      <c r="F2" s="166"/>
      <c r="G2" s="166"/>
      <c r="H2" s="166"/>
      <c r="I2" s="166"/>
      <c r="J2" s="166"/>
      <c r="K2" s="166"/>
      <c r="L2" s="166"/>
      <c r="M2" s="166"/>
      <c r="N2" s="166"/>
      <c r="O2" s="166"/>
      <c r="P2" s="166"/>
      <c r="Q2" s="166"/>
    </row>
    <row r="3" spans="2:17" ht="21" x14ac:dyDescent="0.25">
      <c r="B3" s="139" t="s">
        <v>34</v>
      </c>
      <c r="C3" s="139"/>
      <c r="D3" s="139"/>
      <c r="E3" s="139"/>
      <c r="F3" s="139"/>
      <c r="G3" s="139"/>
      <c r="H3" s="139"/>
      <c r="I3" s="139"/>
      <c r="J3" s="139"/>
      <c r="K3" s="139"/>
      <c r="L3" s="139"/>
      <c r="M3" s="139"/>
      <c r="N3" s="139"/>
      <c r="O3" s="139"/>
      <c r="P3" s="139"/>
      <c r="Q3" s="139"/>
    </row>
    <row r="4" spans="2:17" ht="15.75" x14ac:dyDescent="0.25">
      <c r="B4" s="140" t="s">
        <v>43</v>
      </c>
      <c r="C4" s="140"/>
      <c r="D4" s="140"/>
      <c r="E4" s="140"/>
      <c r="F4" s="140"/>
      <c r="G4" s="140"/>
      <c r="H4" s="140"/>
      <c r="I4" s="140"/>
      <c r="J4" s="140"/>
      <c r="K4" s="140"/>
      <c r="L4" s="140"/>
      <c r="M4" s="140"/>
      <c r="N4" s="140"/>
      <c r="O4" s="140"/>
      <c r="P4" s="140"/>
      <c r="Q4" s="140"/>
    </row>
    <row r="5" spans="2:17" ht="4.5" customHeight="1" x14ac:dyDescent="0.25">
      <c r="B5" s="12"/>
      <c r="C5" s="12"/>
      <c r="D5" s="12"/>
      <c r="E5" s="12"/>
      <c r="F5" s="11"/>
      <c r="G5" s="11"/>
      <c r="H5" s="11"/>
      <c r="I5" s="11"/>
      <c r="J5" s="11"/>
      <c r="K5" s="11"/>
      <c r="L5" s="11"/>
      <c r="M5" s="11"/>
      <c r="N5" s="11"/>
      <c r="O5" s="11"/>
      <c r="P5" s="11"/>
      <c r="Q5" s="11"/>
    </row>
    <row r="6" spans="2:17" x14ac:dyDescent="0.25">
      <c r="B6" s="1"/>
    </row>
    <row r="7" spans="2:17" x14ac:dyDescent="0.25">
      <c r="B7" s="42" t="s">
        <v>51</v>
      </c>
      <c r="C7" s="7"/>
      <c r="D7" s="7"/>
      <c r="E7" s="7"/>
      <c r="F7" s="7"/>
      <c r="G7" s="7"/>
      <c r="H7" s="7"/>
      <c r="I7" s="7"/>
      <c r="J7" s="7"/>
      <c r="K7" s="7"/>
      <c r="L7" s="7"/>
      <c r="M7" s="7"/>
      <c r="N7" s="7"/>
      <c r="O7" s="7"/>
      <c r="P7" s="7"/>
      <c r="Q7" s="9" t="s">
        <v>45</v>
      </c>
    </row>
    <row r="8" spans="2:17" ht="3" customHeight="1" x14ac:dyDescent="0.25">
      <c r="B8" s="23"/>
    </row>
    <row r="9" spans="2:17" ht="20.25" customHeight="1" x14ac:dyDescent="0.25">
      <c r="B9" s="167" t="s">
        <v>37</v>
      </c>
      <c r="C9" s="167" t="s">
        <v>38</v>
      </c>
      <c r="D9" s="169" t="s">
        <v>52</v>
      </c>
      <c r="E9" s="171">
        <v>2016</v>
      </c>
      <c r="F9" s="172"/>
      <c r="G9" s="172"/>
      <c r="H9" s="172"/>
      <c r="I9" s="172"/>
      <c r="J9" s="172"/>
      <c r="K9" s="172"/>
      <c r="L9" s="172"/>
      <c r="M9" s="172"/>
      <c r="N9" s="172"/>
      <c r="O9" s="172"/>
      <c r="P9" s="172"/>
      <c r="Q9" s="173"/>
    </row>
    <row r="10" spans="2:17" ht="12.75" customHeight="1" x14ac:dyDescent="0.25">
      <c r="B10" s="168"/>
      <c r="C10" s="168"/>
      <c r="D10" s="170"/>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27629316738</v>
      </c>
      <c r="E11" s="119">
        <v>1372877341.7399998</v>
      </c>
      <c r="F11" s="119">
        <v>1948678111.5499997</v>
      </c>
      <c r="G11" s="119">
        <v>1541211327.9700003</v>
      </c>
      <c r="H11" s="119">
        <v>3076458015.900001</v>
      </c>
      <c r="I11" s="119">
        <v>1822406264.4600003</v>
      </c>
      <c r="J11" s="119">
        <v>3255195304.71</v>
      </c>
      <c r="K11" s="119">
        <v>4257344395.4000006</v>
      </c>
      <c r="L11" s="119">
        <v>1920805427.5900004</v>
      </c>
      <c r="M11" s="119">
        <v>2669507297.5400009</v>
      </c>
      <c r="N11" s="119">
        <v>1370794651.8600001</v>
      </c>
      <c r="O11" s="119">
        <v>1610483091.1900003</v>
      </c>
      <c r="P11" s="119">
        <v>5591895075.6999989</v>
      </c>
      <c r="Q11" s="118">
        <f>+SUM(E11:P11)</f>
        <v>30437656305.610001</v>
      </c>
    </row>
    <row r="12" spans="2:17" x14ac:dyDescent="0.25">
      <c r="B12" s="2" t="s">
        <v>22</v>
      </c>
      <c r="C12" s="4" t="s">
        <v>40</v>
      </c>
      <c r="D12" s="115">
        <v>103053589051</v>
      </c>
      <c r="E12" s="119">
        <v>6621454914.4800005</v>
      </c>
      <c r="F12" s="119">
        <v>7233066695.2799997</v>
      </c>
      <c r="G12" s="119">
        <v>8308189999.4100008</v>
      </c>
      <c r="H12" s="119">
        <v>7810214117.4899998</v>
      </c>
      <c r="I12" s="119">
        <v>8430872424.8899984</v>
      </c>
      <c r="J12" s="119">
        <v>8390479153.1499996</v>
      </c>
      <c r="K12" s="119">
        <v>7696665225.2999992</v>
      </c>
      <c r="L12" s="119">
        <v>9112662638.2199993</v>
      </c>
      <c r="M12" s="119">
        <v>8870283338.2199993</v>
      </c>
      <c r="N12" s="119">
        <v>9851305338.3499985</v>
      </c>
      <c r="O12" s="119">
        <v>10592478104.519999</v>
      </c>
      <c r="P12" s="119">
        <v>9755919988.5200005</v>
      </c>
      <c r="Q12" s="118">
        <f>+SUM(E12:P12)</f>
        <v>102673591937.83002</v>
      </c>
    </row>
    <row r="13" spans="2:17" x14ac:dyDescent="0.25">
      <c r="B13" s="2" t="s">
        <v>24</v>
      </c>
      <c r="C13" s="3" t="s">
        <v>25</v>
      </c>
      <c r="D13" s="115">
        <v>359615416991</v>
      </c>
      <c r="E13" s="119">
        <v>33995481555.499989</v>
      </c>
      <c r="F13" s="119">
        <v>24712732415.999992</v>
      </c>
      <c r="G13" s="119">
        <v>29924269115.330006</v>
      </c>
      <c r="H13" s="119">
        <v>36865340998.070007</v>
      </c>
      <c r="I13" s="119">
        <v>26798320256.349995</v>
      </c>
      <c r="J13" s="119">
        <v>27321612399.279991</v>
      </c>
      <c r="K13" s="119">
        <v>29389510484.169998</v>
      </c>
      <c r="L13" s="119">
        <v>26802911571.719994</v>
      </c>
      <c r="M13" s="119">
        <v>27595266820.630009</v>
      </c>
      <c r="N13" s="119">
        <v>30294350509.880005</v>
      </c>
      <c r="O13" s="119">
        <v>26850174617.25</v>
      </c>
      <c r="P13" s="119">
        <v>32001735595.430004</v>
      </c>
      <c r="Q13" s="118">
        <f>+SUM(E13:P13)</f>
        <v>352551706339.61005</v>
      </c>
    </row>
    <row r="14" spans="2:17" ht="18" customHeight="1" x14ac:dyDescent="0.25">
      <c r="B14" s="40" t="s">
        <v>31</v>
      </c>
      <c r="C14" s="40"/>
      <c r="D14" s="120">
        <v>490298322780.00006</v>
      </c>
      <c r="E14" s="120">
        <f t="shared" ref="E14:Q14" si="0">+SUM(E11:E13)</f>
        <v>41989813811.719986</v>
      </c>
      <c r="F14" s="120">
        <f t="shared" si="0"/>
        <v>33894477222.829994</v>
      </c>
      <c r="G14" s="120">
        <f t="shared" si="0"/>
        <v>39773670442.710007</v>
      </c>
      <c r="H14" s="120">
        <f t="shared" si="0"/>
        <v>47752013131.460007</v>
      </c>
      <c r="I14" s="120">
        <f t="shared" si="0"/>
        <v>37051598945.699997</v>
      </c>
      <c r="J14" s="120">
        <f t="shared" si="0"/>
        <v>38967286857.139992</v>
      </c>
      <c r="K14" s="120">
        <f t="shared" si="0"/>
        <v>41343520104.869995</v>
      </c>
      <c r="L14" s="120">
        <f t="shared" si="0"/>
        <v>37836379637.529991</v>
      </c>
      <c r="M14" s="120">
        <f t="shared" si="0"/>
        <v>39135057456.390007</v>
      </c>
      <c r="N14" s="120">
        <f t="shared" si="0"/>
        <v>41516450500.090004</v>
      </c>
      <c r="O14" s="120">
        <f t="shared" si="0"/>
        <v>39053135812.959999</v>
      </c>
      <c r="P14" s="120">
        <f t="shared" si="0"/>
        <v>47349550659.650002</v>
      </c>
      <c r="Q14" s="120">
        <f t="shared" si="0"/>
        <v>485662954583.05005</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53</v>
      </c>
      <c r="C16" s="8"/>
      <c r="D16" s="8"/>
      <c r="E16" s="8"/>
      <c r="F16" s="78"/>
      <c r="G16" s="47"/>
      <c r="H16" s="78"/>
      <c r="I16" s="78"/>
      <c r="J16" s="78"/>
      <c r="K16" s="78"/>
      <c r="L16" s="78"/>
      <c r="M16" s="78"/>
      <c r="N16" s="78"/>
      <c r="O16" s="78"/>
      <c r="P16" s="78"/>
      <c r="Q16" s="78"/>
    </row>
    <row r="17" spans="2:17" x14ac:dyDescent="0.25">
      <c r="B17" s="27" t="s">
        <v>54</v>
      </c>
      <c r="C17" s="38"/>
      <c r="D17" s="8"/>
      <c r="E17" s="38"/>
      <c r="F17" s="78"/>
      <c r="G17" s="78"/>
      <c r="H17" s="78"/>
      <c r="I17" s="78"/>
      <c r="J17" s="78"/>
      <c r="K17" s="78"/>
      <c r="L17" s="78"/>
      <c r="M17" s="78"/>
      <c r="N17" s="78"/>
      <c r="O17" s="78"/>
      <c r="P17" s="78"/>
      <c r="Q17" s="78"/>
    </row>
    <row r="18" spans="2:17" x14ac:dyDescent="0.25">
      <c r="B18" s="8"/>
      <c r="C18" s="8"/>
      <c r="D18" s="8"/>
      <c r="E18" s="8"/>
      <c r="F18" s="78"/>
      <c r="G18" s="78"/>
      <c r="H18" s="78"/>
      <c r="I18" s="78"/>
      <c r="J18" s="78"/>
      <c r="K18" s="47"/>
      <c r="L18" s="47"/>
      <c r="M18" s="47"/>
      <c r="N18" s="47"/>
      <c r="O18" s="47"/>
      <c r="P18" s="47"/>
      <c r="Q18" s="78"/>
    </row>
    <row r="19" spans="2:17" x14ac:dyDescent="0.25">
      <c r="B19" s="8"/>
      <c r="C19" s="8"/>
      <c r="D19" s="8"/>
      <c r="E19" s="8"/>
      <c r="F19" s="78" t="s">
        <v>32</v>
      </c>
      <c r="G19" s="78"/>
      <c r="H19" s="78"/>
      <c r="I19" s="78"/>
      <c r="J19" s="78"/>
      <c r="K19" s="78"/>
      <c r="L19" s="78"/>
      <c r="M19" s="78"/>
      <c r="N19" s="78"/>
      <c r="O19" s="78"/>
      <c r="P19" s="78"/>
      <c r="Q19" s="78"/>
    </row>
    <row r="20" spans="2:17" x14ac:dyDescent="0.25">
      <c r="B20" s="8"/>
      <c r="C20" s="8"/>
      <c r="D20" s="46"/>
      <c r="E20" s="46"/>
      <c r="F20" s="46"/>
      <c r="G20" s="46"/>
      <c r="H20" s="46"/>
      <c r="I20" s="46"/>
      <c r="J20" s="46"/>
      <c r="K20" s="46"/>
      <c r="L20" s="46"/>
      <c r="M20" s="46"/>
      <c r="N20" s="46"/>
      <c r="O20" s="46"/>
      <c r="P20" s="46"/>
      <c r="Q20" s="46"/>
    </row>
    <row r="21" spans="2:17" x14ac:dyDescent="0.25">
      <c r="B21" s="8"/>
      <c r="C21" s="8"/>
      <c r="D21" s="8"/>
      <c r="E21" s="8"/>
      <c r="F21" s="78"/>
      <c r="G21" s="78"/>
      <c r="H21" s="78"/>
      <c r="I21" s="78"/>
      <c r="J21" s="78"/>
      <c r="K21" s="78"/>
      <c r="L21" s="78"/>
      <c r="M21" s="78"/>
      <c r="N21" s="78"/>
      <c r="O21" s="78"/>
      <c r="P21" s="78"/>
      <c r="Q21" s="78"/>
    </row>
    <row r="22" spans="2:17" x14ac:dyDescent="0.25">
      <c r="B22" s="8"/>
      <c r="C22" s="8"/>
      <c r="D22" s="8"/>
      <c r="E22" s="8"/>
      <c r="F22" s="78"/>
      <c r="G22" s="78"/>
      <c r="H22" s="78"/>
      <c r="I22" s="78"/>
      <c r="J22" s="78"/>
      <c r="K22" s="78"/>
      <c r="L22" s="78"/>
      <c r="M22" s="78"/>
      <c r="N22" s="78"/>
      <c r="O22" s="78"/>
      <c r="P22" s="78"/>
      <c r="Q22" s="78"/>
    </row>
    <row r="23" spans="2:17" x14ac:dyDescent="0.25">
      <c r="B23" s="8"/>
      <c r="C23" s="8"/>
      <c r="D23" s="8"/>
      <c r="E23" s="8"/>
      <c r="F23" s="78"/>
      <c r="G23" s="78"/>
      <c r="H23" s="78"/>
      <c r="I23" s="78"/>
      <c r="J23" s="78"/>
      <c r="K23" s="78"/>
      <c r="L23" s="78"/>
      <c r="M23" s="78"/>
      <c r="N23" s="78"/>
      <c r="O23" s="78"/>
      <c r="P23" s="78"/>
      <c r="Q23" s="78"/>
    </row>
    <row r="24" spans="2:17" x14ac:dyDescent="0.25">
      <c r="B24" s="8"/>
      <c r="C24" s="8"/>
      <c r="D24" s="8"/>
      <c r="E24" s="8"/>
      <c r="F24" s="78"/>
      <c r="G24" s="78"/>
      <c r="H24" s="78"/>
      <c r="I24" s="78"/>
      <c r="J24" s="78"/>
      <c r="K24" s="78"/>
      <c r="L24" s="78"/>
      <c r="M24" s="78"/>
      <c r="N24" s="78"/>
      <c r="O24" s="78"/>
      <c r="P24" s="78"/>
      <c r="Q24" s="78"/>
    </row>
    <row r="25" spans="2:17" x14ac:dyDescent="0.25">
      <c r="B25" s="6"/>
      <c r="C25" s="6"/>
      <c r="D25" s="6"/>
      <c r="E25" s="45"/>
      <c r="F25" s="45"/>
      <c r="G25" s="45"/>
      <c r="H25" s="45"/>
      <c r="I25" s="45"/>
      <c r="J25" s="45"/>
      <c r="K25" s="45"/>
      <c r="L25" s="45"/>
      <c r="M25" s="45"/>
      <c r="N25" s="45"/>
      <c r="O25" s="45"/>
      <c r="P25" s="45"/>
      <c r="Q25" s="45"/>
    </row>
    <row r="26" spans="2:17" x14ac:dyDescent="0.25">
      <c r="B26" s="6"/>
      <c r="C26" s="6"/>
      <c r="D26" s="6"/>
      <c r="E26" s="45"/>
      <c r="F26" s="45"/>
      <c r="G26" s="45"/>
      <c r="H26" s="45"/>
      <c r="I26" s="45"/>
      <c r="J26" s="45"/>
      <c r="K26" s="45"/>
      <c r="L26" s="45"/>
      <c r="M26" s="45"/>
      <c r="N26" s="45"/>
      <c r="O26" s="45"/>
      <c r="P26" s="45"/>
      <c r="Q26" s="45"/>
    </row>
    <row r="27" spans="2:17" x14ac:dyDescent="0.25">
      <c r="B27" s="6"/>
      <c r="C27" s="6"/>
      <c r="D27" s="6"/>
      <c r="E27" s="45"/>
      <c r="F27" s="45"/>
      <c r="G27" s="45"/>
      <c r="H27" s="45"/>
      <c r="I27" s="45"/>
      <c r="J27" s="45"/>
      <c r="K27" s="45"/>
      <c r="L27" s="45"/>
      <c r="M27" s="45"/>
      <c r="N27" s="45"/>
      <c r="O27" s="45"/>
      <c r="P27" s="45"/>
      <c r="Q27" s="45"/>
    </row>
    <row r="28" spans="2:17" x14ac:dyDescent="0.25">
      <c r="E28" s="44"/>
      <c r="F28" s="44"/>
      <c r="G28" s="44"/>
      <c r="H28" s="44"/>
      <c r="I28" s="44"/>
      <c r="J28" s="44"/>
      <c r="K28" s="44"/>
      <c r="L28" s="44"/>
      <c r="M28" s="44"/>
      <c r="N28" s="44"/>
      <c r="O28" s="44"/>
      <c r="P28" s="44"/>
      <c r="Q28" s="44"/>
    </row>
    <row r="29" spans="2:17" x14ac:dyDescent="0.25">
      <c r="E29" s="43"/>
      <c r="F29" s="43"/>
      <c r="G29" s="43"/>
      <c r="H29" s="43"/>
      <c r="I29" s="43"/>
      <c r="J29" s="43"/>
      <c r="K29" s="43"/>
      <c r="L29" s="43"/>
      <c r="M29" s="43"/>
      <c r="N29" s="43"/>
      <c r="O29" s="43"/>
      <c r="P29" s="43"/>
      <c r="Q29" s="43"/>
    </row>
    <row r="30" spans="2:17" x14ac:dyDescent="0.25">
      <c r="E30" s="37"/>
      <c r="F30" s="37"/>
      <c r="G30" s="37"/>
      <c r="H30" s="37"/>
      <c r="I30" s="37"/>
      <c r="J30" s="37"/>
      <c r="K30" s="37"/>
      <c r="L30" s="37"/>
      <c r="M30" s="37"/>
      <c r="N30" s="37"/>
      <c r="O30" s="37"/>
      <c r="P30" s="37"/>
      <c r="Q30" s="37"/>
    </row>
  </sheetData>
  <mergeCells count="7">
    <mergeCell ref="B2:Q2"/>
    <mergeCell ref="B3:Q3"/>
    <mergeCell ref="B4:Q4"/>
    <mergeCell ref="B9:B10"/>
    <mergeCell ref="C9:C10"/>
    <mergeCell ref="D9:D10"/>
    <mergeCell ref="E9:Q9"/>
  </mergeCells>
  <pageMargins left="0.7" right="0.7" top="0.75" bottom="0.75" header="0.3" footer="0.3"/>
  <pageSetup orientation="portrait" r:id="rId1"/>
  <ignoredErrors>
    <ignoredError sqref="B11:B1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R30"/>
  <sheetViews>
    <sheetView showGridLines="0" zoomScaleNormal="100" workbookViewId="0">
      <selection activeCell="B9" sqref="B9:B10"/>
    </sheetView>
  </sheetViews>
  <sheetFormatPr defaultColWidth="11.42578125" defaultRowHeight="15" x14ac:dyDescent="0.25"/>
  <cols>
    <col min="1" max="1" width="7.28515625" customWidth="1"/>
    <col min="2" max="2" width="17.140625" customWidth="1"/>
    <col min="3" max="3" width="42.140625" customWidth="1"/>
    <col min="4" max="4" width="14.28515625" customWidth="1"/>
    <col min="5" max="16" width="12.140625" customWidth="1"/>
    <col min="17" max="17" width="13.42578125" customWidth="1"/>
    <col min="18" max="18" width="17.85546875" bestFit="1" customWidth="1"/>
  </cols>
  <sheetData>
    <row r="2" spans="2:17" ht="28.5" x14ac:dyDescent="0.25">
      <c r="B2" s="166" t="s">
        <v>0</v>
      </c>
      <c r="C2" s="166"/>
      <c r="D2" s="166"/>
      <c r="E2" s="166"/>
      <c r="F2" s="166"/>
      <c r="G2" s="166"/>
      <c r="H2" s="166"/>
      <c r="I2" s="166"/>
      <c r="J2" s="166"/>
      <c r="K2" s="166"/>
      <c r="L2" s="166"/>
      <c r="M2" s="166"/>
      <c r="N2" s="166"/>
      <c r="O2" s="166"/>
      <c r="P2" s="166"/>
      <c r="Q2" s="166"/>
    </row>
    <row r="3" spans="2:17" ht="21" x14ac:dyDescent="0.25">
      <c r="B3" s="139" t="s">
        <v>34</v>
      </c>
      <c r="C3" s="139"/>
      <c r="D3" s="139"/>
      <c r="E3" s="139"/>
      <c r="F3" s="139"/>
      <c r="G3" s="139"/>
      <c r="H3" s="139"/>
      <c r="I3" s="139"/>
      <c r="J3" s="139"/>
      <c r="K3" s="139"/>
      <c r="L3" s="139"/>
      <c r="M3" s="139"/>
      <c r="N3" s="139"/>
      <c r="O3" s="139"/>
      <c r="P3" s="139"/>
      <c r="Q3" s="139"/>
    </row>
    <row r="4" spans="2:17" ht="15.75" x14ac:dyDescent="0.25">
      <c r="B4" s="140" t="s">
        <v>43</v>
      </c>
      <c r="C4" s="140"/>
      <c r="D4" s="140"/>
      <c r="E4" s="140"/>
      <c r="F4" s="140"/>
      <c r="G4" s="140"/>
      <c r="H4" s="140"/>
      <c r="I4" s="140"/>
      <c r="J4" s="140"/>
      <c r="K4" s="140"/>
      <c r="L4" s="140"/>
      <c r="M4" s="140"/>
      <c r="N4" s="140"/>
      <c r="O4" s="140"/>
      <c r="P4" s="140"/>
      <c r="Q4" s="140"/>
    </row>
    <row r="5" spans="2:17" ht="4.5" customHeight="1" x14ac:dyDescent="0.25">
      <c r="B5" s="12"/>
      <c r="C5" s="12"/>
      <c r="D5" s="12"/>
      <c r="E5" s="12"/>
      <c r="F5" s="12"/>
      <c r="G5" s="12"/>
      <c r="H5" s="12"/>
      <c r="I5" s="12"/>
      <c r="J5" s="12"/>
      <c r="K5" s="12"/>
      <c r="L5" s="12"/>
      <c r="M5" s="12"/>
      <c r="N5" s="12"/>
      <c r="O5" s="12"/>
      <c r="P5" s="12"/>
      <c r="Q5" s="11"/>
    </row>
    <row r="6" spans="2:17" x14ac:dyDescent="0.25">
      <c r="B6" s="1"/>
    </row>
    <row r="7" spans="2:17" x14ac:dyDescent="0.25">
      <c r="B7" s="42" t="s">
        <v>55</v>
      </c>
      <c r="C7" s="7"/>
      <c r="D7" s="7"/>
      <c r="E7" s="7"/>
      <c r="F7" s="7"/>
      <c r="G7" s="7"/>
      <c r="H7" s="7"/>
      <c r="I7" s="7"/>
      <c r="J7" s="7"/>
      <c r="K7" s="7"/>
      <c r="L7" s="7"/>
      <c r="M7" s="7"/>
      <c r="N7" s="7"/>
      <c r="O7" s="7"/>
      <c r="P7" s="7"/>
      <c r="Q7" s="9" t="s">
        <v>45</v>
      </c>
    </row>
    <row r="8" spans="2:17" ht="3" customHeight="1" x14ac:dyDescent="0.25">
      <c r="B8" s="23"/>
    </row>
    <row r="9" spans="2:17" ht="16.5" customHeight="1" x14ac:dyDescent="0.25">
      <c r="B9" s="167" t="s">
        <v>37</v>
      </c>
      <c r="C9" s="167" t="s">
        <v>38</v>
      </c>
      <c r="D9" s="169" t="s">
        <v>52</v>
      </c>
      <c r="E9" s="171">
        <v>2017</v>
      </c>
      <c r="F9" s="172"/>
      <c r="G9" s="172"/>
      <c r="H9" s="172"/>
      <c r="I9" s="172"/>
      <c r="J9" s="172"/>
      <c r="K9" s="172"/>
      <c r="L9" s="172"/>
      <c r="M9" s="172"/>
      <c r="N9" s="172"/>
      <c r="O9" s="172"/>
      <c r="P9" s="172"/>
      <c r="Q9" s="173"/>
    </row>
    <row r="10" spans="2:17" ht="12.75" customHeight="1" x14ac:dyDescent="0.25">
      <c r="B10" s="168"/>
      <c r="C10" s="168"/>
      <c r="D10" s="170"/>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34595823656</v>
      </c>
      <c r="E11" s="121">
        <v>1500775359.2399995</v>
      </c>
      <c r="F11" s="121">
        <v>2029899294.7400002</v>
      </c>
      <c r="G11" s="121">
        <v>2100688229.75</v>
      </c>
      <c r="H11" s="121">
        <v>2219241795.2600002</v>
      </c>
      <c r="I11" s="121">
        <v>2565456010.1800003</v>
      </c>
      <c r="J11" s="121">
        <v>6652263302.9199982</v>
      </c>
      <c r="K11" s="121">
        <v>2093464076.4700003</v>
      </c>
      <c r="L11" s="121">
        <v>4370922019.079999</v>
      </c>
      <c r="M11" s="121">
        <v>3367166203.3100023</v>
      </c>
      <c r="N11" s="121">
        <v>3261671145.0399985</v>
      </c>
      <c r="O11" s="121">
        <v>2620238482.0599995</v>
      </c>
      <c r="P11" s="121">
        <v>4579869263.5200005</v>
      </c>
      <c r="Q11" s="118">
        <f>SUM(E11:P11)</f>
        <v>37361655181.569992</v>
      </c>
    </row>
    <row r="12" spans="2:17" x14ac:dyDescent="0.25">
      <c r="B12" s="2" t="s">
        <v>22</v>
      </c>
      <c r="C12" s="4" t="s">
        <v>56</v>
      </c>
      <c r="D12" s="115">
        <v>120814690092</v>
      </c>
      <c r="E12" s="121">
        <v>8096958729.9299994</v>
      </c>
      <c r="F12" s="121">
        <v>7812914447.4699984</v>
      </c>
      <c r="G12" s="121">
        <v>9350468787.0499973</v>
      </c>
      <c r="H12" s="121">
        <v>8215935821.7200003</v>
      </c>
      <c r="I12" s="121">
        <v>9715371859.2199974</v>
      </c>
      <c r="J12" s="121">
        <v>9671994882.2800007</v>
      </c>
      <c r="K12" s="121">
        <v>9306918933.9200001</v>
      </c>
      <c r="L12" s="121">
        <v>10143690583.1</v>
      </c>
      <c r="M12" s="121">
        <v>8680303456.4800034</v>
      </c>
      <c r="N12" s="121">
        <v>11210171054.120001</v>
      </c>
      <c r="O12" s="121">
        <v>12351106191.079996</v>
      </c>
      <c r="P12" s="121">
        <v>10779423563.059998</v>
      </c>
      <c r="Q12" s="118">
        <f>SUM(E12:P12)</f>
        <v>115335258309.43001</v>
      </c>
    </row>
    <row r="13" spans="2:17" x14ac:dyDescent="0.25">
      <c r="B13" s="2" t="s">
        <v>24</v>
      </c>
      <c r="C13" s="3" t="s">
        <v>57</v>
      </c>
      <c r="D13" s="115">
        <v>384102679270</v>
      </c>
      <c r="E13" s="121">
        <v>37371568369.509995</v>
      </c>
      <c r="F13" s="121">
        <v>27570419940.490005</v>
      </c>
      <c r="G13" s="121">
        <v>29712642129.699997</v>
      </c>
      <c r="H13" s="121">
        <v>37128621163.110008</v>
      </c>
      <c r="I13" s="121">
        <v>37528277328.220009</v>
      </c>
      <c r="J13" s="121">
        <v>32387697723.060013</v>
      </c>
      <c r="K13" s="121">
        <v>29815708947.289993</v>
      </c>
      <c r="L13" s="121">
        <v>31050028921.68</v>
      </c>
      <c r="M13" s="121">
        <v>29402549001.759975</v>
      </c>
      <c r="N13" s="121">
        <v>30993093787.279987</v>
      </c>
      <c r="O13" s="121">
        <v>29617757808.470028</v>
      </c>
      <c r="P13" s="121">
        <v>33626583130.659981</v>
      </c>
      <c r="Q13" s="118">
        <f>SUM(E13:P13)</f>
        <v>386204948251.22992</v>
      </c>
    </row>
    <row r="14" spans="2:17" ht="18" customHeight="1" x14ac:dyDescent="0.25">
      <c r="B14" s="174" t="s">
        <v>58</v>
      </c>
      <c r="C14" s="175"/>
      <c r="D14" s="120">
        <f>SUM(D11:D13)</f>
        <v>539513193018</v>
      </c>
      <c r="E14" s="120">
        <f t="shared" ref="E14:Q14" si="0">+SUM(E11:E13)</f>
        <v>46969302458.679993</v>
      </c>
      <c r="F14" s="120">
        <f t="shared" si="0"/>
        <v>37413233682.700005</v>
      </c>
      <c r="G14" s="120">
        <f t="shared" si="0"/>
        <v>41163799146.499992</v>
      </c>
      <c r="H14" s="120">
        <f t="shared" si="0"/>
        <v>47563798780.090012</v>
      </c>
      <c r="I14" s="120">
        <f t="shared" si="0"/>
        <v>49809105197.62001</v>
      </c>
      <c r="J14" s="120">
        <f t="shared" si="0"/>
        <v>48711955908.26001</v>
      </c>
      <c r="K14" s="120">
        <f t="shared" si="0"/>
        <v>41216091957.679993</v>
      </c>
      <c r="L14" s="120">
        <f t="shared" si="0"/>
        <v>45564641523.860001</v>
      </c>
      <c r="M14" s="120">
        <f t="shared" si="0"/>
        <v>41450018661.54998</v>
      </c>
      <c r="N14" s="120">
        <f t="shared" si="0"/>
        <v>45464935986.439987</v>
      </c>
      <c r="O14" s="120">
        <f t="shared" si="0"/>
        <v>44589102481.610023</v>
      </c>
      <c r="P14" s="120">
        <f t="shared" si="0"/>
        <v>48985875957.239975</v>
      </c>
      <c r="Q14" s="120">
        <f t="shared" si="0"/>
        <v>538901861742.22992</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59</v>
      </c>
      <c r="C16" s="8"/>
      <c r="D16" s="8"/>
      <c r="E16" s="8"/>
      <c r="F16" s="8"/>
      <c r="G16" s="8"/>
      <c r="H16" s="8"/>
      <c r="I16" s="8"/>
      <c r="J16" s="8"/>
      <c r="K16" s="8"/>
      <c r="L16" s="8"/>
      <c r="M16" s="8"/>
      <c r="N16" s="8"/>
      <c r="O16" s="8"/>
      <c r="P16" s="8"/>
      <c r="Q16" s="78"/>
    </row>
    <row r="17" spans="2:18" x14ac:dyDescent="0.25">
      <c r="B17" s="27" t="s">
        <v>54</v>
      </c>
      <c r="C17" s="38"/>
      <c r="D17" s="8"/>
      <c r="E17" s="38"/>
      <c r="F17" s="38"/>
      <c r="G17" s="38"/>
      <c r="H17" s="38"/>
      <c r="I17" s="38"/>
      <c r="J17" s="38"/>
      <c r="K17" s="38"/>
      <c r="L17" s="38"/>
      <c r="M17" s="38"/>
      <c r="N17" s="38"/>
      <c r="O17" s="38"/>
      <c r="P17" s="38"/>
      <c r="Q17" s="78"/>
    </row>
    <row r="18" spans="2:18" x14ac:dyDescent="0.25">
      <c r="B18" s="8"/>
      <c r="C18" s="8"/>
      <c r="D18" s="8"/>
      <c r="E18" s="8"/>
      <c r="F18" s="8"/>
      <c r="G18" s="8"/>
      <c r="H18" s="38"/>
      <c r="I18" s="38"/>
      <c r="J18" s="38"/>
      <c r="K18" s="38"/>
      <c r="L18" s="38"/>
      <c r="M18" s="38"/>
      <c r="N18" s="38"/>
      <c r="O18" s="38"/>
      <c r="P18" s="38"/>
      <c r="Q18" s="78"/>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8"/>
      <c r="F24" s="37"/>
      <c r="G24" s="37"/>
      <c r="H24" s="37"/>
      <c r="I24" s="37"/>
      <c r="J24" s="37"/>
      <c r="K24" s="37"/>
      <c r="L24" s="37"/>
      <c r="M24" s="37"/>
      <c r="N24" s="37"/>
      <c r="O24" s="37"/>
      <c r="P24" s="37"/>
      <c r="Q24" s="37"/>
      <c r="R24" s="37"/>
    </row>
    <row r="25" spans="2:18" x14ac:dyDescent="0.25">
      <c r="B25" s="6"/>
      <c r="F25" s="37"/>
      <c r="G25" s="37"/>
      <c r="H25" s="37"/>
      <c r="I25" s="37"/>
      <c r="J25" s="37"/>
      <c r="K25" s="37"/>
      <c r="L25" s="37"/>
      <c r="M25" s="37"/>
      <c r="N25" s="37"/>
      <c r="O25" s="37"/>
      <c r="P25" s="37"/>
      <c r="Q25" s="37"/>
      <c r="R25" s="37"/>
    </row>
    <row r="26" spans="2:18" x14ac:dyDescent="0.25">
      <c r="B26" s="6"/>
      <c r="F26" s="37"/>
      <c r="G26" s="37"/>
      <c r="H26" s="37"/>
      <c r="I26" s="37"/>
      <c r="J26" s="37"/>
      <c r="K26" s="37"/>
      <c r="L26" s="37"/>
      <c r="M26" s="37"/>
      <c r="N26" s="37"/>
      <c r="O26" s="37"/>
      <c r="P26" s="37"/>
      <c r="Q26" s="37"/>
      <c r="R26" s="37"/>
    </row>
    <row r="27" spans="2:18" x14ac:dyDescent="0.25">
      <c r="B27" s="6"/>
    </row>
    <row r="28" spans="2:18" x14ac:dyDescent="0.25">
      <c r="F28" s="37"/>
      <c r="G28" s="37"/>
      <c r="H28" s="37"/>
      <c r="I28" s="37"/>
      <c r="J28" s="37"/>
      <c r="K28" s="37"/>
      <c r="L28" s="37"/>
      <c r="M28" s="37"/>
      <c r="N28" s="37"/>
      <c r="O28" s="37"/>
      <c r="P28" s="37"/>
      <c r="Q28" s="37"/>
    </row>
    <row r="29" spans="2:18" x14ac:dyDescent="0.25">
      <c r="F29" s="37"/>
      <c r="G29" s="37"/>
      <c r="H29" s="37"/>
      <c r="I29" s="37"/>
      <c r="J29" s="37"/>
      <c r="K29" s="37"/>
      <c r="L29" s="37"/>
      <c r="M29" s="37"/>
      <c r="N29" s="37"/>
      <c r="O29" s="37"/>
      <c r="P29" s="37"/>
      <c r="Q29" s="37"/>
    </row>
    <row r="30" spans="2:18" x14ac:dyDescent="0.25">
      <c r="F30" s="37"/>
      <c r="G30" s="37"/>
      <c r="H30" s="37"/>
      <c r="I30" s="37"/>
      <c r="J30" s="37"/>
      <c r="K30" s="37"/>
      <c r="L30" s="37"/>
      <c r="M30" s="37"/>
      <c r="N30" s="37"/>
      <c r="O30" s="37"/>
      <c r="P30" s="37"/>
      <c r="Q30" s="37"/>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92B49A-2E32-4BDA-99DA-8E4C6613A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C3F4D2-CDFD-4B8F-BA19-7B0E3403EE2D}">
  <ds:schemaRefs>
    <ds:schemaRef ds:uri="http://purl.org/dc/elements/1.1/"/>
    <ds:schemaRef ds:uri="http://schemas.microsoft.com/office/2006/metadata/properties"/>
    <ds:schemaRef ds:uri="http://purl.org/dc/dcmitype/"/>
    <ds:schemaRef ds:uri="http://schemas.microsoft.com/office/2006/documentManagement/types"/>
    <ds:schemaRef ds:uri="http://www.w3.org/XML/1998/namespace"/>
    <ds:schemaRef ds:uri="09100588-ee89-45b2-81d6-a67d223ce91b"/>
    <ds:schemaRef ds:uri="http://purl.org/dc/terms/"/>
    <ds:schemaRef ds:uri="f7c7372e-77c9-4c4a-9e9a-3e04be05905d"/>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8E20581-3B55-4608-9753-374B936884F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 Rodríguez</dc:creator>
  <cp:keywords/>
  <dc:description/>
  <cp:lastModifiedBy>Yan Li Suarez</cp:lastModifiedBy>
  <cp:revision/>
  <dcterms:created xsi:type="dcterms:W3CDTF">2014-09-08T14:51:44Z</dcterms:created>
  <dcterms:modified xsi:type="dcterms:W3CDTF">2026-05-22T15:15:32Z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