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rzo/27-03-2026/"/>
    </mc:Choice>
  </mc:AlternateContent>
  <xr:revisionPtr revIDLastSave="1915" documentId="13_ncr:1_{87D4B469-2031-4FA1-9D28-6765D36EFD91}" xr6:coauthVersionLast="47" xr6:coauthVersionMax="47" xr10:uidLastSave="{422DE69A-5876-4578-B7E8-AEB32AB9FC26}"/>
  <bookViews>
    <workbookView xWindow="-120" yWindow="-120" windowWidth="29040" windowHeight="15720" tabRatio="875" activeTab="1" xr2:uid="{00000000-000D-0000-FFFF-FFFF00000000}"/>
  </bookViews>
  <sheets>
    <sheet name="Dinámica " sheetId="137"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Inversión'!$C$13:$E$1841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9" i="92" l="1"/>
  <c r="D50" i="92"/>
  <c r="D51" i="92"/>
  <c r="D52" i="92"/>
  <c r="D53" i="92"/>
  <c r="D54" i="92"/>
  <c r="D55" i="92"/>
  <c r="D56" i="92"/>
  <c r="D38" i="92"/>
  <c r="D39" i="92"/>
  <c r="D40" i="92"/>
  <c r="D41" i="92"/>
  <c r="D42" i="92"/>
  <c r="D43" i="92"/>
  <c r="D44" i="92"/>
  <c r="D46" i="92"/>
  <c r="D47" i="92"/>
  <c r="D35" i="92"/>
  <c r="D36" i="92"/>
  <c r="D32" i="92"/>
  <c r="D27" i="92"/>
  <c r="D28" i="92"/>
  <c r="D22" i="92"/>
  <c r="D18" i="92"/>
  <c r="D24" i="92"/>
  <c r="D25" i="92"/>
  <c r="D30" i="92"/>
  <c r="D45" i="92"/>
  <c r="E14" i="71"/>
  <c r="D28" i="71"/>
  <c r="F18" i="71"/>
  <c r="D27" i="71"/>
  <c r="D26" i="71"/>
  <c r="D25" i="71"/>
  <c r="D24" i="71"/>
  <c r="D14" i="71"/>
  <c r="F16" i="92"/>
  <c r="D70" i="131"/>
  <c r="E70" i="131"/>
  <c r="E65" i="131"/>
  <c r="G30" i="71"/>
  <c r="G18" i="71"/>
  <c r="G16" i="71"/>
  <c r="F30" i="71"/>
  <c r="F17" i="71" l="1"/>
  <c r="F16" i="71"/>
  <c r="G15" i="71" l="1"/>
  <c r="F15" i="71"/>
  <c r="G17" i="71"/>
  <c r="C108" i="130"/>
  <c r="D108" i="130"/>
  <c r="G45" i="92"/>
  <c r="E21" i="71"/>
  <c r="G56" i="92"/>
  <c r="G55" i="92"/>
  <c r="G54" i="92"/>
  <c r="G53" i="92"/>
  <c r="G52" i="92"/>
  <c r="G51" i="92"/>
  <c r="G50" i="92"/>
  <c r="G49" i="92"/>
  <c r="G47" i="92"/>
  <c r="G46" i="92"/>
  <c r="G44" i="92"/>
  <c r="G43" i="92"/>
  <c r="G42" i="92"/>
  <c r="G41" i="92"/>
  <c r="G40" i="92"/>
  <c r="G39" i="92"/>
  <c r="G38" i="92"/>
  <c r="G36" i="92"/>
  <c r="G35" i="92"/>
  <c r="G32" i="92"/>
  <c r="G28" i="92"/>
  <c r="G27" i="92"/>
  <c r="G30" i="92"/>
  <c r="G25" i="92"/>
  <c r="G22" i="92"/>
  <c r="G18" i="92"/>
  <c r="H18" i="92"/>
  <c r="H56" i="92"/>
  <c r="H55" i="92"/>
  <c r="H54" i="92"/>
  <c r="H53" i="92"/>
  <c r="H52" i="92"/>
  <c r="H51" i="92"/>
  <c r="H50" i="92"/>
  <c r="H49" i="92"/>
  <c r="H47" i="92"/>
  <c r="H46" i="92"/>
  <c r="H45" i="92"/>
  <c r="H44" i="92"/>
  <c r="H43" i="92"/>
  <c r="H42" i="92"/>
  <c r="H41" i="92"/>
  <c r="H40" i="92"/>
  <c r="H39" i="92"/>
  <c r="H38" i="92"/>
  <c r="H36" i="92"/>
  <c r="H35" i="92"/>
  <c r="H32" i="92"/>
  <c r="H30" i="92"/>
  <c r="H28" i="92"/>
  <c r="H27" i="92"/>
  <c r="H25" i="92"/>
  <c r="H24" i="92"/>
  <c r="H22" i="92"/>
  <c r="D16" i="91"/>
  <c r="D18" i="91"/>
  <c r="D21" i="91"/>
  <c r="D20" i="91" s="1"/>
  <c r="D24" i="91"/>
  <c r="D26" i="91"/>
  <c r="D28" i="91"/>
  <c r="E14" i="131"/>
  <c r="E20" i="131"/>
  <c r="E30" i="131"/>
  <c r="E40" i="131"/>
  <c r="E49" i="131"/>
  <c r="E55" i="131"/>
  <c r="E76" i="131"/>
  <c r="E78"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E24" i="71" s="1"/>
  <c r="F24" i="71" s="1"/>
  <c r="D22" i="3"/>
  <c r="E22" i="71" s="1"/>
  <c r="E25" i="71" s="1"/>
  <c r="D30" i="3"/>
  <c r="G22" i="71"/>
  <c r="C58" i="130"/>
  <c r="F23" i="92" l="1"/>
  <c r="G24" i="92"/>
  <c r="E75" i="131"/>
  <c r="G20" i="71"/>
  <c r="G14" i="71"/>
  <c r="F14" i="71"/>
  <c r="D29" i="3"/>
  <c r="E32" i="71"/>
  <c r="E28" i="71" s="1"/>
  <c r="F21" i="71"/>
  <c r="G21" i="71"/>
  <c r="D74" i="130"/>
  <c r="D16" i="130"/>
  <c r="D103" i="130"/>
  <c r="D39" i="130"/>
  <c r="H17" i="92"/>
  <c r="E13" i="131"/>
  <c r="D15" i="91"/>
  <c r="D23" i="91"/>
  <c r="F20" i="71"/>
  <c r="G24" i="71"/>
  <c r="E19" i="71"/>
  <c r="F22" i="71"/>
  <c r="G25" i="71"/>
  <c r="D14" i="4"/>
  <c r="D62" i="4" s="1"/>
  <c r="D14" i="3"/>
  <c r="F31" i="92"/>
  <c r="E17" i="92"/>
  <c r="D17" i="92" s="1"/>
  <c r="E48" i="92"/>
  <c r="F48" i="92"/>
  <c r="E37" i="92"/>
  <c r="F37" i="92"/>
  <c r="E34" i="92"/>
  <c r="F34" i="92"/>
  <c r="E31" i="92"/>
  <c r="F29" i="92"/>
  <c r="F20"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D37" i="92" l="1"/>
  <c r="H37" i="92" s="1"/>
  <c r="G29" i="92"/>
  <c r="D29" i="92"/>
  <c r="H29" i="92" s="1"/>
  <c r="G48" i="92"/>
  <c r="D48" i="92"/>
  <c r="H48" i="92" s="1"/>
  <c r="G34" i="92"/>
  <c r="D34" i="92"/>
  <c r="H34" i="92" s="1"/>
  <c r="G31" i="92"/>
  <c r="D31" i="92"/>
  <c r="H31" i="92" s="1"/>
  <c r="G28" i="71"/>
  <c r="F28" i="71"/>
  <c r="E27" i="71"/>
  <c r="G27" i="71" s="1"/>
  <c r="E26" i="71"/>
  <c r="G26" i="71" s="1"/>
  <c r="G37" i="92"/>
  <c r="E16" i="92"/>
  <c r="G17" i="92"/>
  <c r="D33" i="3"/>
  <c r="G32" i="71"/>
  <c r="F32" i="71"/>
  <c r="E80" i="131"/>
  <c r="D15" i="130"/>
  <c r="D155" i="130" s="1"/>
  <c r="D33" i="91"/>
  <c r="G19" i="71"/>
  <c r="D13" i="131"/>
  <c r="F33" i="92"/>
  <c r="E33" i="92"/>
  <c r="D33" i="92" s="1"/>
  <c r="H33" i="92" s="1"/>
  <c r="F19" i="92"/>
  <c r="C16" i="130"/>
  <c r="C103" i="130"/>
  <c r="C39" i="130"/>
  <c r="C74" i="130"/>
  <c r="C19" i="92"/>
  <c r="G16" i="92" l="1"/>
  <c r="D16" i="92"/>
  <c r="H16" i="92" s="1"/>
  <c r="G33" i="92"/>
  <c r="F57" i="92"/>
  <c r="D80"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C58" i="4" l="1"/>
  <c r="C54" i="4" l="1"/>
  <c r="C52" i="4"/>
  <c r="C50" i="4"/>
  <c r="C48" i="4"/>
  <c r="C44" i="4"/>
  <c r="C15" i="4"/>
  <c r="C15" i="3"/>
  <c r="C14" i="3" l="1"/>
  <c r="C33" i="3" s="1"/>
  <c r="C14" i="4"/>
  <c r="D19" i="71" l="1"/>
  <c r="C62" i="4"/>
  <c r="F19" i="71" l="1"/>
  <c r="F26" i="71"/>
  <c r="F27" i="71"/>
  <c r="E20" i="92" l="1"/>
  <c r="D20" i="92" s="1"/>
  <c r="H20" i="92" s="1"/>
  <c r="H21" i="92"/>
  <c r="G21" i="92"/>
  <c r="G20" i="92" l="1"/>
  <c r="H26" i="92" l="1"/>
  <c r="E23" i="92" l="1"/>
  <c r="G23" i="92" s="1"/>
  <c r="G26" i="92"/>
  <c r="E19" i="92"/>
  <c r="D23" i="92"/>
  <c r="H23" i="92" s="1"/>
  <c r="D19" i="92" l="1"/>
  <c r="H19" i="92" s="1"/>
  <c r="G19" i="92"/>
  <c r="E57" i="92"/>
  <c r="D57" i="92" l="1"/>
  <c r="H57" i="92" s="1"/>
  <c r="G57" i="9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<sst xmlns="http://schemas.openxmlformats.org/spreadsheetml/2006/main" count="2421" uniqueCount="2103">
  <si>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</si>
  <si>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</si>
  <si>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</si>
  <si>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</si>
  <si>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</si>
  <si>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</si>
  <si>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</si>
  <si>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</si>
  <si>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</si>
  <si>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</si>
  <si>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</si>
  <si>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</si>
  <si>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</si>
  <si>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</si>
  <si>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</si>
  <si>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</si>
  <si>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</si>
  <si>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</si>
  <si>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</si>
  <si>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</si>
  <si>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</si>
  <si>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</si>
  <si>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</si>
  <si>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</si>
  <si>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</si>
  <si>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</si>
  <si>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</si>
  <si>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</si>
  <si>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</si>
  <si>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</si>
  <si>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</si>
  <si>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</si>
  <si>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</si>
  <si>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</si>
  <si>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</si>
  <si>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</si>
  <si>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</si>
  <si>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</si>
  <si>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</si>
  <si>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</si>
  <si>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</si>
  <si>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</si>
  <si>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</si>
  <si>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</si>
  <si>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</si>
  <si>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</si>
  <si>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</si>
  <si>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</si>
  <si>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</si>
  <si>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</si>
  <si>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</si>
  <si>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</si>
  <si>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</si>
  <si>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</si>
  <si>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</si>
  <si>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</si>
  <si>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</si>
  <si>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</si>
  <si>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</si>
  <si>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</si>
  <si>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</si>
  <si>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</si>
  <si>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</si>
  <si>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</si>
  <si>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</si>
  <si>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</si>
  <si>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</si>
  <si>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</si>
  <si>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</si>
  <si>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</si>
  <si>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</si>
  <si>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</si>
  <si>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</si>
  <si>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</si>
  <si>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</si>
  <si>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</si>
  <si>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</si>
  <si>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</si>
  <si>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</si>
  <si>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</si>
  <si>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</si>
  <si>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</si>
  <si>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</si>
  <si>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</si>
  <si>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</si>
  <si>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</si>
  <si>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</si>
  <si>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</si>
  <si>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</si>
  <si>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</si>
  <si>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</si>
  <si>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</si>
  <si>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</si>
  <si>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</si>
  <si>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</si>
  <si>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</si>
  <si>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</si>
  <si>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</si>
  <si>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</si>
  <si>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</si>
  <si>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</si>
  <si>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</si>
  <si>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</si>
  <si>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</si>
  <si>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</si>
  <si>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</si>
  <si>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</si>
  <si>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</si>
  <si>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</si>
  <si>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</si>
  <si>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</si>
  <si>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</si>
  <si>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</si>
  <si>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</si>
  <si>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</si>
  <si>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</si>
  <si>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</si>
  <si>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</si>
  <si>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</si>
  <si>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</si>
  <si>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</si>
  <si>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</si>
  <si>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</si>
  <si>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</si>
  <si>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</si>
  <si>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</si>
  <si>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</si>
  <si>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</si>
  <si>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</si>
  <si>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</si>
  <si>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</si>
  <si>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</si>
  <si>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</si>
  <si>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</si>
  <si>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</si>
  <si>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</si>
  <si>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</si>
  <si>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</si>
  <si>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</si>
  <si>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</si>
  <si>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</si>
  <si>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</si>
  <si>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</si>
  <si>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</si>
  <si>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</si>
  <si>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</si>
  <si>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</si>
  <si>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</si>
  <si>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</si>
  <si>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</si>
  <si>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</si>
  <si>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</si>
  <si>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</si>
  <si>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</si>
  <si>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</si>
  <si>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</si>
  <si>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</si>
  <si>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</si>
  <si>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</si>
  <si>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</si>
  <si>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</si>
  <si>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</si>
  <si>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</si>
  <si>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</si>
  <si>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</si>
  <si>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</si>
  <si>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</si>
  <si>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</si>
  <si>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</si>
  <si>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</si>
  <si>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</si>
  <si>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</si>
  <si>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</si>
  <si>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</si>
  <si>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</si>
  <si>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</si>
  <si>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</si>
  <si>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</si>
  <si>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</si>
  <si>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</si>
  <si>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</si>
  <si>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</si>
  <si>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</si>
  <si>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</si>
  <si>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</si>
  <si>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</si>
  <si>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</si>
  <si>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</si>
  <si>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</si>
  <si>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</si>
  <si>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</si>
  <si>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</si>
  <si>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</si>
  <si>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</si>
  <si>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</si>
  <si>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</si>
  <si>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</si>
  <si>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</si>
  <si>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</si>
  <si>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</si>
  <si>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</si>
  <si>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</si>
  <si>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</si>
  <si>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</si>
  <si>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</si>
  <si>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</si>
  <si>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</si>
  <si>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</si>
  <si>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</si>
  <si>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</si>
  <si>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</si>
  <si>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</si>
  <si>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</si>
  <si>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</si>
  <si>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</si>
  <si>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</si>
  <si>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</si>
  <si>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</si>
  <si>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</si>
  <si>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</si>
  <si>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</si>
  <si>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</si>
  <si>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</si>
  <si>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</si>
  <si>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</si>
  <si>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</si>
  <si>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</si>
  <si>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</si>
  <si>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</si>
  <si>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</si>
  <si>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</si>
  <si>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</si>
  <si>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</si>
  <si>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</si>
  <si>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</si>
  <si>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</si>
  <si>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</si>
  <si>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</si>
  <si>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</si>
  <si>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</si>
  <si>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</si>
  <si>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</si>
  <si>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</si>
  <si>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</si>
  <si>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</si>
  <si>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</si>
  <si>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</si>
  <si>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</si>
  <si>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</si>
  <si>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</si>
  <si>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</si>
  <si>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</si>
  <si>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</si>
  <si>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</si>
  <si>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</si>
  <si>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</si>
  <si>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</si>
  <si>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</si>
  <si>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</si>
  <si>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</si>
  <si>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</si>
  <si>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</si>
  <si>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</si>
  <si>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</si>
  <si>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</si>
  <si>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</si>
  <si>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</si>
  <si>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</si>
  <si>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</si>
  <si>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</si>
  <si>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</si>
  <si>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</si>
  <si>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</si>
  <si>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</si>
  <si>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</si>
  <si>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</si>
  <si>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</si>
  <si>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</si>
  <si>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</si>
  <si>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</si>
  <si>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</si>
  <si>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</si>
  <si>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</si>
  <si>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</si>
  <si>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</si>
  <si>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</si>
  <si>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</si>
  <si>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</si>
  <si>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</si>
  <si>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</si>
  <si>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</si>
  <si>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</si>
  <si>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</si>
  <si>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</si>
  <si>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</si>
  <si>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</si>
  <si>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</si>
  <si>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</si>
  <si>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</si>
  <si>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</si>
  <si>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</si>
  <si>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</si>
  <si>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</si>
  <si>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</si>
  <si>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</si>
  <si>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</si>
  <si>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</si>
  <si>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</si>
  <si>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</si>
  <si>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</si>
  <si>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</si>
  <si>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</si>
  <si>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</si>
  <si>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</si>
  <si>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</si>
  <si>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</si>
  <si>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</si>
  <si>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</si>
  <si>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</si>
  <si>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</si>
  <si>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</si>
  <si>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</si>
  <si>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</si>
  <si>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</si>
  <si>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</si>
  <si>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</si>
  <si>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</si>
  <si>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</si>
  <si>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</si>
  <si>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</si>
  <si>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</si>
  <si>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</si>
  <si>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</si>
  <si>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</si>
  <si>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</si>
  <si>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</si>
  <si>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</si>
  <si>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</si>
  <si>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</si>
  <si>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</si>
  <si>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</si>
  <si>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</si>
  <si>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</si>
  <si>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</si>
  <si>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</si>
  <si>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</si>
  <si>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</si>
  <si>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</si>
  <si>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</si>
  <si>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</si>
  <si>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</si>
  <si>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</si>
  <si>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</si>
  <si>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</si>
  <si>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</si>
  <si>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</si>
  <si>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</si>
  <si>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</si>
  <si>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</si>
  <si>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</si>
  <si>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</si>
  <si>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</si>
  <si>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</si>
  <si>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</si>
  <si>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</si>
  <si>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</si>
  <si>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</si>
  <si>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</si>
  <si>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</si>
  <si>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</si>
  <si>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</si>
  <si>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</si>
  <si>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</si>
  <si>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</si>
  <si>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</si>
  <si>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</si>
  <si>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</si>
  <si>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</si>
  <si>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</si>
  <si>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</si>
  <si>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</si>
  <si>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</si>
  <si>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</si>
  <si>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</si>
  <si>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</si>
  <si>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</si>
  <si>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</si>
  <si>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</si>
  <si>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</si>
  <si>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</si>
  <si>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</si>
  <si>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</si>
  <si>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</si>
  <si>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</si>
  <si>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</si>
  <si>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</si>
  <si>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</si>
  <si>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</si>
  <si>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</si>
  <si>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</si>
  <si>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</si>
  <si>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</si>
  <si>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</si>
  <si>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</si>
  <si>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</si>
  <si>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</si>
  <si>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</si>
  <si>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</si>
  <si>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</si>
  <si>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</si>
  <si>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</si>
  <si>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</si>
  <si>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</si>
  <si>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</si>
  <si>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</si>
  <si>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</si>
  <si>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</si>
  <si>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</si>
  <si>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</si>
  <si>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</si>
  <si>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</si>
  <si>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</si>
  <si>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</si>
  <si>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</si>
  <si>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</si>
  <si>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</si>
  <si>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</si>
  <si>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</si>
  <si>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</si>
  <si>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</si>
  <si>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</si>
  <si>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</si>
  <si>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</si>
  <si>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</si>
  <si>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</si>
  <si>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</si>
  <si>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</si>
  <si>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</si>
  <si>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</si>
  <si>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</si>
  <si>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</si>
  <si>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</si>
  <si>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</si>
  <si>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</si>
  <si>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</si>
  <si>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</si>
  <si>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</si>
  <si>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</si>
  <si>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</si>
  <si>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</si>
  <si>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</si>
  <si>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</si>
  <si>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</si>
  <si>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</si>
  <si>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</si>
  <si>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</si>
  <si>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</si>
  <si>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</si>
  <si>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</si>
  <si>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</si>
  <si>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</si>
  <si>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</si>
  <si>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</si>
  <si>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</si>
  <si>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</si>
  <si>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</si>
  <si>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</si>
  <si>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</si>
  <si>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</si>
  <si>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</si>
  <si>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</si>
  <si>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</si>
  <si>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</si>
  <si>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</si>
  <si>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</si>
  <si>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</si>
  <si>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</si>
  <si>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</si>
  <si>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</si>
  <si>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</si>
  <si>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</si>
  <si>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</si>
  <si>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</si>
  <si>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</si>
  <si>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</si>
  <si>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</si>
  <si>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</si>
  <si>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</si>
  <si>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</si>
  <si>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</si>
  <si>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</si>
  <si>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</si>
  <si>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</si>
  <si>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</si>
  <si>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</si>
  <si>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</si>
  <si>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</si>
  <si>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</si>
  <si>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</si>
  <si>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</si>
  <si>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</si>
  <si>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</si>
  <si>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</si>
  <si>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</si>
  <si>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</si>
  <si>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</si>
  <si>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</si>
  <si>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</si>
  <si>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</si>
  <si>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</si>
  <si>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</si>
  <si>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</si>
  <si>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</si>
  <si>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</si>
  <si>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</si>
  <si>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</si>
  <si>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</si>
  <si>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</si>
  <si>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</si>
  <si>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</si>
  <si>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</si>
  <si>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</si>
  <si>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</si>
  <si>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</si>
  <si>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</si>
  <si>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</si>
  <si>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</si>
  <si>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</si>
  <si>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</si>
  <si>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</si>
  <si>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</si>
  <si>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</si>
  <si>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</si>
  <si>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</si>
  <si>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</si>
  <si>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</si>
  <si>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</si>
  <si>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</si>
  <si>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</si>
  <si>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</si>
  <si>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</si>
  <si>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</si>
  <si>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</si>
  <si>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</si>
  <si>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</si>
  <si>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</si>
  <si>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</si>
  <si>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</si>
  <si>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</si>
  <si>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</si>
  <si>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</si>
  <si>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</si>
  <si>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</si>
  <si>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</si>
  <si>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</si>
  <si>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</si>
  <si>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</si>
  <si>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</si>
  <si>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</si>
  <si>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</si>
  <si>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</si>
  <si>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</si>
  <si>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</si>
  <si>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</si>
  <si>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</si>
  <si>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</si>
  <si>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</si>
  <si>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</si>
  <si>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</si>
  <si>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</si>
  <si>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</si>
  <si>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</si>
  <si>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</si>
  <si>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</si>
  <si>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</si>
  <si>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</si>
  <si>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</si>
  <si>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</si>
  <si>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</si>
  <si>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</si>
  <si>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</si>
  <si>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</si>
  <si>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</si>
  <si>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</si>
  <si>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</si>
  <si>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</si>
  <si>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</si>
  <si>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</si>
  <si>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</si>
  <si>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</si>
  <si>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</si>
  <si>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</si>
  <si>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</si>
  <si>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</si>
  <si>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</si>
  <si>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</si>
  <si>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</si>
  <si>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</si>
  <si>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</si>
  <si>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</si>
  <si>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</si>
  <si>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</si>
  <si>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</si>
  <si>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</si>
  <si>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</si>
  <si>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</si>
  <si>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</si>
  <si>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</si>
  <si>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</si>
  <si>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</si>
  <si>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</si>
  <si>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</si>
  <si>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</si>
  <si>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</si>
  <si>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</si>
  <si>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</si>
  <si>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</si>
  <si>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</si>
  <si>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</si>
  <si>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</si>
  <si>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</si>
  <si>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</si>
  <si>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</si>
  <si>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</si>
  <si>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</si>
  <si>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</si>
  <si>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</si>
  <si>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</si>
  <si>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</si>
  <si>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</si>
  <si>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</si>
  <si>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</si>
  <si>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</si>
  <si>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</si>
  <si>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</si>
  <si>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</si>
  <si>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</si>
  <si>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</si>
  <si>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</si>
  <si>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</si>
  <si>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</si>
  <si>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</si>
  <si>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</si>
  <si>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</si>
  <si>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</si>
  <si>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</si>
  <si>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</si>
  <si>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</si>
  <si>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</si>
  <si>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</si>
  <si>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</si>
  <si>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</si>
  <si>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</si>
  <si>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</si>
  <si>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</si>
  <si>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</si>
  <si>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</si>
  <si>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</si>
  <si>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</si>
  <si>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</si>
  <si>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</si>
  <si>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</si>
  <si>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</si>
  <si>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</si>
  <si>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</si>
  <si>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</si>
  <si>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</si>
  <si>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</si>
  <si>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</si>
  <si>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</si>
  <si>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</si>
  <si>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</si>
  <si>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</si>
  <si>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</si>
  <si>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</si>
  <si>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</si>
  <si>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</si>
  <si>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</si>
  <si>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</si>
  <si>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</si>
  <si>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</si>
  <si>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</si>
  <si>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</si>
  <si>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</si>
  <si>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</si>
  <si>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</si>
  <si>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</si>
  <si>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</si>
  <si>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</si>
  <si>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</si>
  <si>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</si>
  <si>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</si>
  <si>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</si>
  <si>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</si>
  <si>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</si>
  <si>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</si>
  <si>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</si>
  <si>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</si>
  <si>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</si>
  <si>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</si>
  <si>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</si>
  <si>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</si>
  <si>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</si>
  <si>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4 - Aplicaciones financieras</t>
  </si>
  <si>
    <t>1.1.1.1.1 - Administración central</t>
  </si>
  <si>
    <t>Sum of Suma de DEVENGADO</t>
  </si>
  <si>
    <t>Sum of Suma de INICIAL</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</si>
  <si>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</si>
  <si>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</si>
  <si>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</si>
  <si>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</si>
  <si>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</si>
  <si>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</si>
  <si>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</si>
  <si>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</si>
  <si>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</si>
  <si>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</si>
  <si>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</si>
  <si>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</si>
  <si>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</si>
  <si>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</si>
  <si>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</si>
  <si>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</si>
  <si>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</si>
  <si>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</si>
  <si>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</si>
  <si>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</si>
  <si>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</si>
  <si>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</si>
  <si>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</si>
  <si>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</si>
  <si>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</si>
  <si>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</si>
  <si>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</si>
  <si>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</si>
  <si>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</si>
  <si>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</si>
  <si>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</si>
  <si>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</si>
  <si>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</si>
  <si>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</si>
  <si>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</si>
  <si>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</si>
  <si>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</si>
  <si>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</si>
  <si>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</si>
  <si>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</si>
  <si>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</si>
  <si>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</si>
  <si>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</si>
  <si>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</si>
  <si>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</si>
  <si>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</si>
  <si>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</si>
  <si>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</si>
  <si>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</si>
  <si>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</si>
  <si>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</si>
  <si>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</si>
  <si>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</si>
  <si>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</si>
  <si>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</si>
  <si>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</si>
  <si>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</si>
  <si>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</si>
  <si>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</si>
  <si>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</si>
  <si>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</si>
  <si>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</si>
  <si>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</si>
  <si>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</si>
  <si>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</si>
  <si>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</si>
  <si>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</si>
  <si>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</si>
  <si>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</si>
  <si>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</si>
  <si>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</si>
  <si>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</si>
  <si>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</si>
  <si>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</si>
  <si>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</si>
  <si>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</si>
  <si>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</si>
  <si>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6= (2/PIB)</t>
  </si>
  <si>
    <t>5=3-4</t>
  </si>
  <si>
    <t>Incidencia neta</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</si>
  <si>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</si>
  <si>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</si>
  <si>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</si>
  <si>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</si>
  <si>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</si>
  <si>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</si>
  <si>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</si>
  <si>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</si>
  <si>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</si>
  <si>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</si>
  <si>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</si>
  <si>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</si>
  <si>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</si>
  <si>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</si>
  <si>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</si>
  <si>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</si>
  <si>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</si>
  <si>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</si>
  <si>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</si>
  <si>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</si>
  <si>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</si>
  <si>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</si>
  <si>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</si>
  <si>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</si>
  <si>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</si>
  <si>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</si>
  <si>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</si>
  <si>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</si>
  <si>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</si>
  <si>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</si>
  <si>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</si>
  <si>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</si>
  <si>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</si>
  <si>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</si>
  <si>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</si>
  <si>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</si>
  <si>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</si>
  <si>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</si>
  <si>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</si>
  <si>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</si>
  <si>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</si>
  <si>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</si>
  <si>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</si>
  <si>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</si>
  <si>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</si>
  <si>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</si>
  <si>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</si>
  <si>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</si>
  <si>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</si>
  <si>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</si>
  <si>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</si>
  <si>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</si>
  <si>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</si>
  <si>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</si>
  <si>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</si>
  <si>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</si>
  <si>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</si>
  <si>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</si>
  <si>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</si>
  <si>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</si>
  <si>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</si>
  <si>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</si>
  <si>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</si>
  <si>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</si>
  <si>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</si>
  <si>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</si>
  <si>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</si>
  <si>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</si>
  <si>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</si>
  <si>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</si>
  <si>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</si>
  <si>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</si>
  <si>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 xml:space="preserve">      Ejecución 1ro de enero -  27 de marzo de 2026 (fecha de imputación)</t>
  </si>
  <si>
    <t>Ejecución 1ero de enero - 27 de marzo de 2026*</t>
  </si>
  <si>
    <t>Ejecución 1ro de enero -  30 de marzo de 2026 (fecha de registro)</t>
  </si>
  <si>
    <t>*Fecha de imputación al 27 de marzo de 2026 y fecha de registro al 30 de marzo de 2026. La fecha de imputación representa los gastos o ingresos en el momento de su ejecución, mientras que la fecha de registro representa el momento de su registro en el sistema, en la medida que se van regularizando los pagos.</t>
  </si>
  <si>
    <t>Row Labels</t>
  </si>
  <si>
    <t>Grand Total</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</si>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</sst>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179" fontId="40" fillId="0" borderId="0" xfId="0" applyNumberFormat="1" applyFont="1"/>
    <xf numFmtId="0" fontId="67" fillId="0" borderId="0" xfId="0" applyFont="1" applyAlignment="1">
      <alignment horizontal="left"/>
    </xf>
    <xf numFmtId="176" fontId="67" fillId="0" borderId="0" xfId="0" applyNumberFormat="1" applyFont="1"/>
    <xf numFmtId="0" fontId="67" fillId="0" borderId="0" xfId="0" applyFont="1" applyAlignment="1">
      <alignment horizontal="left" indent="1"/>
    </xf>
    <xf numFmtId="0" fontId="67" fillId="0" borderId="0" xfId="0" applyFont="1" applyAlignment="1">
      <alignment horizontal="left" indent="2"/>
    </xf>
    <xf numFmtId="0" fontId="67" fillId="0" borderId="0" xfId="0" applyFont="1" applyAlignment="1">
      <alignment horizontal="left" indent="3"/>
    </xf>
    <xf numFmtId="175" fontId="40" fillId="0" borderId="0" xfId="788" applyNumberFormat="1" applyFont="1"/>
    <xf numFmtId="0" fontId="55" fillId="2" borderId="0" xfId="0" applyFont="1" applyFill="1" applyAlignment="1">
      <alignment horizontal="left" indent="2"/>
    </xf>
    <xf numFmtId="176" fontId="55" fillId="2" borderId="0" xfId="0" applyNumberFormat="1" applyFont="1" applyFill="1"/>
    <xf numFmtId="176" fontId="55" fillId="2" borderId="0" xfId="436" applyNumberFormat="1" applyFont="1" applyFill="1" applyAlignment="1">
      <alignment horizontal="left" vertical="center" indent="1"/>
    </xf>
    <xf numFmtId="176" fontId="55" fillId="2" borderId="0" xfId="856" applyNumberFormat="1" applyFont="1" applyFill="1"/>
    <xf numFmtId="0" fontId="54" fillId="5" borderId="0" xfId="0" applyFont="1" applyFill="1" applyAlignment="1">
      <alignment horizontal="left" indent="3"/>
    </xf>
    <xf numFmtId="176" fontId="54" fillId="5" borderId="0" xfId="0" applyNumberFormat="1" applyFont="1" applyFill="1"/>
    <xf numFmtId="0" fontId="67" fillId="0" borderId="0" xfId="0" applyFont="1"/>
    <xf numFmtId="0" fontId="67" fillId="0" borderId="0" xfId="0" pivotButton="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twoCellAnchor editAs="oneCell">
    <xdr:from>
      <xdr:col>0</xdr:col>
      <xdr:colOff>361950</xdr:colOff>
      <xdr:row>3</xdr:row>
      <xdr:rowOff>85725</xdr:rowOff>
    </xdr:from>
    <xdr:to>
      <xdr:col>0</xdr:col>
      <xdr:colOff>1998741</xdr:colOff>
      <xdr:row>8</xdr:row>
      <xdr:rowOff>19840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885825"/>
          <a:ext cx="1640601" cy="978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97501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510540</xdr:colOff>
      <xdr:row>5</xdr:row>
      <xdr:rowOff>208720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211454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7</xdr:col>
      <xdr:colOff>133351</xdr:colOff>
      <xdr:row>7</xdr:row>
      <xdr:rowOff>22223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112.385929861113" createdVersion="8" refreshedVersion="8" minRefreshableVersion="3" recordCount="9209" xr:uid="{39AB95DA-28CD-450F-AD0A-B4FCB9F14EF5}">
  <cacheSource type="worksheet">
    <worksheetSource ref="A1:T9210"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blank)"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59"/>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2287837124.95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09">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35265208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30549999"/>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78064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7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10273644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9547503"/>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13250001"/>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8519001"/>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1674999"/>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11821839"/>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26912502"/>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10225002"/>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704375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1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2649999"/>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624999"/>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2250003"/>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1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962502"/>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756252"/>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10198857"/>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317500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546968589.97000003"/>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314456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55180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1148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150463687.02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1875165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46999998"/>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53175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878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12868655.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83281362"/>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18838496.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37905806.729999997"/>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17150000.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57500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3380750.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1250001"/>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265000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432688.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29652687.510000002"/>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6419998.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117331761.51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3764665.8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458928.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8502143.5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18038483.99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2277209.78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2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8466968.559999998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1611290.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2315613.2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20039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6053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5396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763118.4299999999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6011992.0499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392013757.93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8624483.33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57958085.93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4802967.27999999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3305891.0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136088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6906429.85999999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5851842.08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412215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3752721.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11621972.3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231492.2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5062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13302.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6545094.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245824.80000000002"/>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84505848.370000005"/>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7437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12643432.910000002"/>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3891773.37"/>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109572980.48"/>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13644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16755670.820000002"/>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15823377.210000001"/>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5703824.7300000004"/>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234064"/>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9348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920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253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1406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1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1426466.7499999998"/>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1401657.35"/>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383940.9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5480752.269999999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615075.72"/>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2646026.64"/>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131958058.4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8709072.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19539853.26000000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3452094.55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1242946.4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1169960.4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4505224.38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5418409.370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1477448.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12884842.2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4215479.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315457.919999999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461209.0400000000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6921508.629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36462"/>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188149496.96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9955280.169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27633537.63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22274614.3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2246726.86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33270506.8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30980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13017756.03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25788241.7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7928886.829999999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77298207.36000001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10626973.8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1311416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511489.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31057982.1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5242220.19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5707098.450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27844474.3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49479674.190000005"/>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6486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973896.72000000009"/>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2258823.71"/>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76459601.75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21054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9035821.5199999977"/>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1612677.54"/>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6058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6121521.9300000006"/>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120798.13"/>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312307.780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31388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8909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61798"/>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290969.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885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193927946.59999999"/>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78489766.670000002"/>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29476592.68"/>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68612110.829999983"/>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1846657.260000000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2222272.5699999998"/>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1334061.21"/>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28922154.469999999"/>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1449337.8800000001"/>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2275700.0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6103304.370000001"/>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612245.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11159.9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84115.72"/>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119370.68"/>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102911.480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11640162.54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1366901.21"/>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3325119.9799999995"/>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10810557.85000000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63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1653927.730000000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569714.2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200971.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24680518.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667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3733039.0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2953901.88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130412.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2733281.2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163329.7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4480500.73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6868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22066"/>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10702732.609999999"/>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228951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1629103.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2362744.37"/>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blank)"/>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137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267470.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36537528.1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711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5537621.859999999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1605996.47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176234.6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1155063.6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156667.92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1044839.67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27545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39953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917576.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1855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78050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89656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11922878.699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1941299.319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17000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617996.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174444217.86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10531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101276.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25571190.53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3074648.1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847340.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12548883.7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8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13354028.88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276630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1656550.6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36953506.6200000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5145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2161539.1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457934.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24744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248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984109.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3169523.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9932753.8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3814610.4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2359537.5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3612022.3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4182546.5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5341570.43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125378.2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3133304.2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1675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3108481.10999999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3948562.53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16062411.75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116304684.5799999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316896.029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51806.7000000000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39011.0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165797.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4561279.3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1518618.77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583253.9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360773.3100000000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552238.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639491.6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816706.2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19170.3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479062.43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25610.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475247.03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603735.2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2455777.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17688549.040000003"/>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5612993.669999999"/>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1921852.0499999998"/>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2841285.65"/>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246561"/>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26196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88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133667.04"/>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81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123849"/>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81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122556.3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12107633.3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7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1819578.519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822129.230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3956884.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1225320.2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2277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blank)"/>
    <n v="0"/>
    <n v="2832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1205245.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66661419.71000000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1977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10075651.8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3372266.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40780.8000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4888794.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922177.4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527837.919999999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1284542.180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4550026.7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2108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22741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3478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348854.6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50346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405927.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23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10940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1207500.64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217353.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28515919.55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233243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4339205.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2863437.7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1274091.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4696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70911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107790.22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29428863.549999997"/>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1956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4083751.0700000008"/>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1756863.26"/>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606883.88"/>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1007202.36"/>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470160.57"/>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38409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1055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3009609.71"/>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1221891.98"/>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35017536.409999996"/>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723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4590881.4099999992"/>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2303588.1399999997"/>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599325.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53213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95358.54"/>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526934381.069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13329450.4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79890656.909999982"/>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34272924.679999992"/>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5565763.04"/>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13879839.449999997"/>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358824.29000000004"/>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8399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719576.55"/>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37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450939.9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480976.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244521.759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4036956.23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3798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398420.9700000000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266274.49"/>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8142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202629627.57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12762291.560000001"/>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29941421.11000000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blank)"/>
    <n v="0"/>
    <n v="9692638.699999997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blank)"/>
    <n v="0"/>
    <n v="2779769.2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blank)"/>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blank)"/>
    <n v="0"/>
    <n v="21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blank)"/>
    <n v="0"/>
    <n v="1996081.0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blank)"/>
    <n v="0"/>
    <n v="12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blank)"/>
    <n v="0"/>
    <n v="6195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159780722.47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blank)"/>
    <n v="0"/>
    <n v="35635430.3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blank)"/>
    <n v="0"/>
    <n v="639899.84"/>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blank)"/>
    <n v="0"/>
    <n v="23498756"/>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blank)"/>
    <n v="0"/>
    <n v="3330004.56"/>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8439845.4999999981"/>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blank)"/>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706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1141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1063364.2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578614.4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10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248716.2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2328830.3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1198904.4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83354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72900.21000000000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60285.07"/>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29114633.449999999"/>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13194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4283197.109999999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2269766.7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11254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32199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206200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574802.0799999999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1388759.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3424973.60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405309.2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245312.5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39837.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25978034.71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2694064.1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3810076.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1606813.559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454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383912.2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1157819.22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1113081.09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357102.8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307675.8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1126623.86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213793.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96695.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910340.9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419494.339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62766716.35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5339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9343418.530000001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4720762.36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698237.5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943558.2499999998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3301002.7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922897.6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346869.4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708998.410000000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234120.9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28747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309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1158928.62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167371.05000000002"/>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35853085.37999999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787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4867603.9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3945320.320000000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4961779.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3523925.90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858909.5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8502050.21000000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49008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5995463"/>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2443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12153481.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12140157.80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1636231.1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342229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18039289.52"/>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1062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175756631.14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34023716.99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23763838.28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29365508.56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409708.5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23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2500963.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43894689.57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10804767.6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308973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4564617.2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8075312.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104168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26168697.8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12105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266395.339999999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22024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1333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171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1740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18711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1478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1552145.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1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1171920.85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2405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17173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1489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2448188.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1332642.2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184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1868215.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18854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20348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1389625.66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15734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2154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18928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1757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1715799.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1793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15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13500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18106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163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14766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581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189499609.25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2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22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5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2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18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6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19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1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500535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309424.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203095.44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241955.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264732.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285832.07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224359.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219254.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231028.2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166390.2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313980.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24464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227103.83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296974.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178399.83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282276.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280594.2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262039.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308363.0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181995.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236183.94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326754.0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28810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266579.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257350.5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237722.9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231797.78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205639.86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268656.84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249111.5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225118.5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870636.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28848825.68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994297.989999999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42238.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101624.96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143437.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75176.60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7736.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22717.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105194.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16568.87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99093.0799999999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155422.8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278913.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18404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100817.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114422.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180912.38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191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77616.5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102719.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356666.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114503.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55568.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108279.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95081.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61849.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41251.799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84487.6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14756.48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326179.33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19200368.05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2476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3472326.02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106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2064973.7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950625.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9584653.85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1542502.91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5547857.91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212767.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373075.20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3997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149474.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1276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37618.85000000000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1508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160462.63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2468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125239.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931266.4"/>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7345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1111709.5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9888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853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1296766.3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115900.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68011701.969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5142686881.4900007"/>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328667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16241962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9917994.080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707433563.78000021"/>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84310343.329999998"/>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6588670.7300000004"/>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1463998"/>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37439394.630000003"/>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12424076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37893107.890000008"/>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8192601.6899999995"/>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585763.9"/>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355310.74"/>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1289586.430000000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357242713.37000006"/>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195572860.36000007"/>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blank)"/>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314662830.86999995"/>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167992626.68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280275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74951466.6699999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46713142.15999998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19701915.60999999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18709241.30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540971.8099999999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4313768.6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3702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23518008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15368557.1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11848600.85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4288698.4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3900133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1871591.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21467499.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3172834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26810280.41"/>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5449620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3946087.5999999996"/>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141984.76"/>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346392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blank)"/>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1941696.3599999999"/>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3000891"/>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1235807.03"/>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2041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106488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636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1606400.6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994981.5000000001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2168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2604913.4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1711199.9"/>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219012.2500000000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699310.6999999998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546140.5799999999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blank)"/>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36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263983.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21720833.05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3361920.17999999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349481.910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4085309.170000000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1693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2756075.96999999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91937363.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70472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5807188.549999998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4013969.67"/>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2415656.799999999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1753561.2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blank)"/>
    <n v="0"/>
    <n v="44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570985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246207"/>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4841235.0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749656.14999999991"/>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131401.17000000001"/>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657066.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3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237681762.040000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17086824.05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11805231.63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61494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1559294.95"/>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1938235.6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2083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207426.3"/>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blank)"/>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19980840.89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1155190.4500000002"/>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7604286.4799999995"/>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1176737.85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329680.8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108910.44"/>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644220.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179420.46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656312.4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97337.95999999996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474.9899999999997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1060621.4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275648.459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2916667.2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451791.8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360997.579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830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394882.3199999999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349384.5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105835.38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14878545.5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431605.9"/>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97396.16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182681.2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1560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184522.03"/>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322744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457396.4799999999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220560.0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45674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166807150.04999998"/>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14850318.399999997"/>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683660.56"/>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40142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15104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1888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90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1355838.8800000001"/>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9484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19427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67336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291324.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51071381"/>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20159.879999999997"/>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195598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302981.6499999999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241597.5699999999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4906770.28"/>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620576.4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6546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21935.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1405379662.99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23660780.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110772763.79000001"/>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25754173.940000001"/>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blank)"/>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4811455.8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1319222.23"/>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69861291.95000000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860267.99"/>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220000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6491457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8330645.1200000001"/>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265766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282799.8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20901347.530000001"/>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6454343.1000000006"/>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82349237.07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1182869.2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1376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94924.6"/>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632133.78"/>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238890.22"/>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89847672.919999987"/>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23559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7781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1008926127.9200001"/>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2567195624.90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49738556.549999997"/>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160427585.0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74996865.569999993"/>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183925335.00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43526388.169999994"/>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1024119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878872.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772231.53"/>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86850437.049999997"/>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1410943.74"/>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8933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829084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4700551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62878844.079999998"/>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4358695"/>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1260033.5"/>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22021141.910000004"/>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49276.799999999996"/>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11991103.629999997"/>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27550838.52000000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9048763.4499999993"/>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696046.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1912997209.32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108612083.03"/>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134863004.11000001"/>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42429476.450000003"/>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12470775.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2564859.420000000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9963685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101325220.06999999"/>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37201908.35000000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18923435.390000001"/>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9001284.1799999997"/>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11860716.54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86410612.230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319983426.15000004"/>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33410359.7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4201533.71"/>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41285831.859999999"/>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1901317.5999999999"/>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34145013.520000003"/>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11968002.459999999"/>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72095331.90000000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9602701.1099999994"/>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19811486.279999997"/>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6484102.9500000002"/>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49076390.169999994"/>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11186929.43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4726943.1199999992"/>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5379109.8000000007"/>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3837330.829999999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2076103.3"/>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68610343.40999999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28817703.309999999"/>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8718465.0299999993"/>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273259.71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372594"/>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98925.01"/>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714292.3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1184565.8399999999"/>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299998.98"/>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1681911"/>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98650.36"/>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7783217.7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93399.99"/>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286852.03999999998"/>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231733.2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986642.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311416.0400000000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5875094.0799999991"/>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1146794.07"/>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blank)"/>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88508735.75999999"/>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18718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4500200.1000000006"/>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6517289.7600000007"/>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9455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214347"/>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92885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3958569.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53502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24561580.3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9050.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blank)"/>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7131891.1699999999"/>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1379640.3599999999"/>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5472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6136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450934"/>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2512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300103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11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286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2773602.5"/>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3365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203596534.35999998"/>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284557.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7372304.2400000002"/>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133172.5"/>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269826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blank)"/>
    <n v="0"/>
    <n v="186557.4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8402949.2599999998"/>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5681135.5999999996"/>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9475914.2300000004"/>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3698584.4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60167.070000000007"/>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24876.57"/>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22011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1809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1971527.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blank)"/>
    <n v="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45865.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878894.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484949.4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66208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115318.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76464"/>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1258059.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1258002"/>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45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22197581.29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552742.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1501085.5100000002"/>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blank)"/>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21102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84358.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107798.90000000001"/>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1362242.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916694.230000000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481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66768"/>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63418.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306250.03000000003"/>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978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62225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2731623.9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185266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566494.11"/>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1304752.5"/>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36821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22762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1384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54456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10710804.6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321216.0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167439.4000000000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59739.86"/>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11938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45039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770050.40000000014"/>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185445684.08999997"/>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4951707.4800000004"/>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8639953.629999999"/>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485112.16"/>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2292396.7999999998"/>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463409.89999999997"/>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131968.54999999999"/>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609663.47"/>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6918560.2000000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54900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130395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1779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8375289.4400000004"/>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1316255"/>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4050775.8400000003"/>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5534898.37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7588123.169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191172.96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307177.3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6579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blank)"/>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580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blank)"/>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5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75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532962.32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blank)"/>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6306387.620000000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774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153519.62"/>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10981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9447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28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320179.98"/>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11629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7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3289816.800000000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9326.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72524.5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904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1015958.5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55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6326805.5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10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139643.54999999996"/>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28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43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2713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85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8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91498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68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62664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2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139371.35999999999"/>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4824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281666.56"/>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700384"/>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52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43464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39017.15999999999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20942.6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1809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5141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78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5191324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17889824.760000002"/>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354351.06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1468342.8399999999"/>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9009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561181.6"/>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1316564.28"/>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582684"/>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244407.5"/>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1379988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5971567"/>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1861209.2799999998"/>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10905192.16"/>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57904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9541213.430000001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628053.6599999999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614974.5699999999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82216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13685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216078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1155616.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33574.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463235.69"/>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blank)"/>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8997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93883.63"/>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57661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840365.40999999992"/>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2396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blank)"/>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92336.89"/>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24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89000.21"/>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67602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79622.06"/>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329488.7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730600.0599999998"/>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5929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10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897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3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9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89197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114799.23000000001"/>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554068.32000000007"/>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103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1003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5164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955986.7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1218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6688881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4952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1223877.57"/>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1678958.06"/>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3978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72860.28"/>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39979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959998.17"/>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356973.3399999999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1220478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4320558.2"/>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76958.7200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3024664.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1525873.39"/>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215214263"/>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1845973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5985384.4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6546256.04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21009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172438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9057563.44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1740088.859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301799.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21766007.71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524368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415979.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353165.4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1718975.619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12124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10390508.8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25444613.760000002"/>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223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8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213108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634957.9200000000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122873.0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111605.1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5117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15778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15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blank)"/>
    <n v="0"/>
    <n v="3481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18028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17352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blank)"/>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blank)"/>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1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blank)"/>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blank)"/>
    <n v="0"/>
    <n v="1008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270014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74486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48993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1328298.820000000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129734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1939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28791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25807.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3084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3002411.62"/>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876086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88493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772429.04"/>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4142860.02"/>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7826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655411.34000000008"/>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465116.66"/>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1108856.0999999999"/>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4498912.7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63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94539.3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158360208.1000000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11928421.6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23964344.8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11731367.02999999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4475750.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1794558.460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15333905.47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12615256.00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1702574.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459867.290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36432521.27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2764799"/>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239510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597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23932740.74000000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693862.47000000009"/>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blank)"/>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508229737.03999996"/>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426507523.71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216069.720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74350326.02999998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276161055.32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4469918.940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454109016.52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95228026.849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2192729.2600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327119882.1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128380685.1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11220797.6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19455632.39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19102949.7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1011351.6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814585.8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508154.439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28729345.51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430747.1999999999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5256640.09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958364.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369052.3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161645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17059010.9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7007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305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201955.8199999999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8542798.1300000008"/>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20229123.55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309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99429.75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3057740.5700000003"/>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2164760.59"/>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5790.02"/>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86852"/>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143709"/>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873587.6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198935"/>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95694.42"/>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2581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187981.18"/>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6855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1201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1028376.9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360520.829999999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61742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4926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747574.1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259150.7299999999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41399.2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24563.28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118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25842.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354911797.160000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214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195523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160777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51522439.48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323093.4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21488900.03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2715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607110.439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2868727.789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613310.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323590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10803885.62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8025106.089999998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1247546.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287192.34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3391203.079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140141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15883674.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424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65358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1711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54993.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35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66903.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7965375.46000000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899561.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525190.680000000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blank)"/>
    <n v="0"/>
    <n v="5587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blank)"/>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4060348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2185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6187829.21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2308462.27"/>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8430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548454.4000000000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1357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322969.59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10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41679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118786934.68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21666496.83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18214953.38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4506160.8999999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2394690.27999999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130024.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0"/>
    <n v="41343.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254547.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68329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3787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1269998.2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67180892.09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15687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9994198.22000000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3822140.57000000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148114.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2731895.0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2680232.15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540322.1999999999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358647.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1602940.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blank)"/>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3676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2562055.3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2034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54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blank)"/>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81749.6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blank)"/>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blank)"/>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44392646.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7645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6710803.590000000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2668006.0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35683.199999999997"/>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1061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2502688.52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205541.59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11976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3014952.92999999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13548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1236314.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535652.6899999999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72345913.31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2193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11092401.3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2207971.11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1291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69963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2617785.219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453159.839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1227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1075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365283.2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2143.82000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261156.660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80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1930865.759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598115.080000000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82151363.12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4522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12243485.79999999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2720084.3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4642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78919.3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4749932.5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208050.16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26756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2886039.5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2310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2328619.76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122517.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11943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148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1755170.0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12545.1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247450.3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99096.5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58898.1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549833.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700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79296659.90999999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6924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12042727.13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286694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248475.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9464920.56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1700075.06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3484774.75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1780344.7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3471093.6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109365.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31954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78096769.10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109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11765560.36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3808398.580000000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134713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372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6324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727154.2799999999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455511.4000000000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5820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42771862.89000000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1000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5989350.4399999995"/>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7709031.940000001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blank)"/>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378492.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blank)"/>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254534.85"/>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2956717.07"/>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blank)"/>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241211.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57946.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1047654.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548330.57999999996"/>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blank)"/>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4490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blank)"/>
    <n v="0"/>
    <n v="17552.5"/>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1488925.6099999999"/>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13243.13"/>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blank)"/>
    <n v="0"/>
    <n v="56547.959999999992"/>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224938659.80000001"/>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38246137.890000001"/>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17508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11764592.44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335356"/>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22369047736.740002"/>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3691341384.6199999"/>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103147508.66000001"/>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12666559.379999999"/>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1604999.98"/>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50188261.720000006"/>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5422743883.0599995"/>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924937291.87000012"/>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376139509.31999999"/>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4434852.0299999993"/>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19253085.649999999"/>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691352231.31999993"/>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117709160.13000003"/>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2195156.6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720000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2353093427.3799996"/>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401939668.86999989"/>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5877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4489379.1800000006"/>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162023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91768464.150000006"/>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15441932.879999999"/>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6252866.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3693012"/>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454200.87999999995"/>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3776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3872980206.4700022"/>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183807909.81"/>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633073444.51999974"/>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1516399444.6099999"/>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12955298.160000002"/>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24166068.739999998"/>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163863191.61000001"/>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595092630.13999987"/>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65789270.700000003"/>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24197411.350000005"/>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172078461.22000006"/>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53877342.199999996"/>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639591.19999999995"/>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2297781.5499999998"/>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38468"/>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blank)"/>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1522119.9000000001"/>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9570956.2599999998"/>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5816462.6899999995"/>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5729171.2300000004"/>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939846.26000000013"/>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292262.4000000000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405707.6"/>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648462.91999999993"/>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91200264.899999976"/>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5282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14267370.28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2136845.17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563292.5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2636082.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1649999.99"/>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4725965.979999999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1813356.54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5087488.900000000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7036564.200000000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257313.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11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976231.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189955.2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30733062.55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20798895.32999999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2311085.200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4755587.7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3186517.099999999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1854489.009999999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181248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2471682.360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869438.1000000000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8360.299999999999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39498774.1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2065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5528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14508.22"/>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299633599.27999997"/>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43164500.28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715485.8300000000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6150030.069999999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1080102.090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505747.0399999999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916399.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167712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1981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5479812.93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3561600.770000000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108992.739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39154.75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5483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1115219.6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28205726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67129839.2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2552292.9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48937.240000000005"/>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10360009.7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704709.1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627396.5600000000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1730390.5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66104.57999999998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9300679.9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1300434.65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541421255.6000001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6451087.879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367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1538.9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265800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2918231.5300000003"/>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320093420.58000004"/>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2842924.33"/>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49495745.059999995"/>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7905569.0800000001"/>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1494079.77"/>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1282200.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1105332.42"/>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410510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5110515.82"/>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3707227.68"/>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blank)"/>
    <n v="0"/>
    <n v="20316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8353548.879999999"/>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27950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5642380.33000000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47826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13765588.769999998"/>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2508409.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1360317.81"/>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93814.840000000011"/>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3873664.5199999996"/>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7695462.6599999983"/>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904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1387104.1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2472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657725.4399999999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271978934.67000002"/>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16244381.649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41381076.54000000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12672526.61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3991453.1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13901353.22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31179130.07000000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15092820.03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4479227.579999999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12449123.4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8786585050.349994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9017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1039251259.78999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103025.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2357703.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89237.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1036762.5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249358732.85999995"/>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15472433.95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2367413.6599999997"/>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45962.2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9578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89007360.210000008"/>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5265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13529451.77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7796837.340000000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86163.5499999999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38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449615.7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2076365.2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1729971.380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1068844.069999999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43351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723098.0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686573.1200000001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5559.9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1777353.9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2687290.87"/>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23671321.579999998"/>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3623832.1300000004"/>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100103.84"/>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241416.3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212419130.0799999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1843118.6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30032080.29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1779853.90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382971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1251260.77"/>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761825.9299999999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208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23103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94577"/>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91567.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1044901155.42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34257673.64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159257210.21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57273488.45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42184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9009503.90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2137715.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7537062.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7734754.98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4248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750656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2136315.20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9545292.83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6089721.95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9658577.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blank)"/>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600983.5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6445229.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27476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11827.9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357831.8799999999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6523046.8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blank)"/>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6651692.3399999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blank)"/>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25821699.4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265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3822272.2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816027.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45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21585.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11151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207366.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203891476.71999997"/>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8481093.3200000003"/>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29441424.00999999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18926718.85000000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442830.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5898283.280000000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107882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2080865.510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1224388.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6393872.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674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7745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366594973.93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15771058.6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170322077.17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54693433.42999999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1819761.05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8368218.32999999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3276122.55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1388932.5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96680.660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9264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35718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70735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848773.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5714740.439999999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48591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14925743.57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2284395.260000000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2504016.8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16104253.18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10834185.0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1656117.209999999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1888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54162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174366561.50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13885770.21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26299415.8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58029099.32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1576171.710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841594.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20683778.27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3858818.7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1430991.3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4020363.5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5641595.2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227143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60954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720103.8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347072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4269840.5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14428046.2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1434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2192680.969999999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2283240.25"/>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14201979.2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2095240.4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433710.1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248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9068.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2868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blank)"/>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681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752162.85999999987"/>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110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168111.81"/>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173860874.99000001"/>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3914661.2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8899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695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26455634.990000002"/>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5390642.6999999993"/>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5900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9319883.3999999985"/>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752370.86"/>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9323998.91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1757700.35"/>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5348145.0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1596517.76"/>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256018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5448728.7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3014675.01"/>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54405.9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3540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42970.45"/>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82996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278791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530117.66"/>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4152804.0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7737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1186920.8"/>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blank)"/>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1375093.55"/>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511412"/>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806694774.56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67716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124097399.46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87113135.26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406176.1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109426.6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50255939.66000000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1421523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37613474.03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2912772.260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94514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33356934.14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123023923.27000001"/>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blank)"/>
    <n v="0"/>
    <n v="124526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2529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18111413.620000005"/>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blank)"/>
    <n v="0"/>
    <n v="1916415.6199999999"/>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2397802.4"/>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406717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blank)"/>
    <n v="0"/>
    <n v="1225865.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1945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526831.54"/>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522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228643.30999999997"/>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415772.6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3689332.610000000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44845.9"/>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2688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9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406319.4400000000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109662.15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123185.6000000000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7884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159630.7999999999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25970904.010000002"/>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97825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3542970.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613110.980000000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48772.3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266619.3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3327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561856.1999999999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237744.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944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2277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187467.36000000002"/>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47137.929999999993"/>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7622.7999999999993"/>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550426.71"/>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917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363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1377543.57"/>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398266.18999999994"/>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69930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1067165.7"/>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541104916.8799998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59276097.690000013"/>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64941486.3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4738095.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blank)"/>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blank)"/>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101393632.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1071243.5299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blank)"/>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169821378.82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53970570.90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23570252.84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50081883.37999998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33726207.46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38749101.76000000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22100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9555608.98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20930031.0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719451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77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24518928.049999997"/>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3760232.6599999997"/>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50828355.51000000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2085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7173957.35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1957841.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58941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517558.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4035356.129999999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299840.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47636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126296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825604.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15897281.97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5359875.2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5335687.7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558762.4200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252727805.19999999"/>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11644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38156997.87000000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227227188.78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121215.1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74776528.48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34661171.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377890802.73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26764701.5200000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9800343.25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14696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4580099.2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8943050.6099999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9775811.5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43988442.78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1092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6567792.52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1166227.160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1016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2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66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2616403.6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210067.9199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389867.8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817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8490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21725.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462.5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4306.3599999999997"/>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47990356.900000006"/>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12656541.98"/>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4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7236566.12000000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2207681.1999999997"/>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2040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2193333.3199999998"/>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9499611.8300000001"/>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306214.76"/>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58762474.630000003"/>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1232084.26"/>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346310.1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143437.41999999998"/>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21085.87"/>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2285906.2800000003"/>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114377.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58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12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89143.81"/>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18348"/>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170379927.65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167449363.3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1807648.3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14596115.46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135451.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25787510.38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25251644.49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5616534.309999998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7160468.74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23532796.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blank)"/>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4816661.01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1507546.92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58373056.73999998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10987043.62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547553.439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5682181.73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5377911.17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1520127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12846135.83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949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blank)"/>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25281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2991055.1399999997"/>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3986018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12054688.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8211570.980000000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1320636.16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1836002.1900000004"/>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1393421.0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405042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234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19744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10522413.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1819483.3"/>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25004.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36980.2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341280.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45533.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20337405.1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670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3126204.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1162535.71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37450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1297300.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1395334.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52860.4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12316442.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112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330881.539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19143372.8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1127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2886872.7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1016573.6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93327.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31162.0800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8918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119785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81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1819410.57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565355.8099999999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24638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367296.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199017409.38"/>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4009495.09"/>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1783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28730662.650000002"/>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23303536.350000001"/>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65532695.700000003"/>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271178945.88"/>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4179651.0799999996"/>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blank)"/>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30352184.050000004"/>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3302739.0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2959258.6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3889839.2700000005"/>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7155791.399999999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754122"/>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51365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3250392.81"/>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4183221.39"/>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74941280.120000005"/>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888672.82000000007"/>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4694835.9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863578.10000000009"/>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483988.80000000005"/>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3108879.9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12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6366703.560000000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2675932.38"/>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100509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2917008.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126646.64"/>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118489.7"/>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24358.01"/>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5664"/>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1459851.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13235038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12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5698044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788805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126350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1926106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4794038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15862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93700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560000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3502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240665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75918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481350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185586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531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4075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172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747765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2293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392311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34491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81119558.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7617587.0800000001"/>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17237439"/>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6548059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75278566.280000001"/>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150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11385944.52999999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691307.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24800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357022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4742125.890000000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5276281.3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1581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2284800.00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332948.1500000000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6917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180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4769059.68"/>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6350759.090000001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2843127.34"/>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3151884.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416625.1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255219.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57059.1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266675.9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240170.19"/>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33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49824.31"/>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178575328.0099999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888043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26824718.8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21526209.75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1964261.88"/>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113077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5101483.4000000004"/>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3101373.01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1686614.04"/>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4933267.8900000006"/>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7381792.9000000004"/>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326036.7"/>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4478892.66"/>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1161197.7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21028248.23000000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2736979.0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111781.48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21605379.46999999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667531.4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3186900.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6335600.679999999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320293.3199999999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37895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289772.6000000000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390785.5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56425.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261423.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118033669.6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18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18006941.64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6467018.949999997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195838.7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153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7467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1016373.88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34246.2699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1369136.11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1534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blank)"/>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1915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blank)"/>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0"/>
    <n v="2340.010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1696798.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blank)"/>
    <n v="0"/>
    <n v="232752.93"/>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48805726.68"/>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879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7482241.03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7856947.809999999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265743.91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999979.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11970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27553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143726.9500000000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77189.10000000000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59910718.569999993"/>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351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8811772.0600000024"/>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4598762.9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1538149.920000000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904274.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309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311454.1899999999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2579652.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4527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6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9204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87063264.56000000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1698226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3611507.919999999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2603267.3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blank)"/>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6573371.20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46820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67546678.5099999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86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453155.34999999992"/>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131311.04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3644891.6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7229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558944.4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1101453.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4425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135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77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203803.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11811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10361697.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4270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1577177.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654116.819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143759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blank)"/>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blank)"/>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8260522.08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299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1009911.24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455081.82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54792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95311841.65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1434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9028483.79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1856920.84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54398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3561446.8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2049476.84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6567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12054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34053939.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261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5220078.47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401294.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162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196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20245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299734.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160185542.13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973124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29214105.96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24490210.07000002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14801621.51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23856819.19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559960.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10405473.4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28181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7598160.1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11212072.91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91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3324795.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1521848.3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blank)"/>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blank)"/>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blank)"/>
    <n v="0"/>
    <n v="49286.47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5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blank)"/>
    <n v="0"/>
    <n v="301051.52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blank)"/>
    <n v="0"/>
    <n v="165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blank)"/>
    <n v="0"/>
    <n v="5919.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2444851.33"/>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106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158616.58000000002"/>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1006287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1525713.28"/>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87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blank)"/>
    <n v="0"/>
    <n v="0.0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3963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478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588629.81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722634.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82087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1234021.35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1469630.4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156445028.76999998"/>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448295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23486183.27"/>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5341670.480000000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103333.3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blank)"/>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5051120.2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1033675.890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7760425.029999999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13055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89281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312563.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156570368.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3773187.1900000004"/>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23616836.81000000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20011725.34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1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192500.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16848118.37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1267265.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348825.6700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64899.2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8909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782062.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45878.40000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105153072.51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5615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15962104.14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6222014.969999999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49999.97999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1247078.3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486289.8000000000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9033517.27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4484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122135.3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1822024"/>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695720.5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63609760.85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35612131.98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7323564.75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1357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9444299.730000002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5355129.5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614418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114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1671588.0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232931.6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464485.4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10670128.39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513758.369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187550.8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4860000.309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463238.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107206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362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498047.29"/>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2360661.7200000002"/>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blank)"/>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1719327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91693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952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2569554.08"/>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1396748.6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2128828.689999999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11945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455854.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304645.8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1044164.6599999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620154.1899999999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27606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1267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49625.2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465437.7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83504079.47000001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24382787.42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76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617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12632066.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3721662.06999999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2026974.78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30203327.3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29022322.1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58295013.78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1837265.7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16735153.93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1074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2634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380648.6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160486380.38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117331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23856827.82999999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9818589.33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7407325.48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5673102.49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372635.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47418499.51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9079713.850000003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1709301.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8778730.89000000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1847223.00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1180788.17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452954.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207034.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341110.860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13686813.44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14479835.85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59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12420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1873721.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81770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blank)"/>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27623760.829999998"/>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516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4170227.590000001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764584.9999999998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71741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1636890.23000000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286446.0299999999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1274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756540.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194972.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945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90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301391.97000000003"/>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306078695.42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189060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46842798.03000000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12519498.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530092.9999999962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4478073.59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3654182.46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423999.8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64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24513772.28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11625682.03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3441790.5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331939.3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3976657.96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3688259.3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5605146.469999998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9374400.8000000007"/>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44742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2661740.8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1129857.38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78788.02"/>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438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26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627045.86"/>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32958.54"/>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927522.4199999999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660139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90634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14781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35943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14285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3494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8242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1362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1238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29850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23119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1097304"/>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10431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1189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11988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1820742849"/>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3603387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60212982"/>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151573149"/>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119091657"/>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315328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12647376"/>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10311426"/>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116429778"/>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186835776"/>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6730188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79102971"/>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40007679"/>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373252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107944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13107162"/>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3588"/>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49707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45378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1039774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2665179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146640681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7061231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250317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2662913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386884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255062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1496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5741499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228198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200846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341405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4136641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1181493"/>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66254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106562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465473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2167746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373323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17888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164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1038474"/>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418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90827683.71000002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96372659.41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3072202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34986524.1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2372722.03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13210257.38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9816695.53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784319.8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7783842.82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25126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3274168.99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1964247.01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34642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101821.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136685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32178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8964322.930000001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3063404.3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10263104.43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579566.29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3972740.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1543031.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7879505.87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1361782.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934841.7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29257.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706494.1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383832.6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35341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28534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1133856.7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45454.5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36454.5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131939.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37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740828.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1111880.96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4900566.38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906299.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2959181.94"/>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23113977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3109392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1851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3567534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2552574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68037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337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27612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186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668499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35499993"/>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1019777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2028250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12547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988944"/>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1374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1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4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810043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5041248"/>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49463232.830000006"/>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7570859.87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21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7092436.25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2891061.6199999996"/>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1644480.9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167968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29786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1224325.1299999999"/>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223398.36"/>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339073.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81024.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188534.34000000003"/>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6490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197342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115251.0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15146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170183.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937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141867462.85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118996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2909032.80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8374625.00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20934358.85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5543916.640000000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267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1375000.01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3124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4209630.0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1543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3882345.18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9464325.030000001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31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644863.2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244328.31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299999.999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4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262456.1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510000.0599999998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2549099.8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1727447.8699999999"/>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9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2215493251.42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6240749855.7900009"/>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12614157854.07"/>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9590849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34749999"/>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24296175907.46000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10145816229.87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322878371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14314954355.02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6679809623.360000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15766288.1099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223828349.88999999"/>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419165595.24000001"/>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548369968.2599999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1941042681.5899999"/>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4249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549999"/>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500001"/>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1001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6999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29719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8200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125000001"/>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111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11849"/>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2589757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620701466.78999996"/>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18340449"/>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192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94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162233518.23000002"/>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21394482"/>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blank)"/>
    <n v="0"/>
    <n v="22443410.939999998"/>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55500000"/>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54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467781578.43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blank)"/>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59864441.729999997"/>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blank)"/>
    <n v="0"/>
    <n v="620000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29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0"/>
    <n v="211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5561480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blank)"/>
    <n v="0"/>
    <n v="6371557.5"/>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99461801.859999985"/>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12492162.17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2103861.51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1470892.7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2316457.2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6296140.42000000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1761034.2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111613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2162672.7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2308744.73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1761034.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5944486.08000000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154439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630303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68629790.430000007"/>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4197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blank)"/>
    <n v="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10266111791.459999"/>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380806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blank)"/>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342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2503435.75"/>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blank)"/>
    <n v="0"/>
    <n v="86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31873693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4528806018"/>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36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3595235.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2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8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18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241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16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3559556.9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12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166236510.68000001"/>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blank)"/>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26101901.290000003"/>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13832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7844007.3900000006"/>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9344844.599999999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1342943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blank)"/>
    <n v="150116116"/>
    <n v="16686019"/>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12161772.200000001"/>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41838852"/>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3222415"/>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9000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3312984"/>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6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6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47573226.629999995"/>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blank)"/>
    <n v="0"/>
    <n v="51595.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blank)"/>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210415.6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blank)"/>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2717794690.550000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33207714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11713591.9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blank)"/>
    <n v="306441777"/>
    <n v="70717332"/>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822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2156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2489659913.00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394574169.51999998"/>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632993674.38"/>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346484876.45999998"/>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43916039.609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137827426.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blank)"/>
    <n v="0"/>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44999324.009999998"/>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541108990.25"/>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350050240.58000004"/>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980800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258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42684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1082806.1200000001"/>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166962579.42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blank)"/>
    <n v="8763954564"/>
    <n v="2108425373.28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blank)"/>
    <n v="659698150"/>
    <n v="197909445"/>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66018624.179999992"/>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1416638958.899999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1022767550.81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2049883088.76"/>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128272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271907227.8000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23234957742.45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18724712"/>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26416993.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512043373.78000003"/>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blank)"/>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10491494.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66817855.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150207787.97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5099940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578493363.85000014"/>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67919593.73999999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57692827.619999997"/>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blank)"/>
    <n v="1272412088"/>
    <n v="299695625.49000001"/>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38811313.189999998"/>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190826617.46999997"/>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blank)"/>
    <n v="2222755080"/>
    <n v="52629177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blank)"/>
    <n v="405038460"/>
    <n v="95300643.74999998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65849213.07"/>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181158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24811860.5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3081419.7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blank)"/>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blank)"/>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363808695.7400000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69061461.21000000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750000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8158947.8700000001"/>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3500001"/>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32526627.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27151721.85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6137851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32602811.23"/>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144634635.63"/>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5849209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blank)"/>
    <n v="169657636"/>
    <n v="39816781.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43248.29"/>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blank)"/>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33265962.879999999"/>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79801647.95999999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724295782.85000002"/>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34867916.560000002"/>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1303175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43452375.0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41927499.99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9995507.150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31928111.74999999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8556667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141416388.41"/>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3601650286.7200003"/>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165420956.4199999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105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4808258.4400000004"/>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18461538.45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83333333.319999993"/>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blank)"/>
    <n v="63862500000"/>
    <n v="279142438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15637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2499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405337548"/>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7173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40643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1099998"/>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147501"/>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919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9966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397330.240000000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0"/>
    <n v="34410320"/>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0"/>
    <n v="272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0"/>
    <n v="398256"/>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4782208.2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blank)"/>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5535370"/>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41181765.689999998"/>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36571827.94999999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76049420.90000000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23391718.4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14273666.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6561714.6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1212744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1555466.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blank)"/>
    <n v="0"/>
    <n v="1441762.62"/>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71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25642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400221.43"/>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257113.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blank)"/>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269404.4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blank)"/>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4862.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4265318.190000000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70615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blank)"/>
    <n v="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580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48163882.329999998"/>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028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42626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265631.40000000002"/>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348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53557.200000000004"/>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109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6666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179486.26"/>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4397880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8090283.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4610970.4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9601902.1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54596683.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9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372370393.76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39650880.4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5122139.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25433260.84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207253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45814527.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05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65420571.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93436997.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150663986.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9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29937553.3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9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6009632.9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35358696.7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7505731.509999999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1832517.1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372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119231.79"/>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3999999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0999999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43571258.79999995"/>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22969145.77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09057838.8099999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68934854.42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7414501.599999999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4768351.689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000000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29859350.450000003"/>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245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74883683.81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5781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7308203.86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733571.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162569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1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07180.4699999998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653980.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1465434.760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5286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236422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330850.4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2018651.17"/>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30794299.389999997"/>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01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00000001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452518.9900000001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4709325.2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12163301.94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912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41268.8000000000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079941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659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643766.21"/>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33788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5098918.220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5704861.370000005"/>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7155834.57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49323519.310000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413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624260.4299999999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124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7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6249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237500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877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3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1925001"/>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28775000.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1363797.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3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70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91707.9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46585.76000000000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19434.599999999999"/>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blank)"/>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2026764.849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9300000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1321240.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817708.95"/>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332111.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blank)"/>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12360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2080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5900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6419477.0499999998"/>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510517.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blank)"/>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blank)"/>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blank)"/>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1072889.0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blank)"/>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blank)"/>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blank)"/>
    <n v="0"/>
    <n v="18570745.600000001"/>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blank)"/>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1554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72194.59"/>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3921564.9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2623653.48999999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blank)"/>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1093499.7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10453673.17"/>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1462253.2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5222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10055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2083441.0400000005"/>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886374.7"/>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2355439.2999999998"/>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blank)"/>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461026"/>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0"/>
    <n v="643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518975.59"/>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834534.33"/>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553779.26"/>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303278.5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590696.69999999995"/>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556241.17000000004"/>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184650.67"/>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545524.18999999994"/>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1635766.29"/>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823895.09"/>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187541.47"/>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862630.65"/>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5343823.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5428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888941.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3330347.0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10413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361612.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208352.6"/>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1270044.1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2193797"/>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18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130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blank)"/>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blank)"/>
    <n v="0"/>
    <n v="130447.5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653221.52"/>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blank)"/>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209320.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197462.26"/>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765879.7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1107611.97"/>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7472419.2600000007"/>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4835899.939999999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83215.95999999999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108186.9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blank)"/>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31294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187448"/>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45524.14"/>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317646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47329969.140000008"/>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63572323.280000001"/>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blank)"/>
    <n v="0"/>
    <n v="702259.5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blank)"/>
    <n v="0"/>
    <n v="113146.84999999999"/>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415231.72"/>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2063433.4800000004"/>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308618.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10482875.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blank)"/>
    <n v="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16529741.41"/>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6273983.180000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2754001.6700000004"/>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1745414.0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3830714.9999999995"/>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6639497.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270794.4699999999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2456733.2999999998"/>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11336141.34"/>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1735410.11"/>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14413336.07"/>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31532456.310000002"/>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18250119.059999999"/>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25436298.9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7651697.1500000004"/>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48883646.230000004"/>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7041497.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3642378.9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7599407.2699999996"/>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53199279.89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31082918.73"/>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0535461.9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93785085.17000005"/>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27593463.68"/>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428198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436091549.2900001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5849012.490000000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blank)"/>
    <n v="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431655.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32703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434089.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98492.2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17172.5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690720.3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1121482.399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297775.5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7402169"/>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blank)"/>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781469.5"/>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blank)"/>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19533.7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blank)"/>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211524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752123.4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blank)"/>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8489522.580000000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314904.41000000003"/>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15920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746686.81"/>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12828489.71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18107893.609999999"/>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9948303.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5242498"/>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15576"/>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1678123.7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blank)"/>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0"/>
    <n v="2301"/>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blank)"/>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blank)"/>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blank)"/>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blank)"/>
    <n v="0"/>
    <n v="191160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13127878.7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blank)"/>
    <n v="0"/>
    <n v="1022903.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blank)"/>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blank)"/>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blank)"/>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blank)"/>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blank)"/>
    <n v="0"/>
    <n v="2437041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blank)"/>
    <n v="0"/>
    <n v="3320480.86000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11344768.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blank)"/>
    <n v="0"/>
    <n v="5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blank)"/>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5987739.730000000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38222416.1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29988980.69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1440114.4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4151889.469999999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251777210.4000000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31762137.879999999"/>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2146042.9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5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blank)"/>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3381574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129958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415972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594921"/>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3831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26565741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52797"/>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1135773"/>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1437784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2080245.6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1439550.42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38388.720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102791.4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94926.9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239643.1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672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2713295.8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1012398.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1085199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577428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999972"/>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1309040.14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4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7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417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1148878.7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999999.99999999988"/>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blank)"/>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12500001"/>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12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blank)"/>
    <n v="0"/>
    <n v="11831525.219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blank)"/>
    <n v="0"/>
    <n v="9549454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38865980.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654082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165603256.51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1768606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38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2730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71212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blank)"/>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blank)"/>
    <n v="19279811077"/>
    <n v="129272132.52000001"/>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341586742.74999994"/>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blank)"/>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blank)"/>
    <n v="0"/>
    <n v="196585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126053509.87"/>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blank)"/>
    <n v="0"/>
    <n v="234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1580957058"/>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22590184.82"/>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blank)"/>
    <n v="0"/>
    <n v="213929898.050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blank)"/>
    <n v="7548400000"/>
    <n v="1861982083.35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blank)"/>
    <n v="3000000000"/>
    <n v="75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blank)"/>
    <n v="5848600849"/>
    <n v="290417929.60999995"/>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21343023"/>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4027528.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25212987.3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58962331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117216415.17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78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1185575299.9000001"/>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6575000.0099999998"/>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18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2499999.989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blank)"/>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blank)"/>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blank)"/>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blank)"/>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blank)"/>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blank)"/>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blank)"/>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blank)"/>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blank)"/>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blank)"/>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blank)"/>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blank)"/>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blank)"/>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blank)"/>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blank)"/>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blank)"/>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blank)"/>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blank)"/>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blank)"/>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blank)"/>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blank)"/>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blank)"/>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blank)"/>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blank)"/>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blank)"/>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blank)"/>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blank)"/>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blank)"/>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blank)"/>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blank)"/>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blank)"/>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blank)"/>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blank)"/>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5833982316.0900002"/>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30681368754.36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2347175140.63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144EE5B-686D-4D8E-B43D-AD0FE51EB1DC}"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27A2-AE02-4752-9482-9C9E958E848B}">
  <dimension ref="A1:F189"/>
  <sheetViews>
    <sheetView showGridLines="0" workbookViewId="0">
      <selection activeCell="F15" sqref="F15"/>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1" t="s">
        <v>609</v>
      </c>
      <c r="B1" s="181"/>
      <c r="C1" s="181"/>
      <c r="D1" s="181"/>
      <c r="E1" s="181"/>
      <c r="F1" s="181"/>
    </row>
    <row r="2" spans="1:6" ht="20.25">
      <c r="A2" s="182" t="s">
        <v>0</v>
      </c>
      <c r="B2" s="182"/>
      <c r="C2" s="182"/>
      <c r="D2" s="182"/>
      <c r="E2" s="182"/>
      <c r="F2" s="182"/>
    </row>
    <row r="3" spans="1:6">
      <c r="A3" s="183" t="s">
        <v>1</v>
      </c>
      <c r="B3" s="183"/>
      <c r="C3" s="183"/>
      <c r="D3" s="183"/>
      <c r="E3" s="183"/>
      <c r="F3" s="183"/>
    </row>
    <row r="5" spans="1:6" ht="18.75">
      <c r="A5" s="184" t="s">
        <v>22</v>
      </c>
      <c r="B5" s="184"/>
      <c r="C5" s="184"/>
      <c r="D5" s="184"/>
      <c r="E5" s="184"/>
      <c r="F5" s="184"/>
    </row>
    <row r="6" spans="1:6" ht="18.75">
      <c r="A6" s="184" t="s">
        <v>708</v>
      </c>
      <c r="B6" s="184"/>
      <c r="C6" s="184"/>
      <c r="D6" s="184"/>
      <c r="E6" s="184"/>
      <c r="F6" s="184"/>
    </row>
    <row r="7" spans="1:6">
      <c r="A7" s="179" t="s">
        <v>859</v>
      </c>
      <c r="B7" s="179"/>
      <c r="C7" s="179"/>
      <c r="D7" s="179"/>
      <c r="E7" s="179"/>
      <c r="F7" s="179"/>
    </row>
    <row r="8" spans="1:6">
      <c r="A8" s="179" t="s">
        <v>861</v>
      </c>
      <c r="B8" s="179"/>
      <c r="C8" s="179"/>
      <c r="D8" s="179"/>
      <c r="E8" s="179"/>
      <c r="F8" s="179"/>
    </row>
    <row r="9" spans="1:6" ht="15.75">
      <c r="A9" s="180" t="s">
        <v>707</v>
      </c>
      <c r="B9" s="180"/>
      <c r="C9" s="180"/>
      <c r="D9" s="180"/>
      <c r="E9" s="180"/>
      <c r="F9" s="180"/>
    </row>
    <row r="11" spans="1:6">
      <c r="A11"/>
      <c r="B11"/>
    </row>
    <row r="12" spans="1:6">
      <c r="A12" s="178" t="s">
        <v>863</v>
      </c>
      <c r="B12" s="178" t="s">
        <v>706</v>
      </c>
      <c r="C12" s="177" t="s">
        <v>705</v>
      </c>
    </row>
    <row r="13" spans="1:6">
      <c r="A13" s="165" t="s">
        <v>704</v>
      </c>
      <c r="B13" s="166">
        <v>1744025968276</v>
      </c>
      <c r="C13" s="166">
        <v>403756876282.09979</v>
      </c>
      <c r="D13"/>
    </row>
    <row r="14" spans="1:6">
      <c r="A14" s="167" t="s">
        <v>10</v>
      </c>
      <c r="B14" s="166">
        <v>1622833406287</v>
      </c>
      <c r="C14" s="166">
        <v>364750438893.81976</v>
      </c>
      <c r="D14"/>
    </row>
    <row r="15" spans="1:6">
      <c r="A15" s="168" t="s">
        <v>11</v>
      </c>
      <c r="B15" s="166">
        <v>1407548685832</v>
      </c>
      <c r="C15" s="166">
        <v>334915492405.49976</v>
      </c>
      <c r="D15"/>
    </row>
    <row r="16" spans="1:6">
      <c r="A16" s="169" t="s">
        <v>24</v>
      </c>
      <c r="B16" s="166">
        <v>542875526448</v>
      </c>
      <c r="C16" s="166">
        <v>110833674611.68973</v>
      </c>
      <c r="D16"/>
    </row>
    <row r="17" spans="1:4">
      <c r="A17" s="169" t="s">
        <v>25</v>
      </c>
      <c r="B17" s="166">
        <v>101897864549</v>
      </c>
      <c r="C17" s="166">
        <v>21219864623.030003</v>
      </c>
      <c r="D17"/>
    </row>
    <row r="18" spans="1:4">
      <c r="A18" s="169" t="s">
        <v>26</v>
      </c>
      <c r="B18" s="166">
        <v>13786016885</v>
      </c>
      <c r="C18" s="166">
        <v>2908578245.0900002</v>
      </c>
      <c r="D18"/>
    </row>
    <row r="19" spans="1:4">
      <c r="A19" s="169" t="s">
        <v>27</v>
      </c>
      <c r="B19" s="166">
        <v>424672198458</v>
      </c>
      <c r="C19" s="166">
        <v>111949744595.53001</v>
      </c>
      <c r="D19"/>
    </row>
    <row r="20" spans="1:4">
      <c r="A20" s="169" t="s">
        <v>28</v>
      </c>
      <c r="B20" s="166">
        <v>59963928</v>
      </c>
      <c r="C20" s="166">
        <v>39442451.479999997</v>
      </c>
      <c r="D20"/>
    </row>
    <row r="21" spans="1:4">
      <c r="A21" s="169" t="s">
        <v>12</v>
      </c>
      <c r="B21" s="166">
        <v>324257115564</v>
      </c>
      <c r="C21" s="166">
        <v>87964187878.680008</v>
      </c>
      <c r="D21"/>
    </row>
    <row r="22" spans="1:4">
      <c r="A22" s="168" t="s">
        <v>13</v>
      </c>
      <c r="B22" s="166">
        <v>215284720455</v>
      </c>
      <c r="C22" s="166">
        <v>29834946488.32</v>
      </c>
      <c r="D22"/>
    </row>
    <row r="23" spans="1:4">
      <c r="A23" s="169" t="s">
        <v>29</v>
      </c>
      <c r="B23" s="166">
        <v>65675086633</v>
      </c>
      <c r="C23" s="166">
        <v>11170946278.969999</v>
      </c>
      <c r="D23"/>
    </row>
    <row r="24" spans="1:4">
      <c r="A24" s="169" t="s">
        <v>30</v>
      </c>
      <c r="B24" s="166">
        <v>71387716208</v>
      </c>
      <c r="C24" s="166">
        <v>6668255240.9599991</v>
      </c>
      <c r="D24"/>
    </row>
    <row r="25" spans="1:4">
      <c r="A25" s="169" t="s">
        <v>31</v>
      </c>
      <c r="B25" s="166">
        <v>16448771</v>
      </c>
      <c r="C25" s="166">
        <v>3188720.02</v>
      </c>
      <c r="D25"/>
    </row>
    <row r="26" spans="1:4">
      <c r="A26" s="169" t="s">
        <v>32</v>
      </c>
      <c r="B26" s="166">
        <v>2770222220</v>
      </c>
      <c r="C26" s="166">
        <v>1215087932.98</v>
      </c>
      <c r="D26"/>
    </row>
    <row r="27" spans="1:4">
      <c r="A27" s="169" t="s">
        <v>33</v>
      </c>
      <c r="B27" s="166">
        <v>72988962348</v>
      </c>
      <c r="C27" s="166">
        <v>10777468315.390001</v>
      </c>
      <c r="D27"/>
    </row>
    <row r="28" spans="1:4">
      <c r="A28" s="169" t="s">
        <v>34</v>
      </c>
      <c r="B28" s="166">
        <v>2446284275</v>
      </c>
      <c r="C28" s="166">
        <v>0</v>
      </c>
      <c r="D28"/>
    </row>
    <row r="29" spans="1:4">
      <c r="A29" s="167" t="s">
        <v>703</v>
      </c>
      <c r="B29" s="166">
        <v>121192561989</v>
      </c>
      <c r="C29" s="166">
        <v>39006437388.279991</v>
      </c>
      <c r="D29"/>
    </row>
    <row r="30" spans="1:4">
      <c r="A30" s="168" t="s">
        <v>21</v>
      </c>
      <c r="B30" s="166">
        <v>121192561989</v>
      </c>
      <c r="C30" s="166">
        <v>39006437388.279991</v>
      </c>
      <c r="D30"/>
    </row>
    <row r="31" spans="1:4">
      <c r="A31" s="169" t="s">
        <v>37</v>
      </c>
      <c r="B31" s="166">
        <v>116074840107</v>
      </c>
      <c r="C31" s="166">
        <v>38862526211.079994</v>
      </c>
      <c r="D31"/>
    </row>
    <row r="32" spans="1:4">
      <c r="A32" s="169" t="s">
        <v>36</v>
      </c>
      <c r="B32" s="166">
        <v>5117721882</v>
      </c>
      <c r="C32" s="166">
        <v>143911177.19999999</v>
      </c>
      <c r="D32"/>
    </row>
    <row r="33" spans="1:4">
      <c r="A33" s="169" t="s">
        <v>725</v>
      </c>
      <c r="B33" s="166">
        <v>0</v>
      </c>
      <c r="C33" s="166">
        <v>0</v>
      </c>
      <c r="D33"/>
    </row>
    <row r="34" spans="1:4">
      <c r="A34" s="165" t="s">
        <v>864</v>
      </c>
      <c r="B34" s="166">
        <v>1744025968276</v>
      </c>
      <c r="C34" s="166">
        <v>403756876282.09979</v>
      </c>
      <c r="D34"/>
    </row>
    <row r="35" spans="1:4">
      <c r="A35"/>
      <c r="B35"/>
      <c r="C35"/>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H10" sqref="H10"/>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42578125" style="1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1" t="s">
        <v>609</v>
      </c>
      <c r="B1" s="181"/>
      <c r="C1" s="181"/>
      <c r="D1" s="181"/>
      <c r="E1" s="181"/>
      <c r="F1" s="181"/>
      <c r="G1" s="181"/>
      <c r="H1" s="181"/>
      <c r="I1" s="181"/>
    </row>
    <row r="2" spans="1:14" ht="21" customHeight="1">
      <c r="A2" s="182" t="s">
        <v>0</v>
      </c>
      <c r="B2" s="182"/>
      <c r="C2" s="182"/>
      <c r="D2" s="182"/>
      <c r="E2" s="182"/>
      <c r="F2" s="182"/>
      <c r="G2" s="182"/>
      <c r="H2" s="182"/>
      <c r="I2" s="182"/>
    </row>
    <row r="3" spans="1:14" s="12" customFormat="1" ht="28.5" customHeight="1">
      <c r="A3" s="193" t="s">
        <v>1</v>
      </c>
      <c r="B3" s="193"/>
      <c r="C3" s="193"/>
      <c r="D3" s="193"/>
      <c r="E3" s="193"/>
      <c r="F3" s="193"/>
      <c r="G3" s="193"/>
      <c r="H3" s="193"/>
      <c r="I3" s="193"/>
      <c r="N3" s="13"/>
    </row>
    <row r="4" spans="1:14" s="12" customFormat="1">
      <c r="A4" s="113"/>
      <c r="B4" s="113"/>
      <c r="C4" s="113"/>
      <c r="D4" s="113"/>
      <c r="E4" s="113"/>
      <c r="F4" s="113"/>
      <c r="G4" s="113"/>
      <c r="H4" s="113"/>
      <c r="I4" s="113"/>
      <c r="N4" s="13"/>
    </row>
    <row r="5" spans="1:14" ht="18.75" customHeight="1">
      <c r="A5" s="194" t="s">
        <v>2</v>
      </c>
      <c r="B5" s="194"/>
      <c r="C5" s="194"/>
      <c r="D5" s="194"/>
      <c r="E5" s="194"/>
      <c r="F5" s="194"/>
      <c r="G5" s="194"/>
      <c r="H5" s="194"/>
      <c r="I5" s="194"/>
    </row>
    <row r="6" spans="1:14" ht="18.75" customHeight="1">
      <c r="A6" s="194" t="s">
        <v>3</v>
      </c>
      <c r="B6" s="194"/>
      <c r="C6" s="194"/>
      <c r="D6" s="194"/>
      <c r="E6" s="194"/>
      <c r="F6" s="194"/>
      <c r="G6" s="194"/>
      <c r="H6" s="194"/>
      <c r="I6" s="194"/>
    </row>
    <row r="7" spans="1:14" ht="18.75">
      <c r="A7" s="195" t="s">
        <v>860</v>
      </c>
      <c r="B7" s="195"/>
      <c r="C7" s="195"/>
      <c r="D7" s="195"/>
      <c r="E7" s="195"/>
      <c r="F7" s="195"/>
      <c r="G7" s="195"/>
      <c r="H7" s="195"/>
      <c r="I7" s="195"/>
    </row>
    <row r="8" spans="1:14" ht="18.75">
      <c r="A8" s="192" t="s">
        <v>608</v>
      </c>
      <c r="B8" s="192"/>
      <c r="C8" s="192"/>
      <c r="D8" s="192"/>
      <c r="E8" s="192"/>
      <c r="F8" s="192"/>
      <c r="G8" s="192"/>
      <c r="H8" s="192"/>
      <c r="I8" s="192"/>
    </row>
    <row r="9" spans="1:14" ht="15.75">
      <c r="A9" s="191" t="s">
        <v>4</v>
      </c>
      <c r="B9" s="191"/>
      <c r="C9" s="191"/>
      <c r="D9" s="191"/>
      <c r="E9" s="191"/>
      <c r="F9" s="191"/>
      <c r="G9" s="191"/>
      <c r="H9" s="191"/>
      <c r="I9" s="191"/>
    </row>
    <row r="10" spans="1:14" ht="15.75">
      <c r="A10" s="14"/>
      <c r="B10" s="14"/>
      <c r="C10" s="14"/>
      <c r="D10" s="14"/>
      <c r="E10" s="14"/>
      <c r="F10" s="14"/>
    </row>
    <row r="11" spans="1:14" ht="15" customHeight="1">
      <c r="C11" s="188" t="s">
        <v>5</v>
      </c>
      <c r="D11" s="118" t="s">
        <v>790</v>
      </c>
      <c r="E11" s="189" t="s">
        <v>699</v>
      </c>
      <c r="F11" s="189" t="s">
        <v>700</v>
      </c>
      <c r="G11" s="186" t="s">
        <v>510</v>
      </c>
    </row>
    <row r="12" spans="1:14" ht="15.75" thickBot="1">
      <c r="C12" s="188"/>
      <c r="D12" s="119" t="s">
        <v>608</v>
      </c>
      <c r="E12" s="190"/>
      <c r="F12" s="190"/>
      <c r="G12" s="187"/>
    </row>
    <row r="13" spans="1:14">
      <c r="C13" s="188"/>
      <c r="D13" s="16">
        <v>1</v>
      </c>
      <c r="E13" s="16">
        <v>2</v>
      </c>
      <c r="F13" s="16" t="s">
        <v>702</v>
      </c>
      <c r="G13" s="16" t="s">
        <v>701</v>
      </c>
    </row>
    <row r="14" spans="1:14" ht="15.75" thickBot="1">
      <c r="C14" s="17" t="s">
        <v>6</v>
      </c>
      <c r="D14" s="151">
        <f>D15+D17</f>
        <v>1342258153546</v>
      </c>
      <c r="E14" s="18">
        <f>E15+E17</f>
        <v>314663</v>
      </c>
      <c r="F14" s="121">
        <f t="shared" ref="F14:F15" si="0">IFERROR((E14*1000000)/D14,"-")</f>
        <v>0.23442807865887649</v>
      </c>
      <c r="G14" s="19">
        <f>1000000*E14/$D$34</f>
        <v>3.6336352192134665E-2</v>
      </c>
      <c r="I14" s="20"/>
      <c r="J14" s="43"/>
      <c r="L14" s="11" t="s">
        <v>511</v>
      </c>
    </row>
    <row r="15" spans="1:14">
      <c r="C15" s="21" t="s">
        <v>7</v>
      </c>
      <c r="D15" s="152">
        <v>1340556923171</v>
      </c>
      <c r="E15" s="22">
        <v>314536</v>
      </c>
      <c r="F15" s="122">
        <f t="shared" si="0"/>
        <v>0.23463084227410919</v>
      </c>
      <c r="G15" s="23">
        <f t="shared" ref="G15:G18" si="1">1000000*E15/$D$34</f>
        <v>3.6321686607911539E-2</v>
      </c>
      <c r="H15" s="25"/>
      <c r="I15" s="9"/>
      <c r="J15" s="43"/>
    </row>
    <row r="16" spans="1:14">
      <c r="C16" s="24" t="s">
        <v>8</v>
      </c>
      <c r="D16" s="152">
        <v>432436385</v>
      </c>
      <c r="E16" s="22">
        <v>337</v>
      </c>
      <c r="F16" s="122">
        <f>IFERROR((E16*1000000)/D16,"-")</f>
        <v>0.7793053769053222</v>
      </c>
      <c r="G16" s="23">
        <f t="shared" si="1"/>
        <v>3.8915762859787712E-5</v>
      </c>
      <c r="I16" s="9"/>
      <c r="J16" s="43"/>
    </row>
    <row r="17" spans="3:11">
      <c r="C17" s="21" t="s">
        <v>9</v>
      </c>
      <c r="D17" s="152">
        <v>1701230375</v>
      </c>
      <c r="E17" s="22">
        <v>127</v>
      </c>
      <c r="F17" s="122">
        <f t="shared" ref="F17:F18" si="2">IFERROR((E17*1000000)/D17,"-")</f>
        <v>7.4651853074278671E-2</v>
      </c>
      <c r="G17" s="23">
        <f t="shared" si="1"/>
        <v>1.4665584223124747E-5</v>
      </c>
      <c r="H17" s="25"/>
      <c r="I17" s="9"/>
      <c r="J17" s="43"/>
    </row>
    <row r="18" spans="3:11">
      <c r="C18" s="24" t="s">
        <v>610</v>
      </c>
      <c r="D18" s="152">
        <v>1701230375</v>
      </c>
      <c r="E18" s="22">
        <v>76</v>
      </c>
      <c r="F18" s="122">
        <f t="shared" si="2"/>
        <v>4.4673549871221879E-2</v>
      </c>
      <c r="G18" s="23">
        <f t="shared" si="1"/>
        <v>8.7762551256494548E-6</v>
      </c>
      <c r="J18" s="43"/>
    </row>
    <row r="19" spans="3:11">
      <c r="C19" s="17" t="s">
        <v>10</v>
      </c>
      <c r="D19" s="151">
        <f>D20+D22</f>
        <v>1622833406287</v>
      </c>
      <c r="E19" s="151">
        <f>E20+E22</f>
        <v>364750438893.8197</v>
      </c>
      <c r="F19" s="123">
        <f t="shared" ref="F19:F22" si="3">IFERROR(E19/D19,"-")</f>
        <v>0.2247614804333854</v>
      </c>
      <c r="G19" s="19">
        <f t="shared" ref="G19:G21" si="4">E19/$D$34</f>
        <v>4.2120301433220701E-2</v>
      </c>
      <c r="J19" s="43"/>
    </row>
    <row r="20" spans="3:11">
      <c r="C20" s="21" t="s">
        <v>11</v>
      </c>
      <c r="D20" s="152">
        <v>1407548685832</v>
      </c>
      <c r="E20" s="152">
        <f>Económica!D15</f>
        <v>334915492405.49969</v>
      </c>
      <c r="F20" s="122">
        <f t="shared" si="3"/>
        <v>0.23794238577796095</v>
      </c>
      <c r="G20" s="23">
        <f>E20/$D$34</f>
        <v>3.8675050090568125E-2</v>
      </c>
      <c r="H20" s="25"/>
      <c r="J20" s="43"/>
    </row>
    <row r="21" spans="3:11">
      <c r="C21" s="24" t="s">
        <v>12</v>
      </c>
      <c r="D21" s="152">
        <v>324257115564</v>
      </c>
      <c r="E21" s="152">
        <f>Económica!D18</f>
        <v>87964187878.679993</v>
      </c>
      <c r="F21" s="122">
        <f t="shared" si="3"/>
        <v>0.27127912898897705</v>
      </c>
      <c r="G21" s="23">
        <f t="shared" si="4"/>
        <v>1.0157844141366539E-2</v>
      </c>
      <c r="J21" s="43"/>
    </row>
    <row r="22" spans="3:11">
      <c r="C22" s="21" t="s">
        <v>13</v>
      </c>
      <c r="D22" s="152">
        <v>215284720455</v>
      </c>
      <c r="E22" s="152">
        <f>Económica!D22</f>
        <v>29834946488.319996</v>
      </c>
      <c r="F22" s="122">
        <f t="shared" si="3"/>
        <v>0.13858366922308479</v>
      </c>
      <c r="G22" s="23">
        <f>21/$D$34</f>
        <v>2.4250178636662969E-12</v>
      </c>
      <c r="I22" s="25"/>
      <c r="J22" s="43"/>
      <c r="K22" s="157"/>
    </row>
    <row r="23" spans="3:11">
      <c r="C23" s="26" t="s">
        <v>14</v>
      </c>
      <c r="D23" s="153"/>
      <c r="E23" s="153"/>
      <c r="F23" s="124"/>
      <c r="G23" s="27"/>
      <c r="J23" s="43"/>
    </row>
    <row r="24" spans="3:11">
      <c r="C24" s="28" t="s">
        <v>15</v>
      </c>
      <c r="D24" s="156">
        <f>D15-D20</f>
        <v>-66991762661</v>
      </c>
      <c r="E24" s="156">
        <f>1000000*E15-E20</f>
        <v>-20379492405.499695</v>
      </c>
      <c r="F24" s="122">
        <f>IFERROR(E24/D24,"-")</f>
        <v>0.30420892951610368</v>
      </c>
      <c r="G24" s="90">
        <f>E24/$D$34</f>
        <v>-2.3533634826565899E-3</v>
      </c>
      <c r="J24" s="43"/>
    </row>
    <row r="25" spans="3:11">
      <c r="C25" s="28" t="s">
        <v>16</v>
      </c>
      <c r="D25" s="156">
        <f>D17-D22</f>
        <v>-213583490080</v>
      </c>
      <c r="E25" s="156">
        <f>1000000*E17-E22</f>
        <v>-29707946488.319996</v>
      </c>
      <c r="F25" s="122">
        <f t="shared" ref="F25:F32" si="5">IFERROR(E25/D25,"-")</f>
        <v>0.13909289747626358</v>
      </c>
      <c r="G25" s="90">
        <f>E25/$D$34</f>
        <v>-3.4305857584294485E-3</v>
      </c>
      <c r="J25" s="43"/>
    </row>
    <row r="26" spans="3:11">
      <c r="C26" s="28" t="s">
        <v>17</v>
      </c>
      <c r="D26" s="156">
        <f>(D14-(D19-D21))</f>
        <v>43681862823</v>
      </c>
      <c r="E26" s="156">
        <f>((1000000*E14)-(E19-E21))</f>
        <v>37876748984.860291</v>
      </c>
      <c r="F26" s="122">
        <f t="shared" si="5"/>
        <v>0.86710470975878073</v>
      </c>
      <c r="G26" s="90">
        <f>E26/$D$34</f>
        <v>4.3738949002804992E-3</v>
      </c>
      <c r="H26" s="164"/>
      <c r="J26" s="43"/>
    </row>
    <row r="27" spans="3:11">
      <c r="C27" s="28" t="s">
        <v>18</v>
      </c>
      <c r="D27" s="156">
        <f>D14-D19</f>
        <v>-280575252741</v>
      </c>
      <c r="E27" s="156">
        <f>1000000*E14-E19</f>
        <v>-50087438893.819702</v>
      </c>
      <c r="F27" s="122">
        <f t="shared" si="5"/>
        <v>0.17851695188547365</v>
      </c>
      <c r="G27" s="90">
        <f>E27/$D$34</f>
        <v>-5.7839492410860401E-3</v>
      </c>
      <c r="J27" s="43"/>
    </row>
    <row r="28" spans="3:11">
      <c r="C28" s="26" t="s">
        <v>19</v>
      </c>
      <c r="D28" s="153">
        <f>D30-D32</f>
        <v>280575252741</v>
      </c>
      <c r="E28" s="153">
        <f>+E30-E32</f>
        <v>-39006219046.279991</v>
      </c>
      <c r="F28" s="125">
        <f>+E28/D28</f>
        <v>-0.13902230743880598</v>
      </c>
      <c r="G28" s="91">
        <f>E28/$D$34</f>
        <v>-4.5043227610147389E-3</v>
      </c>
      <c r="J28" s="43"/>
    </row>
    <row r="29" spans="3:11">
      <c r="C29" s="29"/>
      <c r="D29" s="154"/>
      <c r="E29" s="154"/>
      <c r="F29" s="126"/>
      <c r="G29" s="90"/>
      <c r="J29" s="43"/>
    </row>
    <row r="30" spans="3:11" ht="17.25" customHeight="1">
      <c r="C30" s="30" t="s">
        <v>20</v>
      </c>
      <c r="D30" s="142">
        <v>401767814730</v>
      </c>
      <c r="E30" s="31">
        <v>218342</v>
      </c>
      <c r="F30" s="127">
        <f>IFERROR(1000000*E30/D30,"-")</f>
        <v>0.54345318862022918</v>
      </c>
      <c r="G30" s="92">
        <f>1000000*E30/$D$34</f>
        <v>2.5213488113744121E-2</v>
      </c>
    </row>
    <row r="31" spans="3:11">
      <c r="C31" s="32"/>
      <c r="D31" s="155"/>
      <c r="E31" s="155"/>
      <c r="F31" s="128"/>
      <c r="G31" s="90"/>
    </row>
    <row r="32" spans="3:11">
      <c r="C32" s="17" t="s">
        <v>21</v>
      </c>
      <c r="D32" s="142">
        <v>121192561989</v>
      </c>
      <c r="E32" s="142">
        <f>Económica!D30</f>
        <v>39006437388.279991</v>
      </c>
      <c r="F32" s="127">
        <f t="shared" si="5"/>
        <v>0.32185504413893318</v>
      </c>
      <c r="G32" s="93">
        <f>E32/$D$34</f>
        <v>4.5043479745028531E-3</v>
      </c>
    </row>
    <row r="33" spans="3:9" ht="19.149999999999999" customHeight="1" thickBot="1">
      <c r="I33" s="170"/>
    </row>
    <row r="34" spans="3:9" ht="15.75" thickBot="1">
      <c r="C34" s="106" t="s">
        <v>501</v>
      </c>
      <c r="D34" s="158">
        <v>8659730022875.3203</v>
      </c>
    </row>
    <row r="36" spans="3:9">
      <c r="C36" s="129" t="s">
        <v>726</v>
      </c>
      <c r="E36" s="114"/>
      <c r="F36" s="114"/>
      <c r="G36" s="33"/>
      <c r="H36" s="105"/>
    </row>
    <row r="37" spans="3:9" ht="24" customHeight="1">
      <c r="C37" s="52" t="s">
        <v>697</v>
      </c>
    </row>
    <row r="38" spans="3:9">
      <c r="C38" s="185" t="s">
        <v>696</v>
      </c>
      <c r="D38" s="185"/>
      <c r="E38" s="185"/>
      <c r="F38" s="185"/>
      <c r="G38" s="185"/>
    </row>
    <row r="39" spans="3:9" ht="30" customHeight="1">
      <c r="C39" s="185" t="s">
        <v>862</v>
      </c>
      <c r="D39" s="185"/>
      <c r="E39" s="185"/>
      <c r="F39" s="185"/>
      <c r="G39" s="185"/>
      <c r="H39" s="185"/>
    </row>
    <row r="40" spans="3:9">
      <c r="C40" s="52" t="s">
        <v>698</v>
      </c>
      <c r="D40" s="117"/>
      <c r="E40" s="117"/>
      <c r="F40" s="117"/>
      <c r="G40" s="117"/>
    </row>
    <row r="41" spans="3:9">
      <c r="C41" s="185" t="s">
        <v>727</v>
      </c>
      <c r="D41" s="185"/>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D12" sqref="D12:D13"/>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1" t="s">
        <v>609</v>
      </c>
      <c r="B1" s="181"/>
      <c r="C1" s="181"/>
      <c r="D1" s="181"/>
      <c r="E1" s="181"/>
      <c r="F1" s="34"/>
    </row>
    <row r="2" spans="1:8" ht="21" customHeight="1">
      <c r="A2" s="182" t="s">
        <v>0</v>
      </c>
      <c r="B2" s="182"/>
      <c r="C2" s="182"/>
      <c r="D2" s="182"/>
      <c r="E2" s="182"/>
      <c r="F2" s="35"/>
    </row>
    <row r="3" spans="1:8" ht="15" customHeight="1">
      <c r="A3" s="183" t="s">
        <v>1</v>
      </c>
      <c r="B3" s="183"/>
      <c r="C3" s="183"/>
      <c r="D3" s="183"/>
      <c r="E3" s="183"/>
      <c r="F3" s="36"/>
    </row>
    <row r="4" spans="1:8" ht="15" customHeight="1">
      <c r="A4" s="115"/>
      <c r="B4" s="115"/>
      <c r="C4" s="115"/>
      <c r="D4" s="115"/>
      <c r="E4" s="115"/>
      <c r="F4" s="36"/>
    </row>
    <row r="5" spans="1:8" ht="18.75">
      <c r="A5" s="199" t="s">
        <v>22</v>
      </c>
      <c r="B5" s="199"/>
      <c r="C5" s="199"/>
      <c r="D5" s="199"/>
      <c r="E5" s="199"/>
      <c r="F5" s="38"/>
    </row>
    <row r="6" spans="1:8" ht="18.75" customHeight="1">
      <c r="A6" s="184" t="s">
        <v>23</v>
      </c>
      <c r="B6" s="184"/>
      <c r="C6" s="184"/>
      <c r="D6" s="184"/>
      <c r="E6" s="184"/>
      <c r="F6" s="37"/>
    </row>
    <row r="7" spans="1:8" ht="18.75">
      <c r="A7" s="200" t="s">
        <v>860</v>
      </c>
      <c r="B7" s="200"/>
      <c r="C7" s="200"/>
      <c r="D7" s="200"/>
      <c r="E7" s="200"/>
      <c r="F7" s="39"/>
    </row>
    <row r="8" spans="1:8" ht="18.75">
      <c r="A8" s="192" t="s">
        <v>608</v>
      </c>
      <c r="B8" s="192"/>
      <c r="C8" s="192"/>
      <c r="D8" s="192"/>
      <c r="E8" s="192"/>
      <c r="F8" s="40"/>
      <c r="G8" s="40"/>
      <c r="H8" s="40"/>
    </row>
    <row r="9" spans="1:8" ht="15.75">
      <c r="A9" s="180" t="s">
        <v>4</v>
      </c>
      <c r="B9" s="180"/>
      <c r="C9" s="180"/>
      <c r="D9" s="180"/>
      <c r="E9" s="180"/>
      <c r="F9" s="41"/>
    </row>
    <row r="10" spans="1:8">
      <c r="E10" s="9"/>
    </row>
    <row r="11" spans="1:8">
      <c r="E11" s="9"/>
      <c r="F11" s="9"/>
    </row>
    <row r="12" spans="1:8" ht="15" customHeight="1">
      <c r="B12" s="196" t="s">
        <v>5</v>
      </c>
      <c r="C12" s="107" t="s">
        <v>790</v>
      </c>
      <c r="D12" s="197" t="s">
        <v>699</v>
      </c>
      <c r="E12" s="9"/>
    </row>
    <row r="13" spans="1:8" ht="15" customHeight="1">
      <c r="B13" s="196"/>
      <c r="C13" s="15" t="s">
        <v>608</v>
      </c>
      <c r="D13" s="197"/>
      <c r="E13" s="9"/>
      <c r="F13" s="9"/>
      <c r="G13" s="9"/>
    </row>
    <row r="14" spans="1:8">
      <c r="B14" s="108" t="s">
        <v>10</v>
      </c>
      <c r="C14" s="132">
        <f>+C15+C22</f>
        <v>1622833406287</v>
      </c>
      <c r="D14" s="132">
        <f>+D15+D22</f>
        <v>364750438893.8197</v>
      </c>
      <c r="E14" s="9"/>
      <c r="F14" s="9"/>
      <c r="G14" s="9"/>
    </row>
    <row r="15" spans="1:8">
      <c r="B15" s="109" t="s">
        <v>11</v>
      </c>
      <c r="C15" s="133">
        <f>SUM(C16:C21)</f>
        <v>1407548685832</v>
      </c>
      <c r="D15" s="133">
        <f>SUM(D16:D21)</f>
        <v>334915492405.49969</v>
      </c>
      <c r="E15" s="9"/>
      <c r="F15" s="9"/>
      <c r="G15" s="9"/>
    </row>
    <row r="16" spans="1:8" ht="12.75" customHeight="1">
      <c r="B16" s="110" t="s">
        <v>24</v>
      </c>
      <c r="C16" s="134">
        <v>542875526448</v>
      </c>
      <c r="D16" s="134">
        <v>110833674611.68973</v>
      </c>
      <c r="E16" s="9"/>
      <c r="F16" s="9"/>
      <c r="G16" s="9"/>
    </row>
    <row r="17" spans="2:8">
      <c r="B17" s="110" t="s">
        <v>25</v>
      </c>
      <c r="C17" s="134">
        <v>101897864549</v>
      </c>
      <c r="D17" s="134">
        <v>21219864623.029999</v>
      </c>
      <c r="E17" s="9"/>
      <c r="F17" s="9"/>
    </row>
    <row r="18" spans="2:8">
      <c r="B18" s="110" t="s">
        <v>12</v>
      </c>
      <c r="C18" s="134">
        <v>324257115564</v>
      </c>
      <c r="D18" s="134">
        <v>87964187878.679993</v>
      </c>
      <c r="E18" s="9"/>
      <c r="F18" s="9"/>
    </row>
    <row r="19" spans="2:8">
      <c r="B19" s="110" t="s">
        <v>26</v>
      </c>
      <c r="C19" s="135">
        <v>13786016885</v>
      </c>
      <c r="D19" s="135">
        <v>2908578245.0900002</v>
      </c>
      <c r="E19" s="9"/>
      <c r="F19" s="9"/>
    </row>
    <row r="20" spans="2:8">
      <c r="B20" s="110" t="s">
        <v>27</v>
      </c>
      <c r="C20" s="134">
        <v>424672198458</v>
      </c>
      <c r="D20" s="134">
        <v>111949744595.53001</v>
      </c>
      <c r="E20" s="9"/>
      <c r="F20" s="9"/>
    </row>
    <row r="21" spans="2:8">
      <c r="B21" s="110" t="s">
        <v>28</v>
      </c>
      <c r="C21" s="134">
        <v>59963928</v>
      </c>
      <c r="D21" s="134">
        <v>39442451.479999997</v>
      </c>
      <c r="E21" s="9"/>
      <c r="F21" s="9"/>
      <c r="H21" s="9"/>
    </row>
    <row r="22" spans="2:8">
      <c r="B22" s="109" t="s">
        <v>13</v>
      </c>
      <c r="C22" s="133">
        <f>SUM(C23:C28)</f>
        <v>215284720455</v>
      </c>
      <c r="D22" s="133">
        <f>SUM(D23:D28)</f>
        <v>29834946488.319996</v>
      </c>
      <c r="E22" s="9"/>
      <c r="F22" s="9"/>
      <c r="G22" s="9"/>
    </row>
    <row r="23" spans="2:8">
      <c r="B23" s="110" t="s">
        <v>29</v>
      </c>
      <c r="C23" s="134">
        <v>65675086633</v>
      </c>
      <c r="D23" s="134">
        <v>11170946278.969999</v>
      </c>
      <c r="E23" s="9"/>
      <c r="F23" s="9"/>
      <c r="G23" s="43"/>
    </row>
    <row r="24" spans="2:8">
      <c r="B24" s="110" t="s">
        <v>30</v>
      </c>
      <c r="C24" s="134">
        <v>71387716208</v>
      </c>
      <c r="D24" s="134">
        <v>6668255240.9599972</v>
      </c>
      <c r="E24" s="9"/>
      <c r="F24" s="9"/>
    </row>
    <row r="25" spans="2:8">
      <c r="B25" s="110" t="s">
        <v>31</v>
      </c>
      <c r="C25" s="134">
        <v>16448771</v>
      </c>
      <c r="D25" s="134">
        <v>3188720.02</v>
      </c>
      <c r="E25" s="9"/>
      <c r="F25" s="9"/>
    </row>
    <row r="26" spans="2:8">
      <c r="B26" s="110" t="s">
        <v>32</v>
      </c>
      <c r="C26" s="134">
        <v>2770222220</v>
      </c>
      <c r="D26" s="134">
        <v>1215087932.98</v>
      </c>
      <c r="E26" s="9"/>
      <c r="F26" s="9"/>
    </row>
    <row r="27" spans="2:8">
      <c r="B27" s="110" t="s">
        <v>33</v>
      </c>
      <c r="C27" s="134">
        <v>72988962348</v>
      </c>
      <c r="D27" s="134">
        <v>10777468315.389999</v>
      </c>
      <c r="E27" s="9"/>
      <c r="F27" s="9"/>
    </row>
    <row r="28" spans="2:8">
      <c r="B28" s="110" t="s">
        <v>34</v>
      </c>
      <c r="C28" s="134">
        <v>2446284275</v>
      </c>
      <c r="D28" s="134">
        <v>0</v>
      </c>
      <c r="E28" s="9"/>
      <c r="F28" s="9"/>
    </row>
    <row r="29" spans="2:8">
      <c r="B29" s="108" t="s">
        <v>35</v>
      </c>
      <c r="C29" s="132">
        <f>C30</f>
        <v>121192561989</v>
      </c>
      <c r="D29" s="132">
        <f>D30</f>
        <v>39006437388.279991</v>
      </c>
      <c r="E29" s="9"/>
      <c r="F29" s="9"/>
    </row>
    <row r="30" spans="2:8">
      <c r="B30" s="109" t="s">
        <v>21</v>
      </c>
      <c r="C30" s="133">
        <f>SUM(C31:C32)</f>
        <v>121192561989</v>
      </c>
      <c r="D30" s="133">
        <f>SUM(D31:D32)</f>
        <v>39006437388.279991</v>
      </c>
      <c r="E30" s="9"/>
      <c r="F30" s="9"/>
    </row>
    <row r="31" spans="2:8">
      <c r="B31" s="110" t="s">
        <v>36</v>
      </c>
      <c r="C31" s="134">
        <v>5117721882</v>
      </c>
      <c r="D31" s="134">
        <v>143911177.19999999</v>
      </c>
      <c r="E31" s="9"/>
      <c r="F31" s="9"/>
    </row>
    <row r="32" spans="2:8">
      <c r="B32" s="110" t="s">
        <v>37</v>
      </c>
      <c r="C32" s="134">
        <v>116074840107</v>
      </c>
      <c r="D32" s="134">
        <v>38862526211.079994</v>
      </c>
      <c r="E32" s="9"/>
      <c r="F32" s="9"/>
    </row>
    <row r="33" spans="2:18" ht="15" customHeight="1">
      <c r="B33" s="44" t="s">
        <v>38</v>
      </c>
      <c r="C33" s="51">
        <f>C14+C29</f>
        <v>1744025968276</v>
      </c>
      <c r="D33" s="51">
        <f>D14+D29</f>
        <v>403756876282.09967</v>
      </c>
      <c r="F33" s="9"/>
      <c r="G33" s="45"/>
      <c r="H33" s="45"/>
      <c r="I33" s="45"/>
      <c r="J33" s="45"/>
      <c r="K33" s="45"/>
      <c r="L33" s="45"/>
      <c r="M33" s="45"/>
    </row>
    <row r="34" spans="2:18" ht="19.149999999999999" customHeight="1">
      <c r="B34" s="129" t="s">
        <v>726</v>
      </c>
      <c r="D34" s="45"/>
      <c r="F34" s="45"/>
      <c r="G34" s="45"/>
      <c r="H34" s="45"/>
      <c r="I34" s="45"/>
      <c r="J34" s="45"/>
      <c r="K34" s="45"/>
      <c r="L34" s="45"/>
      <c r="M34" s="45"/>
      <c r="N34" s="45"/>
      <c r="O34" s="45"/>
      <c r="P34" s="45"/>
      <c r="Q34" s="45"/>
      <c r="R34" s="45"/>
    </row>
    <row r="35" spans="2:18">
      <c r="B35" s="116" t="s">
        <v>697</v>
      </c>
      <c r="C35" s="116"/>
      <c r="D35" s="116"/>
      <c r="E35" s="116"/>
      <c r="F35" s="116"/>
      <c r="G35" s="116"/>
    </row>
    <row r="36" spans="2:18" ht="36.6" customHeight="1">
      <c r="B36" s="198" t="s">
        <v>862</v>
      </c>
      <c r="C36" s="198"/>
      <c r="D36" s="198"/>
      <c r="E36" s="116"/>
      <c r="F36" s="116"/>
      <c r="G36" s="116"/>
    </row>
    <row r="37" spans="2:18">
      <c r="B37" s="185" t="s">
        <v>39</v>
      </c>
      <c r="C37" s="185"/>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12" sqref="D12:D1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1" t="s">
        <v>609</v>
      </c>
      <c r="B1" s="181"/>
      <c r="C1" s="181"/>
      <c r="D1" s="181"/>
      <c r="E1" s="181"/>
    </row>
    <row r="2" spans="1:7" ht="21" customHeight="1">
      <c r="A2" s="182" t="s">
        <v>0</v>
      </c>
      <c r="B2" s="182"/>
      <c r="C2" s="182"/>
      <c r="D2" s="182"/>
      <c r="E2" s="182"/>
    </row>
    <row r="3" spans="1:7" ht="15" customHeight="1">
      <c r="A3" s="183" t="s">
        <v>1</v>
      </c>
      <c r="B3" s="183"/>
      <c r="C3" s="183"/>
      <c r="D3" s="183"/>
      <c r="E3" s="183"/>
    </row>
    <row r="4" spans="1:7" ht="15" customHeight="1">
      <c r="A4" s="115"/>
      <c r="B4" s="115"/>
      <c r="C4" s="115"/>
      <c r="D4" s="115"/>
      <c r="E4" s="115"/>
    </row>
    <row r="5" spans="1:7" ht="18.75" customHeight="1">
      <c r="A5" s="184" t="s">
        <v>22</v>
      </c>
      <c r="B5" s="184"/>
      <c r="C5" s="184"/>
      <c r="D5" s="184"/>
      <c r="E5" s="184"/>
    </row>
    <row r="6" spans="1:7" ht="18.75" customHeight="1">
      <c r="A6" s="184" t="s">
        <v>40</v>
      </c>
      <c r="B6" s="184"/>
      <c r="C6" s="184"/>
      <c r="D6" s="184"/>
      <c r="E6" s="184"/>
    </row>
    <row r="7" spans="1:7" ht="18.75">
      <c r="A7" s="195" t="s">
        <v>860</v>
      </c>
      <c r="B7" s="195"/>
      <c r="C7" s="195"/>
      <c r="D7" s="195"/>
      <c r="E7" s="195"/>
    </row>
    <row r="8" spans="1:7" ht="18.75">
      <c r="A8" s="192" t="s">
        <v>608</v>
      </c>
      <c r="B8" s="192"/>
      <c r="C8" s="192"/>
      <c r="D8" s="192"/>
      <c r="E8" s="192"/>
    </row>
    <row r="9" spans="1:7" ht="15.75">
      <c r="A9" s="180" t="s">
        <v>4</v>
      </c>
      <c r="B9" s="180"/>
      <c r="C9" s="180"/>
      <c r="D9" s="180"/>
      <c r="E9" s="180"/>
    </row>
    <row r="11" spans="1:7">
      <c r="F11" s="43"/>
    </row>
    <row r="12" spans="1:7" ht="15" customHeight="1">
      <c r="B12" s="202" t="s">
        <v>5</v>
      </c>
      <c r="C12" s="53" t="s">
        <v>790</v>
      </c>
      <c r="D12" s="202" t="s">
        <v>699</v>
      </c>
    </row>
    <row r="13" spans="1:7">
      <c r="B13" s="202"/>
      <c r="C13" s="54" t="s">
        <v>608</v>
      </c>
      <c r="D13" s="202"/>
    </row>
    <row r="14" spans="1:7">
      <c r="B14" s="55" t="s">
        <v>10</v>
      </c>
      <c r="C14" s="136">
        <f>C15+C18+C44+C46+C48+C50+C52+C54+C56</f>
        <v>1622833406287</v>
      </c>
      <c r="D14" s="136">
        <f>D15+D18+D44+D46+D48+D50+D52+D54+D56</f>
        <v>364750438893.81982</v>
      </c>
      <c r="F14" s="9"/>
      <c r="G14" s="46"/>
    </row>
    <row r="15" spans="1:7">
      <c r="B15" s="56" t="s">
        <v>41</v>
      </c>
      <c r="C15" s="97">
        <f>SUM(C16:C17)</f>
        <v>8907795183</v>
      </c>
      <c r="D15" s="97">
        <f>SUM(D16:D17)</f>
        <v>2226948046.9700003</v>
      </c>
      <c r="F15" s="9"/>
    </row>
    <row r="16" spans="1:7">
      <c r="B16" s="57" t="s">
        <v>42</v>
      </c>
      <c r="C16" s="137">
        <v>3010779124</v>
      </c>
      <c r="D16" s="137">
        <v>752694078</v>
      </c>
      <c r="F16" s="9"/>
    </row>
    <row r="17" spans="2:8">
      <c r="B17" s="57" t="s">
        <v>43</v>
      </c>
      <c r="C17" s="137">
        <v>5897016059</v>
      </c>
      <c r="D17" s="137">
        <v>1474253968.9700003</v>
      </c>
      <c r="F17" s="9"/>
    </row>
    <row r="18" spans="2:8">
      <c r="B18" s="56" t="s">
        <v>44</v>
      </c>
      <c r="C18" s="97">
        <f>SUM(C19:C43)</f>
        <v>1584338836059</v>
      </c>
      <c r="D18" s="97">
        <f>SUM(D19:D43)</f>
        <v>355175668032.96991</v>
      </c>
    </row>
    <row r="19" spans="2:8">
      <c r="B19" s="57" t="s">
        <v>45</v>
      </c>
      <c r="C19" s="137">
        <v>130289851958</v>
      </c>
      <c r="D19" s="137">
        <v>21605113946.869984</v>
      </c>
    </row>
    <row r="20" spans="2:8">
      <c r="B20" s="57" t="s">
        <v>791</v>
      </c>
      <c r="C20" s="137">
        <v>81924855519</v>
      </c>
      <c r="D20" s="137">
        <v>17150528055.939987</v>
      </c>
    </row>
    <row r="21" spans="2:8">
      <c r="B21" s="57" t="s">
        <v>46</v>
      </c>
      <c r="C21" s="137">
        <v>68686619634</v>
      </c>
      <c r="D21" s="137">
        <v>14357914294.960009</v>
      </c>
    </row>
    <row r="22" spans="2:8">
      <c r="B22" s="57" t="s">
        <v>47</v>
      </c>
      <c r="C22" s="137">
        <v>15186213375</v>
      </c>
      <c r="D22" s="137">
        <v>2825223236.960001</v>
      </c>
    </row>
    <row r="23" spans="2:8">
      <c r="B23" s="57" t="s">
        <v>616</v>
      </c>
      <c r="C23" s="137">
        <v>26273533371</v>
      </c>
      <c r="D23" s="137">
        <v>5334448382.54</v>
      </c>
    </row>
    <row r="24" spans="2:8">
      <c r="B24" s="57" t="s">
        <v>48</v>
      </c>
      <c r="C24" s="138">
        <v>332030596342</v>
      </c>
      <c r="D24" s="137">
        <v>72429926261.909988</v>
      </c>
    </row>
    <row r="25" spans="2:8">
      <c r="B25" s="57" t="s">
        <v>49</v>
      </c>
      <c r="C25" s="138">
        <v>180686724982</v>
      </c>
      <c r="D25" s="137">
        <v>37336366639.429993</v>
      </c>
    </row>
    <row r="26" spans="2:8">
      <c r="B26" s="58" t="s">
        <v>50</v>
      </c>
      <c r="C26" s="138">
        <v>8634933410</v>
      </c>
      <c r="D26" s="137">
        <v>2285333684.27</v>
      </c>
    </row>
    <row r="27" spans="2:8">
      <c r="B27" s="58" t="s">
        <v>51</v>
      </c>
      <c r="C27" s="138">
        <v>2899510003</v>
      </c>
      <c r="D27" s="137">
        <v>530017823.62999988</v>
      </c>
      <c r="H27" s="47"/>
    </row>
    <row r="28" spans="2:8">
      <c r="B28" s="58" t="s">
        <v>52</v>
      </c>
      <c r="C28" s="138">
        <v>18697509949</v>
      </c>
      <c r="D28" s="137">
        <v>2984509063.0599995</v>
      </c>
    </row>
    <row r="29" spans="2:8">
      <c r="B29" s="58" t="s">
        <v>53</v>
      </c>
      <c r="C29" s="138">
        <v>73881683104</v>
      </c>
      <c r="D29" s="137">
        <v>13955526607.480007</v>
      </c>
    </row>
    <row r="30" spans="2:8">
      <c r="B30" s="58" t="s">
        <v>54</v>
      </c>
      <c r="C30" s="138">
        <v>21390709235</v>
      </c>
      <c r="D30" s="137">
        <v>3948858024.0799999</v>
      </c>
    </row>
    <row r="31" spans="2:8">
      <c r="B31" s="58" t="s">
        <v>55</v>
      </c>
      <c r="C31" s="138">
        <v>10990734117</v>
      </c>
      <c r="D31" s="137">
        <v>1073028567.2700001</v>
      </c>
    </row>
    <row r="32" spans="2:8">
      <c r="B32" s="58" t="s">
        <v>56</v>
      </c>
      <c r="C32" s="138">
        <v>9308306981</v>
      </c>
      <c r="D32" s="137">
        <v>2633505167.8500004</v>
      </c>
    </row>
    <row r="33" spans="2:6">
      <c r="B33" s="58" t="s">
        <v>57</v>
      </c>
      <c r="C33" s="138">
        <v>1258285151</v>
      </c>
      <c r="D33" s="137">
        <v>216339208.10000005</v>
      </c>
    </row>
    <row r="34" spans="2:6">
      <c r="B34" s="58" t="s">
        <v>58</v>
      </c>
      <c r="C34" s="138">
        <v>4419749461</v>
      </c>
      <c r="D34" s="137">
        <v>828036978.60000002</v>
      </c>
    </row>
    <row r="35" spans="2:6">
      <c r="B35" s="58" t="s">
        <v>59</v>
      </c>
      <c r="C35" s="138">
        <v>758355375</v>
      </c>
      <c r="D35" s="137">
        <v>137663063.55000001</v>
      </c>
    </row>
    <row r="36" spans="2:6">
      <c r="B36" s="58" t="s">
        <v>60</v>
      </c>
      <c r="C36" s="138">
        <v>16250725153</v>
      </c>
      <c r="D36" s="137">
        <v>3356094909.1999998</v>
      </c>
    </row>
    <row r="37" spans="2:6">
      <c r="B37" s="58" t="s">
        <v>61</v>
      </c>
      <c r="C37" s="138">
        <v>23276233658</v>
      </c>
      <c r="D37" s="137">
        <v>4536969257.3400002</v>
      </c>
    </row>
    <row r="38" spans="2:6">
      <c r="B38" s="58" t="s">
        <v>62</v>
      </c>
      <c r="C38" s="138">
        <v>2886533263</v>
      </c>
      <c r="D38" s="137">
        <v>467681600.41000003</v>
      </c>
    </row>
    <row r="39" spans="2:6">
      <c r="B39" s="58" t="s">
        <v>63</v>
      </c>
      <c r="C39" s="138">
        <v>10596192158</v>
      </c>
      <c r="D39" s="137">
        <v>714811452.59000015</v>
      </c>
    </row>
    <row r="40" spans="2:6">
      <c r="B40" s="58" t="s">
        <v>64</v>
      </c>
      <c r="C40" s="138">
        <v>25212748733</v>
      </c>
      <c r="D40" s="137">
        <v>3891786302.3600001</v>
      </c>
    </row>
    <row r="41" spans="2:6">
      <c r="B41" s="58" t="s">
        <v>617</v>
      </c>
      <c r="C41" s="138">
        <v>4175726215</v>
      </c>
      <c r="D41" s="137">
        <v>706259136.39999998</v>
      </c>
    </row>
    <row r="42" spans="2:6">
      <c r="B42" s="58" t="s">
        <v>65</v>
      </c>
      <c r="C42" s="138">
        <v>362550018434</v>
      </c>
      <c r="D42" s="137">
        <v>100764187878.67999</v>
      </c>
    </row>
    <row r="43" spans="2:6">
      <c r="B43" s="58" t="s">
        <v>66</v>
      </c>
      <c r="C43" s="138">
        <v>152072486478</v>
      </c>
      <c r="D43" s="137">
        <v>41105538489.489998</v>
      </c>
    </row>
    <row r="44" spans="2:6">
      <c r="B44" s="56" t="s">
        <v>67</v>
      </c>
      <c r="C44" s="97">
        <f>C45</f>
        <v>12921593863</v>
      </c>
      <c r="D44" s="97">
        <f>D45</f>
        <v>3230398428</v>
      </c>
    </row>
    <row r="45" spans="2:6">
      <c r="B45" s="57" t="s">
        <v>68</v>
      </c>
      <c r="C45" s="137">
        <v>12921593863</v>
      </c>
      <c r="D45" s="137">
        <v>3230398428</v>
      </c>
    </row>
    <row r="46" spans="2:6">
      <c r="B46" s="56" t="s">
        <v>69</v>
      </c>
      <c r="C46" s="97">
        <f>C47</f>
        <v>10870891737</v>
      </c>
      <c r="D46" s="97">
        <f>D47</f>
        <v>2717722893</v>
      </c>
    </row>
    <row r="47" spans="2:6">
      <c r="B47" s="57" t="s">
        <v>70</v>
      </c>
      <c r="C47" s="137">
        <v>10870891737</v>
      </c>
      <c r="D47" s="137">
        <v>2717722893</v>
      </c>
      <c r="F47" s="47"/>
    </row>
    <row r="48" spans="2:6">
      <c r="B48" s="56" t="s">
        <v>71</v>
      </c>
      <c r="C48" s="97">
        <f>C49</f>
        <v>1524248087</v>
      </c>
      <c r="D48" s="97">
        <f>D49</f>
        <v>381061982.99999976</v>
      </c>
    </row>
    <row r="49" spans="2:6">
      <c r="B49" s="57" t="s">
        <v>72</v>
      </c>
      <c r="C49" s="137">
        <v>1524248087</v>
      </c>
      <c r="D49" s="137">
        <v>381061982.99999976</v>
      </c>
    </row>
    <row r="50" spans="2:6">
      <c r="B50" s="56" t="s">
        <v>73</v>
      </c>
      <c r="C50" s="97">
        <f>C51</f>
        <v>1975371875</v>
      </c>
      <c r="D50" s="97">
        <f>D51</f>
        <v>493842936</v>
      </c>
      <c r="E50" s="47"/>
      <c r="F50" s="47"/>
    </row>
    <row r="51" spans="2:6">
      <c r="B51" s="57" t="s">
        <v>74</v>
      </c>
      <c r="C51" s="137">
        <v>1975371875</v>
      </c>
      <c r="D51" s="137">
        <v>493842936</v>
      </c>
      <c r="E51" s="47"/>
    </row>
    <row r="52" spans="2:6">
      <c r="B52" s="56" t="s">
        <v>75</v>
      </c>
      <c r="C52" s="97">
        <f>C53</f>
        <v>400000000</v>
      </c>
      <c r="D52" s="97">
        <f>D53</f>
        <v>94659331.600000009</v>
      </c>
    </row>
    <row r="53" spans="2:6">
      <c r="B53" s="57" t="s">
        <v>76</v>
      </c>
      <c r="C53" s="137">
        <v>400000000</v>
      </c>
      <c r="D53" s="137">
        <v>94659331.600000009</v>
      </c>
    </row>
    <row r="54" spans="2:6">
      <c r="B54" s="56" t="s">
        <v>77</v>
      </c>
      <c r="C54" s="97">
        <f>C55</f>
        <v>1008000000</v>
      </c>
      <c r="D54" s="97">
        <f>D55</f>
        <v>251999962.54999995</v>
      </c>
    </row>
    <row r="55" spans="2:6">
      <c r="B55" s="57" t="s">
        <v>611</v>
      </c>
      <c r="C55" s="137">
        <v>1008000000</v>
      </c>
      <c r="D55" s="137">
        <v>251999962.54999995</v>
      </c>
      <c r="F55" s="47"/>
    </row>
    <row r="56" spans="2:6">
      <c r="B56" s="59" t="s">
        <v>78</v>
      </c>
      <c r="C56" s="97">
        <f>C57</f>
        <v>886669483</v>
      </c>
      <c r="D56" s="97">
        <f>D57</f>
        <v>178137279.73000005</v>
      </c>
    </row>
    <row r="57" spans="2:6">
      <c r="B57" s="57" t="s">
        <v>740</v>
      </c>
      <c r="C57" s="137">
        <v>886669483</v>
      </c>
      <c r="D57" s="137">
        <v>178137279.73000005</v>
      </c>
    </row>
    <row r="58" spans="2:6">
      <c r="B58" s="60" t="s">
        <v>35</v>
      </c>
      <c r="C58" s="136">
        <f>C59</f>
        <v>121192561989</v>
      </c>
      <c r="D58" s="136">
        <f>D59</f>
        <v>39006437388.279999</v>
      </c>
    </row>
    <row r="59" spans="2:6">
      <c r="B59" s="56" t="s">
        <v>44</v>
      </c>
      <c r="C59" s="97">
        <f>SUM(C60:C61)</f>
        <v>121192561989</v>
      </c>
      <c r="D59" s="97">
        <f>SUM(D60:D61)</f>
        <v>39006437388.279999</v>
      </c>
      <c r="F59" s="47"/>
    </row>
    <row r="60" spans="2:6">
      <c r="B60" s="57" t="s">
        <v>65</v>
      </c>
      <c r="C60" s="137">
        <v>101192561989</v>
      </c>
      <c r="D60" s="137">
        <v>36659262247.650002</v>
      </c>
    </row>
    <row r="61" spans="2:6">
      <c r="B61" s="57" t="s">
        <v>66</v>
      </c>
      <c r="C61" s="137">
        <v>20000000000</v>
      </c>
      <c r="D61" s="137">
        <v>2347175140.6300001</v>
      </c>
    </row>
    <row r="62" spans="2:6">
      <c r="B62" s="61" t="s">
        <v>79</v>
      </c>
      <c r="C62" s="103">
        <f>C14+C58</f>
        <v>1744025968276</v>
      </c>
      <c r="D62" s="103">
        <f>D14+D58</f>
        <v>403756876282.09985</v>
      </c>
      <c r="E62" s="46"/>
    </row>
    <row r="63" spans="2:6">
      <c r="B63" s="201" t="s">
        <v>726</v>
      </c>
      <c r="C63" s="201"/>
      <c r="D63" s="201"/>
    </row>
    <row r="64" spans="2:6" ht="15.6" customHeight="1">
      <c r="B64" s="116" t="s">
        <v>697</v>
      </c>
      <c r="C64" s="116"/>
      <c r="D64" s="116"/>
    </row>
    <row r="65" spans="2:4" ht="33.6" customHeight="1">
      <c r="B65" s="198" t="s">
        <v>862</v>
      </c>
      <c r="C65" s="198"/>
      <c r="D65" s="198"/>
    </row>
    <row r="66" spans="2:4">
      <c r="B66" s="52" t="s">
        <v>727</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13" sqref="D13:D1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1" t="s">
        <v>609</v>
      </c>
      <c r="B1" s="181"/>
      <c r="C1" s="181"/>
      <c r="D1" s="181"/>
      <c r="E1" s="181"/>
    </row>
    <row r="2" spans="1:5" ht="21" customHeight="1">
      <c r="A2" s="182" t="s">
        <v>0</v>
      </c>
      <c r="B2" s="182"/>
      <c r="C2" s="182"/>
      <c r="D2" s="182"/>
      <c r="E2" s="182"/>
    </row>
    <row r="3" spans="1:5" ht="14.45" customHeight="1">
      <c r="A3" s="183" t="s">
        <v>1</v>
      </c>
      <c r="B3" s="183"/>
      <c r="C3" s="183"/>
      <c r="D3" s="183"/>
      <c r="E3" s="183"/>
    </row>
    <row r="5" spans="1:5" ht="18" customHeight="1">
      <c r="A5" s="184" t="s">
        <v>22</v>
      </c>
      <c r="B5" s="184"/>
      <c r="C5" s="184"/>
      <c r="D5" s="184"/>
      <c r="E5" s="184"/>
    </row>
    <row r="6" spans="1:5" ht="18" customHeight="1">
      <c r="A6" s="184" t="s">
        <v>80</v>
      </c>
      <c r="B6" s="184"/>
      <c r="C6" s="184"/>
      <c r="D6" s="184"/>
      <c r="E6" s="184"/>
    </row>
    <row r="7" spans="1:5" ht="18.75">
      <c r="A7" s="200" t="s">
        <v>860</v>
      </c>
      <c r="B7" s="200"/>
      <c r="C7" s="200"/>
      <c r="D7" s="200"/>
      <c r="E7" s="200"/>
    </row>
    <row r="8" spans="1:5" ht="18.75">
      <c r="A8" s="192" t="s">
        <v>608</v>
      </c>
      <c r="B8" s="192"/>
      <c r="C8" s="192"/>
      <c r="D8" s="192"/>
      <c r="E8" s="192"/>
    </row>
    <row r="9" spans="1:5" ht="15.75">
      <c r="A9" s="180" t="s">
        <v>4</v>
      </c>
      <c r="B9" s="180"/>
      <c r="C9" s="180"/>
      <c r="D9" s="180"/>
      <c r="E9" s="180"/>
    </row>
    <row r="13" spans="1:5">
      <c r="B13" s="196" t="s">
        <v>5</v>
      </c>
      <c r="C13" s="42" t="s">
        <v>790</v>
      </c>
      <c r="D13" s="196" t="s">
        <v>699</v>
      </c>
    </row>
    <row r="14" spans="1:5">
      <c r="B14" s="196"/>
      <c r="C14" s="15" t="s">
        <v>608</v>
      </c>
      <c r="D14" s="196"/>
    </row>
    <row r="15" spans="1:5">
      <c r="B15" s="50" t="s">
        <v>238</v>
      </c>
      <c r="C15" s="139">
        <f>C16+C39+C74+C103+C148</f>
        <v>1622833406287</v>
      </c>
      <c r="D15" s="139">
        <f>D16+D39+D74+D103+D148</f>
        <v>364750438893.81995</v>
      </c>
    </row>
    <row r="16" spans="1:5">
      <c r="B16" s="94" t="s">
        <v>612</v>
      </c>
      <c r="C16" s="140">
        <f>C17+C23+C26+C31</f>
        <v>256969074361</v>
      </c>
      <c r="D16" s="140">
        <f>D17+D23+D26+D31</f>
        <v>54800265614.420006</v>
      </c>
    </row>
    <row r="17" spans="2:4">
      <c r="B17" s="95" t="s">
        <v>81</v>
      </c>
      <c r="C17" s="140">
        <f>SUM(C18:C22)</f>
        <v>102151484178</v>
      </c>
      <c r="D17" s="140">
        <f>SUM(D18:D22)</f>
        <v>20762423267.860001</v>
      </c>
    </row>
    <row r="18" spans="2:4">
      <c r="B18" s="48" t="s">
        <v>82</v>
      </c>
      <c r="C18" s="141">
        <v>8027164129</v>
      </c>
      <c r="D18" s="137">
        <v>1992572920.9700003</v>
      </c>
    </row>
    <row r="19" spans="2:4">
      <c r="B19" s="48" t="s">
        <v>83</v>
      </c>
      <c r="C19" s="141">
        <v>52957815438</v>
      </c>
      <c r="D19" s="141">
        <v>8718870780.789999</v>
      </c>
    </row>
    <row r="20" spans="2:4">
      <c r="B20" s="48" t="s">
        <v>84</v>
      </c>
      <c r="C20" s="141">
        <v>29452658980</v>
      </c>
      <c r="D20" s="141">
        <v>7179503373.5400009</v>
      </c>
    </row>
    <row r="21" spans="2:4">
      <c r="B21" s="48" t="s">
        <v>85</v>
      </c>
      <c r="C21" s="141">
        <v>10858756737</v>
      </c>
      <c r="D21" s="141">
        <v>2714689146</v>
      </c>
    </row>
    <row r="22" spans="2:4">
      <c r="B22" s="48" t="s">
        <v>86</v>
      </c>
      <c r="C22" s="141">
        <v>855088894</v>
      </c>
      <c r="D22" s="141">
        <v>156787046.56000003</v>
      </c>
    </row>
    <row r="23" spans="2:4">
      <c r="B23" s="95" t="s">
        <v>87</v>
      </c>
      <c r="C23" s="140">
        <f>SUM(C24:C25)</f>
        <v>15009549215</v>
      </c>
      <c r="D23" s="140">
        <f>SUM(D24:D25)</f>
        <v>2797874878.4899998</v>
      </c>
    </row>
    <row r="24" spans="2:4">
      <c r="B24" s="48" t="s">
        <v>88</v>
      </c>
      <c r="C24" s="141">
        <v>5102968644</v>
      </c>
      <c r="D24" s="141">
        <v>581049141.06000006</v>
      </c>
    </row>
    <row r="25" spans="2:4">
      <c r="B25" s="48" t="s">
        <v>89</v>
      </c>
      <c r="C25" s="141">
        <v>9906580571</v>
      </c>
      <c r="D25" s="141">
        <v>2216825737.4299998</v>
      </c>
    </row>
    <row r="26" spans="2:4">
      <c r="B26" s="95" t="s">
        <v>90</v>
      </c>
      <c r="C26" s="140">
        <f>SUM(C27:C30)</f>
        <v>55750231755</v>
      </c>
      <c r="D26" s="140">
        <f>SUM(D27:D30)</f>
        <v>11882815256.540007</v>
      </c>
    </row>
    <row r="27" spans="2:4">
      <c r="B27" s="48" t="s">
        <v>91</v>
      </c>
      <c r="C27" s="141">
        <v>51534148443</v>
      </c>
      <c r="D27" s="141">
        <v>11010540216.070005</v>
      </c>
    </row>
    <row r="28" spans="2:4">
      <c r="B28" s="48" t="s">
        <v>92</v>
      </c>
      <c r="C28" s="141">
        <v>3838533234</v>
      </c>
      <c r="D28" s="141">
        <v>796774703.85000002</v>
      </c>
    </row>
    <row r="29" spans="2:4">
      <c r="B29" s="48" t="s">
        <v>461</v>
      </c>
      <c r="C29" s="141">
        <v>296441158</v>
      </c>
      <c r="D29" s="141">
        <v>57009118.259999998</v>
      </c>
    </row>
    <row r="30" spans="2:4">
      <c r="B30" s="48" t="s">
        <v>93</v>
      </c>
      <c r="C30" s="141">
        <v>81108920</v>
      </c>
      <c r="D30" s="141">
        <v>18491218.360000003</v>
      </c>
    </row>
    <row r="31" spans="2:4">
      <c r="B31" s="95" t="s">
        <v>94</v>
      </c>
      <c r="C31" s="140">
        <f>SUM(C32:C38)</f>
        <v>84057809213</v>
      </c>
      <c r="D31" s="140">
        <f>SUM(D32:D38)</f>
        <v>19357152211.529999</v>
      </c>
    </row>
    <row r="32" spans="2:4">
      <c r="B32" s="48" t="s">
        <v>95</v>
      </c>
      <c r="C32" s="141">
        <v>39543819862</v>
      </c>
      <c r="D32" s="141">
        <v>7782599558.0099964</v>
      </c>
    </row>
    <row r="33" spans="2:4">
      <c r="B33" s="48" t="s">
        <v>96</v>
      </c>
      <c r="C33" s="141">
        <v>1394684725</v>
      </c>
      <c r="D33" s="141">
        <v>244197945.30000001</v>
      </c>
    </row>
    <row r="34" spans="2:4">
      <c r="B34" s="48" t="s">
        <v>97</v>
      </c>
      <c r="C34" s="141">
        <v>29123951403</v>
      </c>
      <c r="D34" s="141">
        <v>7156351465.2200012</v>
      </c>
    </row>
    <row r="35" spans="2:4">
      <c r="B35" s="48" t="s">
        <v>98</v>
      </c>
      <c r="C35" s="141">
        <v>3220295124</v>
      </c>
      <c r="D35" s="141">
        <v>2309593841.79</v>
      </c>
    </row>
    <row r="36" spans="2:4">
      <c r="B36" s="48" t="s">
        <v>99</v>
      </c>
      <c r="C36" s="141">
        <v>5672580954</v>
      </c>
      <c r="D36" s="141">
        <v>1251176115.6400003</v>
      </c>
    </row>
    <row r="37" spans="2:4">
      <c r="B37" s="48" t="s">
        <v>100</v>
      </c>
      <c r="C37" s="141">
        <v>68949757</v>
      </c>
      <c r="D37" s="141">
        <v>17237439</v>
      </c>
    </row>
    <row r="38" spans="2:4">
      <c r="B38" s="48" t="s">
        <v>101</v>
      </c>
      <c r="C38" s="141">
        <v>5033527388</v>
      </c>
      <c r="D38" s="141">
        <v>595995846.56999993</v>
      </c>
    </row>
    <row r="39" spans="2:4">
      <c r="B39" s="94" t="s">
        <v>495</v>
      </c>
      <c r="C39" s="140">
        <f>C40+C44+C50+C52+C58+C61+C67+C69+C71</f>
        <v>249200443837</v>
      </c>
      <c r="D39" s="140">
        <f>D40+D44+D50+D52+D58+D61+D67+D69+D71</f>
        <v>55984727700.779991</v>
      </c>
    </row>
    <row r="40" spans="2:4">
      <c r="B40" s="95" t="s">
        <v>102</v>
      </c>
      <c r="C40" s="140">
        <f>SUM(C41:C43)</f>
        <v>22840302147</v>
      </c>
      <c r="D40" s="140">
        <f>SUM(D41:D43)</f>
        <v>4235027354.0100002</v>
      </c>
    </row>
    <row r="41" spans="2:4">
      <c r="B41" s="48" t="s">
        <v>103</v>
      </c>
      <c r="C41" s="141">
        <v>20922831438</v>
      </c>
      <c r="D41" s="141">
        <v>3882803020.2000003</v>
      </c>
    </row>
    <row r="42" spans="2:4">
      <c r="B42" s="48" t="s">
        <v>104</v>
      </c>
      <c r="C42" s="141">
        <v>1670312352</v>
      </c>
      <c r="D42" s="141">
        <v>307357253.34999985</v>
      </c>
    </row>
    <row r="43" spans="2:4">
      <c r="B43" s="48" t="s">
        <v>105</v>
      </c>
      <c r="C43" s="141">
        <v>247158357</v>
      </c>
      <c r="D43" s="141">
        <v>44867080.460000008</v>
      </c>
    </row>
    <row r="44" spans="2:4">
      <c r="B44" s="95" t="s">
        <v>106</v>
      </c>
      <c r="C44" s="140">
        <f>SUM(C45:C49)</f>
        <v>19229327493</v>
      </c>
      <c r="D44" s="140">
        <f>SUM(D45:D49)</f>
        <v>3071099634.0200005</v>
      </c>
    </row>
    <row r="45" spans="2:4">
      <c r="B45" s="48" t="s">
        <v>107</v>
      </c>
      <c r="C45" s="141">
        <v>10225165399</v>
      </c>
      <c r="D45" s="141">
        <v>1306555096.0700004</v>
      </c>
    </row>
    <row r="46" spans="2:4">
      <c r="B46" s="48" t="s">
        <v>108</v>
      </c>
      <c r="C46" s="141">
        <v>144925000</v>
      </c>
      <c r="D46" s="141">
        <v>43132615.209999993</v>
      </c>
    </row>
    <row r="47" spans="2:4">
      <c r="B47" s="48" t="s">
        <v>462</v>
      </c>
      <c r="C47" s="141">
        <v>100000000</v>
      </c>
      <c r="D47" s="141">
        <v>0</v>
      </c>
    </row>
    <row r="48" spans="2:4">
      <c r="B48" s="48" t="s">
        <v>109</v>
      </c>
      <c r="C48" s="141">
        <v>977523771</v>
      </c>
      <c r="D48" s="141">
        <v>126576021.23999999</v>
      </c>
    </row>
    <row r="49" spans="2:4">
      <c r="B49" s="48" t="s">
        <v>110</v>
      </c>
      <c r="C49" s="141">
        <v>7781713323</v>
      </c>
      <c r="D49" s="141">
        <v>1594835901.5</v>
      </c>
    </row>
    <row r="50" spans="2:4">
      <c r="B50" s="95" t="s">
        <v>111</v>
      </c>
      <c r="C50" s="140">
        <f>SUM(C51)</f>
        <v>6975321990</v>
      </c>
      <c r="D50" s="140">
        <f>SUM(D51)</f>
        <v>1943390490.6399999</v>
      </c>
    </row>
    <row r="51" spans="2:4">
      <c r="B51" s="48" t="s">
        <v>112</v>
      </c>
      <c r="C51" s="141">
        <v>6975321990</v>
      </c>
      <c r="D51" s="141">
        <v>1943390490.6399999</v>
      </c>
    </row>
    <row r="52" spans="2:4">
      <c r="B52" s="95" t="s">
        <v>113</v>
      </c>
      <c r="C52" s="140">
        <f>SUM(C53:C57)</f>
        <v>95599385504</v>
      </c>
      <c r="D52" s="140">
        <f>SUM(D53:D57)</f>
        <v>28549878430.550003</v>
      </c>
    </row>
    <row r="53" spans="2:4">
      <c r="B53" s="48" t="s">
        <v>114</v>
      </c>
      <c r="C53" s="141">
        <v>581376265</v>
      </c>
      <c r="D53" s="141">
        <v>105238041.70000002</v>
      </c>
    </row>
    <row r="54" spans="2:4">
      <c r="B54" s="48" t="s">
        <v>115</v>
      </c>
      <c r="C54" s="141">
        <v>92475769241</v>
      </c>
      <c r="D54" s="141">
        <v>27969881825</v>
      </c>
    </row>
    <row r="55" spans="2:4">
      <c r="B55" s="48" t="s">
        <v>615</v>
      </c>
      <c r="C55" s="141">
        <v>288905038</v>
      </c>
      <c r="D55" s="141">
        <v>0</v>
      </c>
    </row>
    <row r="56" spans="2:4">
      <c r="B56" s="48" t="s">
        <v>116</v>
      </c>
      <c r="C56" s="141">
        <v>19334653</v>
      </c>
      <c r="D56" s="141">
        <v>10785108.810000001</v>
      </c>
    </row>
    <row r="57" spans="2:4">
      <c r="B57" s="48" t="s">
        <v>117</v>
      </c>
      <c r="C57" s="141">
        <v>2234000307</v>
      </c>
      <c r="D57" s="141">
        <v>463973455.04000014</v>
      </c>
    </row>
    <row r="58" spans="2:4">
      <c r="B58" s="95" t="s">
        <v>118</v>
      </c>
      <c r="C58" s="140">
        <f>SUM(C59:C60)</f>
        <v>984650259</v>
      </c>
      <c r="D58" s="140">
        <f>SUM(D59:D60)</f>
        <v>181400240.06</v>
      </c>
    </row>
    <row r="59" spans="2:4">
      <c r="B59" s="48" t="s">
        <v>119</v>
      </c>
      <c r="C59" s="141">
        <v>983650259</v>
      </c>
      <c r="D59" s="141">
        <v>181400240.06</v>
      </c>
    </row>
    <row r="60" spans="2:4">
      <c r="B60" s="48" t="s">
        <v>376</v>
      </c>
      <c r="C60" s="141">
        <v>1000000</v>
      </c>
      <c r="D60" s="141">
        <v>0</v>
      </c>
    </row>
    <row r="61" spans="2:4">
      <c r="B61" s="95" t="s">
        <v>120</v>
      </c>
      <c r="C61" s="140">
        <f>SUM(C62:C66)</f>
        <v>89860675127</v>
      </c>
      <c r="D61" s="140">
        <f>SUM(D62:D66)</f>
        <v>16560518724.700001</v>
      </c>
    </row>
    <row r="62" spans="2:4">
      <c r="B62" s="48" t="s">
        <v>121</v>
      </c>
      <c r="C62" s="141">
        <v>48883353511</v>
      </c>
      <c r="D62" s="141">
        <v>10192278590.720001</v>
      </c>
    </row>
    <row r="63" spans="2:4">
      <c r="B63" s="48" t="s">
        <v>122</v>
      </c>
      <c r="C63" s="141">
        <v>7846034</v>
      </c>
      <c r="D63" s="141">
        <v>4922695.58</v>
      </c>
    </row>
    <row r="64" spans="2:4">
      <c r="B64" s="48" t="s">
        <v>123</v>
      </c>
      <c r="C64" s="141">
        <v>35043058783</v>
      </c>
      <c r="D64" s="141">
        <v>5689593342.999999</v>
      </c>
    </row>
    <row r="65" spans="2:4">
      <c r="B65" s="48" t="s">
        <v>124</v>
      </c>
      <c r="C65" s="141">
        <v>1250000000</v>
      </c>
      <c r="D65" s="141">
        <v>192648513.18999997</v>
      </c>
    </row>
    <row r="66" spans="2:4">
      <c r="B66" s="48" t="s">
        <v>125</v>
      </c>
      <c r="C66" s="141">
        <v>4676416799</v>
      </c>
      <c r="D66" s="141">
        <v>481075582.21000004</v>
      </c>
    </row>
    <row r="67" spans="2:4">
      <c r="B67" s="95" t="s">
        <v>126</v>
      </c>
      <c r="C67" s="140">
        <f>C68</f>
        <v>4386380395</v>
      </c>
      <c r="D67" s="140">
        <f>D68</f>
        <v>482461427.13</v>
      </c>
    </row>
    <row r="68" spans="2:4">
      <c r="B68" s="48" t="s">
        <v>127</v>
      </c>
      <c r="C68" s="141">
        <v>4386380395</v>
      </c>
      <c r="D68" s="141">
        <v>482461427.13</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960951399.67000008</v>
      </c>
    </row>
    <row r="72" spans="2:4">
      <c r="B72" s="48" t="s">
        <v>340</v>
      </c>
      <c r="C72" s="141">
        <v>28275430</v>
      </c>
      <c r="D72" s="141">
        <v>12680091.83</v>
      </c>
    </row>
    <row r="73" spans="2:4">
      <c r="B73" s="48" t="s">
        <v>131</v>
      </c>
      <c r="C73" s="141">
        <v>9146422472</v>
      </c>
      <c r="D73" s="141">
        <v>948271307.84000003</v>
      </c>
    </row>
    <row r="74" spans="2:4">
      <c r="B74" s="94" t="s">
        <v>502</v>
      </c>
      <c r="C74" s="140">
        <f>C75+C80+C94</f>
        <v>15653220062</v>
      </c>
      <c r="D74" s="140">
        <f>D75+D80+D94</f>
        <v>1693245581.21</v>
      </c>
    </row>
    <row r="75" spans="2:4">
      <c r="B75" s="95" t="s">
        <v>132</v>
      </c>
      <c r="C75" s="140">
        <f>SUM(C76:C79)</f>
        <v>1159849100</v>
      </c>
      <c r="D75" s="140">
        <f>SUM(D76:D79)</f>
        <v>149656244.40000001</v>
      </c>
    </row>
    <row r="76" spans="2:4">
      <c r="B76" s="48" t="s">
        <v>133</v>
      </c>
      <c r="C76" s="141">
        <v>228885000</v>
      </c>
      <c r="D76" s="141">
        <v>47899666.560000002</v>
      </c>
    </row>
    <row r="77" spans="2:4">
      <c r="B77" s="48" t="s">
        <v>134</v>
      </c>
      <c r="C77" s="141">
        <v>583707266</v>
      </c>
      <c r="D77" s="141">
        <v>68991144.900000006</v>
      </c>
    </row>
    <row r="78" spans="2:4">
      <c r="B78" s="48" t="s">
        <v>432</v>
      </c>
      <c r="C78" s="141">
        <v>14083521</v>
      </c>
      <c r="D78" s="141">
        <v>6660764.1399999997</v>
      </c>
    </row>
    <row r="79" spans="2:4">
      <c r="B79" s="48" t="s">
        <v>135</v>
      </c>
      <c r="C79" s="141">
        <v>333173313</v>
      </c>
      <c r="D79" s="141">
        <v>26104668.800000004</v>
      </c>
    </row>
    <row r="80" spans="2:4">
      <c r="B80" s="95" t="s">
        <v>136</v>
      </c>
      <c r="C80" s="140">
        <f>SUM(C81:C93)</f>
        <v>8167588808</v>
      </c>
      <c r="D80" s="140">
        <f>SUM(D81:D93)</f>
        <v>1151869771.5799999</v>
      </c>
    </row>
    <row r="81" spans="2:4">
      <c r="B81" s="48" t="s">
        <v>137</v>
      </c>
      <c r="C81" s="141">
        <v>1430788520</v>
      </c>
      <c r="D81" s="141">
        <v>4391812.2</v>
      </c>
    </row>
    <row r="82" spans="2:4">
      <c r="B82" s="48" t="s">
        <v>138</v>
      </c>
      <c r="C82" s="141">
        <v>402894786</v>
      </c>
      <c r="D82" s="141">
        <v>69032325.550000012</v>
      </c>
    </row>
    <row r="83" spans="2:4">
      <c r="B83" s="48" t="s">
        <v>139</v>
      </c>
      <c r="C83" s="141">
        <v>10000000</v>
      </c>
      <c r="D83" s="141">
        <v>5028394.34</v>
      </c>
    </row>
    <row r="84" spans="2:4">
      <c r="B84" s="48" t="s">
        <v>140</v>
      </c>
      <c r="C84" s="141">
        <v>5800000</v>
      </c>
      <c r="D84" s="141">
        <v>621749.62</v>
      </c>
    </row>
    <row r="85" spans="2:4">
      <c r="B85" s="48" t="s">
        <v>141</v>
      </c>
      <c r="C85" s="141">
        <v>166300000</v>
      </c>
      <c r="D85" s="141">
        <v>43727499.990000002</v>
      </c>
    </row>
    <row r="86" spans="2:4">
      <c r="B86" s="48" t="s">
        <v>463</v>
      </c>
      <c r="C86" s="141">
        <v>99295178</v>
      </c>
      <c r="D86" s="141">
        <v>13843475.67</v>
      </c>
    </row>
    <row r="87" spans="2:4">
      <c r="B87" s="48" t="s">
        <v>142</v>
      </c>
      <c r="C87" s="141">
        <v>1341832252</v>
      </c>
      <c r="D87" s="141">
        <v>240989830.39999998</v>
      </c>
    </row>
    <row r="88" spans="2:4">
      <c r="B88" s="48" t="s">
        <v>143</v>
      </c>
      <c r="C88" s="141">
        <v>1205895920</v>
      </c>
      <c r="D88" s="141">
        <v>171977295.41999999</v>
      </c>
    </row>
    <row r="89" spans="2:4">
      <c r="B89" s="48" t="s">
        <v>144</v>
      </c>
      <c r="C89" s="141">
        <v>96423204</v>
      </c>
      <c r="D89" s="141">
        <v>15132891.540000003</v>
      </c>
    </row>
    <row r="90" spans="2:4">
      <c r="B90" s="48" t="s">
        <v>145</v>
      </c>
      <c r="C90" s="141">
        <v>1300000</v>
      </c>
      <c r="D90" s="141">
        <v>6125</v>
      </c>
    </row>
    <row r="91" spans="2:4">
      <c r="B91" s="48" t="s">
        <v>464</v>
      </c>
      <c r="C91" s="141">
        <v>48847564</v>
      </c>
      <c r="D91" s="141">
        <v>4087184.6</v>
      </c>
    </row>
    <row r="92" spans="2:4">
      <c r="B92" s="48" t="s">
        <v>613</v>
      </c>
      <c r="C92" s="141">
        <v>21670500</v>
      </c>
      <c r="D92" s="141">
        <v>9995507.1500000004</v>
      </c>
    </row>
    <row r="93" spans="2:4">
      <c r="B93" s="48" t="s">
        <v>146</v>
      </c>
      <c r="C93" s="141">
        <v>3336540884</v>
      </c>
      <c r="D93" s="141">
        <v>573035680.10000014</v>
      </c>
    </row>
    <row r="94" spans="2:4">
      <c r="B94" s="95" t="s">
        <v>147</v>
      </c>
      <c r="C94" s="140">
        <f>SUM(C95:C102)</f>
        <v>6325782154</v>
      </c>
      <c r="D94" s="140">
        <f>SUM(D95:D102)</f>
        <v>391719565.23000002</v>
      </c>
    </row>
    <row r="95" spans="2:4">
      <c r="B95" s="48" t="s">
        <v>148</v>
      </c>
      <c r="C95" s="141">
        <v>353570167</v>
      </c>
      <c r="D95" s="141">
        <v>79126094.839999989</v>
      </c>
    </row>
    <row r="96" spans="2:4">
      <c r="B96" s="48" t="s">
        <v>149</v>
      </c>
      <c r="C96" s="141">
        <v>5549769</v>
      </c>
      <c r="D96" s="141">
        <v>1016333.7100000001</v>
      </c>
    </row>
    <row r="97" spans="2:4">
      <c r="B97" s="48" t="s">
        <v>150</v>
      </c>
      <c r="C97" s="141">
        <v>147468421</v>
      </c>
      <c r="D97" s="141">
        <v>18497079.620000001</v>
      </c>
    </row>
    <row r="98" spans="2:4">
      <c r="B98" s="48" t="s">
        <v>151</v>
      </c>
      <c r="C98" s="141">
        <v>31680000</v>
      </c>
      <c r="D98" s="141">
        <v>2501661.7200000002</v>
      </c>
    </row>
    <row r="99" spans="2:4">
      <c r="B99" s="48" t="s">
        <v>465</v>
      </c>
      <c r="C99" s="141">
        <v>5262147142</v>
      </c>
      <c r="D99" s="141">
        <v>239028468.86999997</v>
      </c>
    </row>
    <row r="100" spans="2:4">
      <c r="B100" s="48" t="s">
        <v>466</v>
      </c>
      <c r="C100" s="141">
        <v>330078958</v>
      </c>
      <c r="D100" s="141">
        <v>17198681.73</v>
      </c>
    </row>
    <row r="101" spans="2:4">
      <c r="B101" s="48" t="s">
        <v>152</v>
      </c>
      <c r="C101" s="141">
        <v>4539681</v>
      </c>
      <c r="D101" s="141">
        <v>932556.31</v>
      </c>
    </row>
    <row r="102" spans="2:4">
      <c r="B102" s="48" t="s">
        <v>153</v>
      </c>
      <c r="C102" s="141">
        <v>190748016</v>
      </c>
      <c r="D102" s="141">
        <v>33418688.43</v>
      </c>
    </row>
    <row r="103" spans="2:4">
      <c r="B103" s="94" t="s">
        <v>496</v>
      </c>
      <c r="C103" s="140">
        <f>C104+C108+C115+C122+C134+C143</f>
        <v>738460649593</v>
      </c>
      <c r="D103" s="140">
        <f>D104+D108+D115+D122+D134+D143</f>
        <v>151508012118.72998</v>
      </c>
    </row>
    <row r="104" spans="2:4">
      <c r="B104" s="95" t="s">
        <v>154</v>
      </c>
      <c r="C104" s="140">
        <f>SUM(C105:C107)</f>
        <v>31370841423</v>
      </c>
      <c r="D104" s="140">
        <f>SUM(D105:D107)</f>
        <v>5581783423.1899996</v>
      </c>
    </row>
    <row r="105" spans="2:4">
      <c r="B105" s="48" t="s">
        <v>155</v>
      </c>
      <c r="C105" s="141">
        <v>4317176505</v>
      </c>
      <c r="D105" s="141">
        <v>236986995.29999998</v>
      </c>
    </row>
    <row r="106" spans="2:4">
      <c r="B106" s="48" t="s">
        <v>156</v>
      </c>
      <c r="C106" s="141">
        <v>817412450</v>
      </c>
      <c r="D106" s="141">
        <v>136061596.65000001</v>
      </c>
    </row>
    <row r="107" spans="2:4">
      <c r="B107" s="48" t="s">
        <v>157</v>
      </c>
      <c r="C107" s="141">
        <v>26236252468</v>
      </c>
      <c r="D107" s="141">
        <v>5208734831.2399998</v>
      </c>
    </row>
    <row r="108" spans="2:4">
      <c r="B108" s="95" t="s">
        <v>158</v>
      </c>
      <c r="C108" s="140">
        <f>SUM(C109:C114)</f>
        <v>168782842806</v>
      </c>
      <c r="D108" s="140">
        <f>SUM(D109:D114)</f>
        <v>33670090937.5</v>
      </c>
    </row>
    <row r="109" spans="2:4">
      <c r="B109" s="48" t="s">
        <v>467</v>
      </c>
      <c r="C109" s="141">
        <v>284169222</v>
      </c>
      <c r="D109" s="141">
        <v>66018624.18</v>
      </c>
    </row>
    <row r="110" spans="2:4">
      <c r="B110" s="48" t="s">
        <v>159</v>
      </c>
      <c r="C110" s="141">
        <v>18541245058</v>
      </c>
      <c r="D110" s="141">
        <v>3330839683.5200009</v>
      </c>
    </row>
    <row r="111" spans="2:4">
      <c r="B111" s="48" t="s">
        <v>160</v>
      </c>
      <c r="C111" s="141">
        <v>16622756919</v>
      </c>
      <c r="D111" s="141">
        <v>2278284129.3200002</v>
      </c>
    </row>
    <row r="112" spans="2:4">
      <c r="B112" s="48" t="s">
        <v>161</v>
      </c>
      <c r="C112" s="141">
        <v>26513048</v>
      </c>
      <c r="D112" s="141">
        <v>71540</v>
      </c>
    </row>
    <row r="113" spans="2:4">
      <c r="B113" s="48" t="s">
        <v>162</v>
      </c>
      <c r="C113" s="141">
        <v>104221716</v>
      </c>
      <c r="D113" s="141">
        <v>21414756.48</v>
      </c>
    </row>
    <row r="114" spans="2:4">
      <c r="B114" s="48" t="s">
        <v>163</v>
      </c>
      <c r="C114" s="141">
        <v>133203936843</v>
      </c>
      <c r="D114" s="141">
        <v>27973462204</v>
      </c>
    </row>
    <row r="115" spans="2:4">
      <c r="B115" s="95" t="s">
        <v>164</v>
      </c>
      <c r="C115" s="140">
        <f>SUM(C116:C121)</f>
        <v>16923613014</v>
      </c>
      <c r="D115" s="140">
        <f>SUM(D116:D121)</f>
        <v>4407361041.9200001</v>
      </c>
    </row>
    <row r="116" spans="2:4">
      <c r="B116" s="48" t="s">
        <v>165</v>
      </c>
      <c r="C116" s="141">
        <v>5590763341</v>
      </c>
      <c r="D116" s="141">
        <v>1790763742.8700001</v>
      </c>
    </row>
    <row r="117" spans="2:4">
      <c r="B117" s="48" t="s">
        <v>166</v>
      </c>
      <c r="C117" s="141">
        <v>3732043759</v>
      </c>
      <c r="D117" s="141">
        <v>1137544178.3399999</v>
      </c>
    </row>
    <row r="118" spans="2:4">
      <c r="B118" s="48" t="s">
        <v>167</v>
      </c>
      <c r="C118" s="141">
        <v>4583392499</v>
      </c>
      <c r="D118" s="141">
        <v>868729677.63999999</v>
      </c>
    </row>
    <row r="119" spans="2:4">
      <c r="B119" s="48" t="s">
        <v>339</v>
      </c>
      <c r="C119" s="141">
        <v>2338581</v>
      </c>
      <c r="D119" s="141">
        <v>0</v>
      </c>
    </row>
    <row r="120" spans="2:4">
      <c r="B120" s="48" t="s">
        <v>168</v>
      </c>
      <c r="C120" s="141">
        <v>320504954</v>
      </c>
      <c r="D120" s="141">
        <v>198266632.77000001</v>
      </c>
    </row>
    <row r="121" spans="2:4">
      <c r="B121" s="48" t="s">
        <v>169</v>
      </c>
      <c r="C121" s="141">
        <v>2694569880</v>
      </c>
      <c r="D121" s="141">
        <v>412056810.30000001</v>
      </c>
    </row>
    <row r="122" spans="2:4">
      <c r="B122" s="95" t="s">
        <v>568</v>
      </c>
      <c r="C122" s="140">
        <f>SUM(C123:C133)</f>
        <v>328145067506</v>
      </c>
      <c r="D122" s="140">
        <f>SUM(D123:D133)</f>
        <v>70776424940.549988</v>
      </c>
    </row>
    <row r="123" spans="2:4">
      <c r="B123" s="48" t="s">
        <v>170</v>
      </c>
      <c r="C123" s="141">
        <v>18249523531</v>
      </c>
      <c r="D123" s="141">
        <v>3630313211.8100009</v>
      </c>
    </row>
    <row r="124" spans="2:4">
      <c r="B124" s="48" t="s">
        <v>377</v>
      </c>
      <c r="C124" s="141">
        <v>114193390419</v>
      </c>
      <c r="D124" s="141">
        <v>29309569419.550003</v>
      </c>
    </row>
    <row r="125" spans="2:4">
      <c r="B125" s="48" t="s">
        <v>378</v>
      </c>
      <c r="C125" s="141">
        <v>32063116830</v>
      </c>
      <c r="D125" s="141">
        <v>7253909100.6399994</v>
      </c>
    </row>
    <row r="126" spans="2:4">
      <c r="B126" s="48" t="s">
        <v>171</v>
      </c>
      <c r="C126" s="141">
        <v>28055242863</v>
      </c>
      <c r="D126" s="141">
        <v>5032358240.0900002</v>
      </c>
    </row>
    <row r="127" spans="2:4">
      <c r="B127" s="48" t="s">
        <v>172</v>
      </c>
      <c r="C127" s="141">
        <v>3512042323</v>
      </c>
      <c r="D127" s="141">
        <v>892955249.50999999</v>
      </c>
    </row>
    <row r="128" spans="2:4">
      <c r="B128" s="48" t="s">
        <v>173</v>
      </c>
      <c r="C128" s="141">
        <v>13019392840</v>
      </c>
      <c r="D128" s="141">
        <v>3196943434.0900002</v>
      </c>
    </row>
    <row r="129" spans="2:4">
      <c r="B129" s="48" t="s">
        <v>174</v>
      </c>
      <c r="C129" s="141">
        <v>1695003508</v>
      </c>
      <c r="D129" s="141">
        <v>316161392.34000003</v>
      </c>
    </row>
    <row r="130" spans="2:4">
      <c r="B130" s="48" t="s">
        <v>175</v>
      </c>
      <c r="C130" s="141">
        <v>646540838</v>
      </c>
      <c r="D130" s="141">
        <v>163686787.57000002</v>
      </c>
    </row>
    <row r="131" spans="2:4">
      <c r="B131" s="48" t="s">
        <v>176</v>
      </c>
      <c r="C131" s="141">
        <v>563130187</v>
      </c>
      <c r="D131" s="141">
        <v>75061366.589999974</v>
      </c>
    </row>
    <row r="132" spans="2:4">
      <c r="B132" s="48" t="s">
        <v>177</v>
      </c>
      <c r="C132" s="141">
        <v>1179299646</v>
      </c>
      <c r="D132" s="141">
        <v>229503906.49000004</v>
      </c>
    </row>
    <row r="133" spans="2:4">
      <c r="B133" s="48" t="s">
        <v>178</v>
      </c>
      <c r="C133" s="141">
        <v>114968384521</v>
      </c>
      <c r="D133" s="141">
        <v>20675962831.869999</v>
      </c>
    </row>
    <row r="134" spans="2:4">
      <c r="B134" s="95" t="s">
        <v>497</v>
      </c>
      <c r="C134" s="140">
        <f>SUM(C135:C142)</f>
        <v>191985997254</v>
      </c>
      <c r="D134" s="140">
        <f>SUM(D135:D142)</f>
        <v>36884118627.329994</v>
      </c>
    </row>
    <row r="135" spans="2:4">
      <c r="B135" s="48" t="s">
        <v>179</v>
      </c>
      <c r="C135" s="141">
        <v>103220714561</v>
      </c>
      <c r="D135" s="141">
        <v>21602695814.66</v>
      </c>
    </row>
    <row r="136" spans="2:4">
      <c r="B136" s="48" t="s">
        <v>429</v>
      </c>
      <c r="C136" s="141">
        <v>6033490</v>
      </c>
      <c r="D136" s="141">
        <v>0</v>
      </c>
    </row>
    <row r="137" spans="2:4">
      <c r="B137" s="48" t="s">
        <v>180</v>
      </c>
      <c r="C137" s="141">
        <v>200000000</v>
      </c>
      <c r="D137" s="141">
        <v>0</v>
      </c>
    </row>
    <row r="138" spans="2:4">
      <c r="B138" s="48" t="s">
        <v>181</v>
      </c>
      <c r="C138" s="141">
        <v>8781348035</v>
      </c>
      <c r="D138" s="141">
        <v>476140716.72000003</v>
      </c>
    </row>
    <row r="139" spans="2:4">
      <c r="B139" s="48" t="s">
        <v>182</v>
      </c>
      <c r="C139" s="141">
        <v>1576472756</v>
      </c>
      <c r="D139" s="141">
        <v>254842544.06999999</v>
      </c>
    </row>
    <row r="140" spans="2:4">
      <c r="B140" s="48" t="s">
        <v>183</v>
      </c>
      <c r="C140" s="141">
        <v>74140062258</v>
      </c>
      <c r="D140" s="141">
        <v>13756081722.609999</v>
      </c>
    </row>
    <row r="141" spans="2:4">
      <c r="B141" s="48" t="s">
        <v>468</v>
      </c>
      <c r="C141" s="141">
        <v>1600000</v>
      </c>
      <c r="D141" s="141">
        <v>0</v>
      </c>
    </row>
    <row r="142" spans="2:4">
      <c r="B142" s="48" t="s">
        <v>184</v>
      </c>
      <c r="C142" s="141">
        <v>4059766154</v>
      </c>
      <c r="D142" s="141">
        <v>794357829.26999998</v>
      </c>
    </row>
    <row r="143" spans="2:4">
      <c r="B143" s="95" t="s">
        <v>185</v>
      </c>
      <c r="C143" s="140">
        <f>SUM(C144:C147)</f>
        <v>1252287590</v>
      </c>
      <c r="D143" s="140">
        <f>SUM(D144:D147)</f>
        <v>188233148.24000001</v>
      </c>
    </row>
    <row r="144" spans="2:4">
      <c r="B144" s="48" t="s">
        <v>186</v>
      </c>
      <c r="C144" s="141">
        <v>298552955</v>
      </c>
      <c r="D144" s="141">
        <v>37870253.009999998</v>
      </c>
    </row>
    <row r="145" spans="2:4">
      <c r="B145" s="48" t="s">
        <v>469</v>
      </c>
      <c r="C145" s="141">
        <v>112471764</v>
      </c>
      <c r="D145" s="141">
        <v>11297268.65</v>
      </c>
    </row>
    <row r="146" spans="2:4">
      <c r="B146" s="48" t="s">
        <v>187</v>
      </c>
      <c r="C146" s="141">
        <v>314754182</v>
      </c>
      <c r="D146" s="141">
        <v>24389336.699999999</v>
      </c>
    </row>
    <row r="147" spans="2:4">
      <c r="B147" s="48" t="s">
        <v>188</v>
      </c>
      <c r="C147" s="141">
        <v>526508689</v>
      </c>
      <c r="D147" s="141">
        <v>114676289.88000001</v>
      </c>
    </row>
    <row r="148" spans="2:4">
      <c r="B148" s="94" t="s">
        <v>569</v>
      </c>
      <c r="C148" s="140">
        <f>C149</f>
        <v>362550018434</v>
      </c>
      <c r="D148" s="140">
        <f>D149</f>
        <v>100764187878.67999</v>
      </c>
    </row>
    <row r="149" spans="2:4">
      <c r="B149" s="95" t="s">
        <v>570</v>
      </c>
      <c r="C149" s="140">
        <f>C150</f>
        <v>362550018434</v>
      </c>
      <c r="D149" s="140">
        <f>D150</f>
        <v>100764187878.67999</v>
      </c>
    </row>
    <row r="150" spans="2:4">
      <c r="B150" s="48" t="s">
        <v>571</v>
      </c>
      <c r="C150" s="141">
        <v>362550018434</v>
      </c>
      <c r="D150" s="141">
        <v>100764187878.67999</v>
      </c>
    </row>
    <row r="151" spans="2:4">
      <c r="B151" s="50" t="s">
        <v>338</v>
      </c>
      <c r="C151" s="139">
        <f t="shared" ref="C151:D153" si="0">C152</f>
        <v>121192561989</v>
      </c>
      <c r="D151" s="139">
        <f t="shared" si="0"/>
        <v>39006437388.279999</v>
      </c>
    </row>
    <row r="152" spans="2:4">
      <c r="B152" s="94" t="s">
        <v>572</v>
      </c>
      <c r="C152" s="140">
        <f t="shared" si="0"/>
        <v>121192561989</v>
      </c>
      <c r="D152" s="140">
        <f t="shared" si="0"/>
        <v>39006437388.279999</v>
      </c>
    </row>
    <row r="153" spans="2:4">
      <c r="B153" s="95" t="s">
        <v>573</v>
      </c>
      <c r="C153" s="140">
        <f t="shared" si="0"/>
        <v>121192561989</v>
      </c>
      <c r="D153" s="140">
        <f t="shared" si="0"/>
        <v>39006437388.279999</v>
      </c>
    </row>
    <row r="154" spans="2:4">
      <c r="B154" s="48" t="s">
        <v>574</v>
      </c>
      <c r="C154" s="141">
        <v>121192561989</v>
      </c>
      <c r="D154" s="141">
        <v>39006437388.279999</v>
      </c>
    </row>
    <row r="155" spans="2:4">
      <c r="B155" s="44" t="s">
        <v>337</v>
      </c>
      <c r="C155" s="51">
        <f>C151+C15</f>
        <v>1744025968276</v>
      </c>
      <c r="D155" s="51">
        <f>D151+D15</f>
        <v>403756876282.09998</v>
      </c>
    </row>
    <row r="156" spans="2:4">
      <c r="B156" s="130" t="s">
        <v>726</v>
      </c>
      <c r="C156" s="49"/>
    </row>
    <row r="157" spans="2:4">
      <c r="B157" s="116" t="s">
        <v>697</v>
      </c>
      <c r="C157" s="116"/>
      <c r="D157" s="116"/>
    </row>
    <row r="158" spans="2:4" ht="25.9" customHeight="1">
      <c r="B158" s="198" t="s">
        <v>862</v>
      </c>
      <c r="C158" s="198"/>
      <c r="D158" s="198"/>
    </row>
    <row r="159" spans="2:4">
      <c r="B159" s="52" t="s">
        <v>728</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E11" sqref="E11:E1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1" t="s">
        <v>609</v>
      </c>
      <c r="B1" s="181"/>
      <c r="C1" s="181"/>
      <c r="D1" s="181"/>
      <c r="E1" s="181"/>
      <c r="F1" s="181"/>
    </row>
    <row r="2" spans="1:6" ht="21" customHeight="1">
      <c r="A2" s="182" t="s">
        <v>0</v>
      </c>
      <c r="B2" s="182"/>
      <c r="C2" s="182"/>
      <c r="D2" s="182"/>
      <c r="E2" s="182"/>
      <c r="F2" s="182"/>
    </row>
    <row r="3" spans="1:6" ht="14.45" customHeight="1">
      <c r="A3" s="183" t="s">
        <v>1</v>
      </c>
      <c r="B3" s="183"/>
      <c r="C3" s="183"/>
      <c r="D3" s="183"/>
      <c r="E3" s="183"/>
      <c r="F3" s="183"/>
    </row>
    <row r="5" spans="1:6" ht="18" customHeight="1">
      <c r="A5" s="184" t="s">
        <v>22</v>
      </c>
      <c r="B5" s="184"/>
      <c r="C5" s="184"/>
      <c r="D5" s="184"/>
      <c r="E5" s="184"/>
      <c r="F5" s="184"/>
    </row>
    <row r="6" spans="1:6" ht="18.75">
      <c r="A6" s="199" t="s">
        <v>189</v>
      </c>
      <c r="B6" s="199"/>
      <c r="C6" s="199"/>
      <c r="D6" s="199"/>
      <c r="E6" s="199"/>
      <c r="F6" s="199"/>
    </row>
    <row r="7" spans="1:6" ht="18.75">
      <c r="A7" s="195" t="s">
        <v>860</v>
      </c>
      <c r="B7" s="195"/>
      <c r="C7" s="195"/>
      <c r="D7" s="195"/>
      <c r="E7" s="195"/>
      <c r="F7" s="195"/>
    </row>
    <row r="8" spans="1:6" ht="18.75">
      <c r="A8" s="192" t="s">
        <v>608</v>
      </c>
      <c r="B8" s="192"/>
      <c r="C8" s="192"/>
      <c r="D8" s="192"/>
      <c r="E8" s="192"/>
      <c r="F8" s="192"/>
    </row>
    <row r="9" spans="1:6" ht="15.75">
      <c r="A9" s="180" t="s">
        <v>4</v>
      </c>
      <c r="B9" s="180"/>
      <c r="C9" s="180"/>
      <c r="D9" s="180"/>
      <c r="E9" s="180"/>
      <c r="F9" s="180"/>
    </row>
    <row r="11" spans="1:6">
      <c r="C11" s="202" t="s">
        <v>5</v>
      </c>
      <c r="D11" s="53" t="s">
        <v>790</v>
      </c>
      <c r="E11" s="202" t="s">
        <v>699</v>
      </c>
    </row>
    <row r="12" spans="1:6">
      <c r="C12" s="202"/>
      <c r="D12" s="54" t="s">
        <v>608</v>
      </c>
      <c r="E12" s="202"/>
    </row>
    <row r="13" spans="1:6">
      <c r="C13" s="96" t="s">
        <v>238</v>
      </c>
      <c r="D13" s="97">
        <f>SUM(D14,D20,D30,D40,D49,D55,D65,D70)</f>
        <v>1622833406287</v>
      </c>
      <c r="E13" s="97">
        <f>SUM(E14,E20,E30,E40,E49,E55,E65,E70)</f>
        <v>364750438893.82001</v>
      </c>
    </row>
    <row r="14" spans="1:6">
      <c r="C14" s="98" t="s">
        <v>575</v>
      </c>
      <c r="D14" s="99">
        <f>SUM(D15:D19)</f>
        <v>377772703498</v>
      </c>
      <c r="E14" s="99">
        <f>SUM(E15:E19)</f>
        <v>83362024440.900024</v>
      </c>
    </row>
    <row r="15" spans="1:6">
      <c r="C15" s="100" t="s">
        <v>190</v>
      </c>
      <c r="D15" s="101">
        <v>309943604911</v>
      </c>
      <c r="E15" s="101">
        <v>69584332731.130005</v>
      </c>
    </row>
    <row r="16" spans="1:6">
      <c r="C16" s="100" t="s">
        <v>191</v>
      </c>
      <c r="D16" s="101">
        <v>26271320885</v>
      </c>
      <c r="E16" s="101">
        <v>3590935919.9899993</v>
      </c>
    </row>
    <row r="17" spans="3:5">
      <c r="C17" s="100" t="s">
        <v>192</v>
      </c>
      <c r="D17" s="101">
        <v>668027539</v>
      </c>
      <c r="E17" s="101">
        <v>152490801.77000001</v>
      </c>
    </row>
    <row r="18" spans="3:5">
      <c r="C18" s="100" t="s">
        <v>486</v>
      </c>
      <c r="D18" s="101">
        <v>2706133367</v>
      </c>
      <c r="E18" s="101">
        <v>358139862.86999995</v>
      </c>
    </row>
    <row r="19" spans="3:5">
      <c r="C19" s="100" t="s">
        <v>193</v>
      </c>
      <c r="D19" s="101">
        <v>38183616796</v>
      </c>
      <c r="E19" s="101">
        <v>9676125125.140007</v>
      </c>
    </row>
    <row r="20" spans="3:5">
      <c r="C20" s="98" t="s">
        <v>576</v>
      </c>
      <c r="D20" s="99">
        <f>SUM(D21:D29)</f>
        <v>110169756792</v>
      </c>
      <c r="E20" s="99">
        <f>SUM(E21:E29)</f>
        <v>22410602000.800007</v>
      </c>
    </row>
    <row r="21" spans="3:5">
      <c r="C21" s="100" t="s">
        <v>194</v>
      </c>
      <c r="D21" s="101">
        <v>11443137328</v>
      </c>
      <c r="E21" s="101">
        <v>3474577857.1800013</v>
      </c>
    </row>
    <row r="22" spans="3:5">
      <c r="C22" s="100" t="s">
        <v>195</v>
      </c>
      <c r="D22" s="101">
        <v>11025261284</v>
      </c>
      <c r="E22" s="101">
        <v>1069231109.8200001</v>
      </c>
    </row>
    <row r="23" spans="3:5">
      <c r="C23" s="100" t="s">
        <v>196</v>
      </c>
      <c r="D23" s="101">
        <v>5430213176</v>
      </c>
      <c r="E23" s="101">
        <v>752049893.48999965</v>
      </c>
    </row>
    <row r="24" spans="3:5">
      <c r="C24" s="100" t="s">
        <v>197</v>
      </c>
      <c r="D24" s="101">
        <v>3335613293</v>
      </c>
      <c r="E24" s="101">
        <v>367218572.55999994</v>
      </c>
    </row>
    <row r="25" spans="3:5">
      <c r="C25" s="100" t="s">
        <v>198</v>
      </c>
      <c r="D25" s="101">
        <v>10669404203</v>
      </c>
      <c r="E25" s="101">
        <v>2274084085.8099999</v>
      </c>
    </row>
    <row r="26" spans="3:5">
      <c r="C26" s="100" t="s">
        <v>199</v>
      </c>
      <c r="D26" s="101">
        <v>9660946458</v>
      </c>
      <c r="E26" s="101">
        <v>2201357602.6100001</v>
      </c>
    </row>
    <row r="27" spans="3:5">
      <c r="C27" s="100" t="s">
        <v>200</v>
      </c>
      <c r="D27" s="101">
        <v>6526168737</v>
      </c>
      <c r="E27" s="101">
        <v>756545945.87000012</v>
      </c>
    </row>
    <row r="28" spans="3:5">
      <c r="C28" s="100" t="s">
        <v>201</v>
      </c>
      <c r="D28" s="101">
        <v>22811971167</v>
      </c>
      <c r="E28" s="101">
        <v>2302058277.190001</v>
      </c>
    </row>
    <row r="29" spans="3:5">
      <c r="C29" s="100" t="s">
        <v>202</v>
      </c>
      <c r="D29" s="101">
        <v>29267041146</v>
      </c>
      <c r="E29" s="101">
        <v>9213478656.2700043</v>
      </c>
    </row>
    <row r="30" spans="3:5">
      <c r="C30" s="98" t="s">
        <v>577</v>
      </c>
      <c r="D30" s="99">
        <f>SUM(D31:D39)</f>
        <v>65411381413</v>
      </c>
      <c r="E30" s="99">
        <f>SUM(E31:E39)</f>
        <v>6285970371.2399998</v>
      </c>
    </row>
    <row r="31" spans="3:5">
      <c r="C31" s="100" t="s">
        <v>203</v>
      </c>
      <c r="D31" s="101">
        <v>11702447899</v>
      </c>
      <c r="E31" s="101">
        <v>856801306.32000029</v>
      </c>
    </row>
    <row r="32" spans="3:5">
      <c r="C32" s="100" t="s">
        <v>204</v>
      </c>
      <c r="D32" s="101">
        <v>5611935809</v>
      </c>
      <c r="E32" s="101">
        <v>1250160541.6999998</v>
      </c>
    </row>
    <row r="33" spans="3:5">
      <c r="C33" s="100" t="s">
        <v>205</v>
      </c>
      <c r="D33" s="101">
        <v>4059350557</v>
      </c>
      <c r="E33" s="101">
        <v>444344350.21000004</v>
      </c>
    </row>
    <row r="34" spans="3:5">
      <c r="C34" s="100" t="s">
        <v>206</v>
      </c>
      <c r="D34" s="101">
        <v>15158879690</v>
      </c>
      <c r="E34" s="101">
        <v>450507654.09000003</v>
      </c>
    </row>
    <row r="35" spans="3:5">
      <c r="C35" s="100" t="s">
        <v>207</v>
      </c>
      <c r="D35" s="101">
        <v>591440202</v>
      </c>
      <c r="E35" s="101">
        <v>59133851.819999978</v>
      </c>
    </row>
    <row r="36" spans="3:5">
      <c r="C36" s="100" t="s">
        <v>208</v>
      </c>
      <c r="D36" s="101">
        <v>3092772923</v>
      </c>
      <c r="E36" s="101">
        <v>766652371.49000013</v>
      </c>
    </row>
    <row r="37" spans="3:5">
      <c r="C37" s="100" t="s">
        <v>209</v>
      </c>
      <c r="D37" s="101">
        <v>10275200554</v>
      </c>
      <c r="E37" s="101">
        <v>1262174236.4899993</v>
      </c>
    </row>
    <row r="38" spans="3:5">
      <c r="C38" s="100" t="s">
        <v>210</v>
      </c>
      <c r="D38" s="101">
        <v>3801497018</v>
      </c>
      <c r="E38" s="101">
        <v>0</v>
      </c>
    </row>
    <row r="39" spans="3:5">
      <c r="C39" s="100" t="s">
        <v>211</v>
      </c>
      <c r="D39" s="101">
        <v>11117856761</v>
      </c>
      <c r="E39" s="101">
        <v>1196196059.1199994</v>
      </c>
    </row>
    <row r="40" spans="3:5">
      <c r="C40" s="98" t="s">
        <v>578</v>
      </c>
      <c r="D40" s="99">
        <f>SUM(D41:D48)</f>
        <v>540356079892</v>
      </c>
      <c r="E40" s="99">
        <f>SUM(E41:E48)</f>
        <v>136078187463.64999</v>
      </c>
    </row>
    <row r="41" spans="3:5">
      <c r="C41" s="100" t="s">
        <v>212</v>
      </c>
      <c r="D41" s="101">
        <v>167780996005</v>
      </c>
      <c r="E41" s="101">
        <v>36266323095.120003</v>
      </c>
    </row>
    <row r="42" spans="3:5">
      <c r="C42" s="100" t="s">
        <v>614</v>
      </c>
      <c r="D42" s="101">
        <v>181942892117</v>
      </c>
      <c r="E42" s="101">
        <v>43042738858.890007</v>
      </c>
    </row>
    <row r="43" spans="3:5">
      <c r="C43" s="100" t="s">
        <v>213</v>
      </c>
      <c r="D43" s="101">
        <v>19945483206</v>
      </c>
      <c r="E43" s="101">
        <v>5068758737.4700012</v>
      </c>
    </row>
    <row r="44" spans="3:5">
      <c r="C44" s="100" t="s">
        <v>214</v>
      </c>
      <c r="D44" s="101">
        <v>101150073871</v>
      </c>
      <c r="E44" s="101">
        <v>32474086815.019997</v>
      </c>
    </row>
    <row r="45" spans="3:5">
      <c r="C45" s="100" t="s">
        <v>215</v>
      </c>
      <c r="D45" s="101">
        <v>39130651083</v>
      </c>
      <c r="E45" s="101">
        <v>12960246421.01</v>
      </c>
    </row>
    <row r="46" spans="3:5">
      <c r="C46" s="100" t="s">
        <v>216</v>
      </c>
      <c r="D46" s="101">
        <v>13786016885</v>
      </c>
      <c r="E46" s="101">
        <v>2908578245.0900002</v>
      </c>
    </row>
    <row r="47" spans="3:5">
      <c r="C47" s="100" t="s">
        <v>217</v>
      </c>
      <c r="D47" s="101">
        <v>955120864</v>
      </c>
      <c r="E47" s="101">
        <v>215976305.88</v>
      </c>
    </row>
    <row r="48" spans="3:5">
      <c r="C48" s="100" t="s">
        <v>218</v>
      </c>
      <c r="D48" s="101">
        <v>15664845861</v>
      </c>
      <c r="E48" s="101">
        <v>3141478985.1700001</v>
      </c>
    </row>
    <row r="49" spans="3:5">
      <c r="C49" s="98" t="s">
        <v>579</v>
      </c>
      <c r="D49" s="99">
        <f>SUM(D50:D54)</f>
        <v>72988962348</v>
      </c>
      <c r="E49" s="99">
        <f>SUM(E50:E54)</f>
        <v>10777468315.389999</v>
      </c>
    </row>
    <row r="50" spans="3:5">
      <c r="C50" s="100" t="s">
        <v>219</v>
      </c>
      <c r="D50" s="101">
        <v>174800000</v>
      </c>
      <c r="E50" s="101">
        <v>383119786.18000001</v>
      </c>
    </row>
    <row r="51" spans="3:5">
      <c r="C51" s="100" t="s">
        <v>792</v>
      </c>
      <c r="D51" s="101">
        <v>9545030188</v>
      </c>
      <c r="E51" s="101">
        <v>2270132582.9799995</v>
      </c>
    </row>
    <row r="52" spans="3:5">
      <c r="C52" s="100" t="s">
        <v>220</v>
      </c>
      <c r="D52" s="101">
        <v>8923828232</v>
      </c>
      <c r="E52" s="101">
        <v>1967543800.75</v>
      </c>
    </row>
    <row r="53" spans="3:5">
      <c r="C53" s="100" t="s">
        <v>793</v>
      </c>
      <c r="D53" s="101">
        <v>49901315868</v>
      </c>
      <c r="E53" s="101">
        <v>6031672145.4800005</v>
      </c>
    </row>
    <row r="54" spans="3:5">
      <c r="C54" s="100" t="s">
        <v>221</v>
      </c>
      <c r="D54" s="101">
        <v>4443988060</v>
      </c>
      <c r="E54" s="101">
        <v>125000000</v>
      </c>
    </row>
    <row r="55" spans="3:5">
      <c r="C55" s="98" t="s">
        <v>580</v>
      </c>
      <c r="D55" s="99">
        <f>SUM(D56:D64)</f>
        <v>33654087324</v>
      </c>
      <c r="E55" s="99">
        <f>SUM(E56:E64)</f>
        <v>3211362188.3600001</v>
      </c>
    </row>
    <row r="56" spans="3:5">
      <c r="C56" s="100" t="s">
        <v>222</v>
      </c>
      <c r="D56" s="101">
        <v>6643236801</v>
      </c>
      <c r="E56" s="101">
        <v>714571776.61999989</v>
      </c>
    </row>
    <row r="57" spans="3:5">
      <c r="C57" s="100" t="s">
        <v>223</v>
      </c>
      <c r="D57" s="101">
        <v>1353386376</v>
      </c>
      <c r="E57" s="101">
        <v>153694683.29000005</v>
      </c>
    </row>
    <row r="58" spans="3:5">
      <c r="C58" s="100" t="s">
        <v>224</v>
      </c>
      <c r="D58" s="101">
        <v>3447411652</v>
      </c>
      <c r="E58" s="101">
        <v>142240948.37</v>
      </c>
    </row>
    <row r="59" spans="3:5">
      <c r="C59" s="100" t="s">
        <v>225</v>
      </c>
      <c r="D59" s="101">
        <v>3370833704</v>
      </c>
      <c r="E59" s="101">
        <v>736468302.08000004</v>
      </c>
    </row>
    <row r="60" spans="3:5">
      <c r="C60" s="100" t="s">
        <v>226</v>
      </c>
      <c r="D60" s="101">
        <v>11238571175</v>
      </c>
      <c r="E60" s="101">
        <v>112560462.26999998</v>
      </c>
    </row>
    <row r="61" spans="3:5">
      <c r="C61" s="100" t="s">
        <v>227</v>
      </c>
      <c r="D61" s="101">
        <v>2479828116</v>
      </c>
      <c r="E61" s="101">
        <v>88936511.529999986</v>
      </c>
    </row>
    <row r="62" spans="3:5">
      <c r="C62" s="100" t="s">
        <v>228</v>
      </c>
      <c r="D62" s="101">
        <v>696384278</v>
      </c>
      <c r="E62" s="101">
        <v>19514269</v>
      </c>
    </row>
    <row r="63" spans="3:5">
      <c r="C63" s="100" t="s">
        <v>229</v>
      </c>
      <c r="D63" s="101">
        <v>1450384039</v>
      </c>
      <c r="E63" s="101">
        <v>20114495.59</v>
      </c>
    </row>
    <row r="64" spans="3:5">
      <c r="C64" s="100" t="s">
        <v>230</v>
      </c>
      <c r="D64" s="101">
        <v>2974051183</v>
      </c>
      <c r="E64" s="101">
        <v>1223260739.6100001</v>
      </c>
    </row>
    <row r="65" spans="3:5">
      <c r="C65" s="98" t="s">
        <v>581</v>
      </c>
      <c r="D65" s="99">
        <f>SUM(D66:D69)</f>
        <v>98223319456</v>
      </c>
      <c r="E65" s="99">
        <f>SUM(E66:E69)</f>
        <v>14660169114.850002</v>
      </c>
    </row>
    <row r="66" spans="3:5">
      <c r="C66" s="100" t="s">
        <v>231</v>
      </c>
      <c r="D66" s="101">
        <v>40520299875</v>
      </c>
      <c r="E66" s="101">
        <v>4675169705.6000013</v>
      </c>
    </row>
    <row r="67" spans="3:5">
      <c r="C67" s="100" t="s">
        <v>232</v>
      </c>
      <c r="D67" s="101">
        <v>55104645921</v>
      </c>
      <c r="E67" s="101">
        <v>9984999409.25</v>
      </c>
    </row>
    <row r="68" spans="3:5">
      <c r="C68" s="100" t="s">
        <v>618</v>
      </c>
      <c r="D68" s="101">
        <v>152089385</v>
      </c>
      <c r="E68" s="101">
        <v>0</v>
      </c>
    </row>
    <row r="69" spans="3:5">
      <c r="C69" s="100" t="s">
        <v>233</v>
      </c>
      <c r="D69" s="101">
        <v>2446284275</v>
      </c>
      <c r="E69" s="101">
        <v>0</v>
      </c>
    </row>
    <row r="70" spans="3:5">
      <c r="C70" s="98" t="s">
        <v>582</v>
      </c>
      <c r="D70" s="99">
        <f>SUM(D71:D74)</f>
        <v>324257115564</v>
      </c>
      <c r="E70" s="99">
        <f>SUM(E71:E74)</f>
        <v>87964654998.62999</v>
      </c>
    </row>
    <row r="71" spans="3:5">
      <c r="C71" s="100" t="s">
        <v>234</v>
      </c>
      <c r="D71" s="101">
        <v>115480602004</v>
      </c>
      <c r="E71" s="101">
        <v>24296175907.459999</v>
      </c>
    </row>
    <row r="72" spans="3:5">
      <c r="C72" s="100" t="s">
        <v>235</v>
      </c>
      <c r="D72" s="101">
        <v>207303121140</v>
      </c>
      <c r="E72" s="101">
        <v>63428417333.220001</v>
      </c>
    </row>
    <row r="73" spans="3:5">
      <c r="C73" s="100" t="s">
        <v>236</v>
      </c>
      <c r="D73" s="101">
        <v>1473392420</v>
      </c>
      <c r="E73" s="101">
        <v>239594638</v>
      </c>
    </row>
    <row r="74" spans="3:5">
      <c r="C74" s="100" t="s">
        <v>729</v>
      </c>
      <c r="D74" s="101">
        <v>0</v>
      </c>
      <c r="E74" s="101">
        <v>467119.95</v>
      </c>
    </row>
    <row r="75" spans="3:5">
      <c r="C75" s="96" t="s">
        <v>338</v>
      </c>
      <c r="D75" s="102">
        <f>D76+D78</f>
        <v>121192561989</v>
      </c>
      <c r="E75" s="102">
        <f>E76+E78</f>
        <v>39006437388.279991</v>
      </c>
    </row>
    <row r="76" spans="3:5">
      <c r="C76" s="98" t="s">
        <v>583</v>
      </c>
      <c r="D76" s="99">
        <f>D77</f>
        <v>5117721882</v>
      </c>
      <c r="E76" s="99">
        <f>E77</f>
        <v>143911177.19999999</v>
      </c>
    </row>
    <row r="77" spans="3:5">
      <c r="C77" s="100" t="s">
        <v>584</v>
      </c>
      <c r="D77" s="101">
        <v>5117721882</v>
      </c>
      <c r="E77" s="101">
        <v>143911177.19999999</v>
      </c>
    </row>
    <row r="78" spans="3:5">
      <c r="C78" s="98" t="s">
        <v>585</v>
      </c>
      <c r="D78" s="99">
        <f>D79</f>
        <v>116074840107</v>
      </c>
      <c r="E78" s="99">
        <f>E79</f>
        <v>38862526211.079994</v>
      </c>
    </row>
    <row r="79" spans="3:5">
      <c r="C79" s="100" t="s">
        <v>586</v>
      </c>
      <c r="D79" s="101">
        <v>116074840107</v>
      </c>
      <c r="E79" s="101">
        <v>38862526211.079994</v>
      </c>
    </row>
    <row r="80" spans="3:5">
      <c r="C80" s="61" t="s">
        <v>337</v>
      </c>
      <c r="D80" s="103">
        <f>D75+D13</f>
        <v>1744025968276</v>
      </c>
      <c r="E80" s="103">
        <f>E75+E13</f>
        <v>403756876282.09998</v>
      </c>
    </row>
    <row r="81" spans="3:6">
      <c r="C81" s="129" t="s">
        <v>726</v>
      </c>
      <c r="D81" s="62"/>
      <c r="E81" s="63"/>
      <c r="F81" s="62"/>
    </row>
    <row r="82" spans="3:6">
      <c r="C82" s="116" t="s">
        <v>697</v>
      </c>
      <c r="D82" s="116"/>
      <c r="E82" s="116"/>
    </row>
    <row r="83" spans="3:6" ht="26.45" customHeight="1">
      <c r="C83" s="198" t="s">
        <v>862</v>
      </c>
      <c r="D83" s="198"/>
      <c r="E83" s="198"/>
    </row>
    <row r="84" spans="3:6">
      <c r="C84" s="52" t="s">
        <v>727</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05"/>
  <sheetViews>
    <sheetView showGridLines="0" workbookViewId="0">
      <selection activeCell="E13" sqref="E13:E14"/>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04" t="s">
        <v>609</v>
      </c>
      <c r="B1" s="204"/>
      <c r="C1" s="204"/>
      <c r="D1" s="204"/>
      <c r="E1" s="204"/>
    </row>
    <row r="2" spans="1:5" ht="20.25">
      <c r="A2" s="205" t="s">
        <v>0</v>
      </c>
      <c r="B2" s="205"/>
      <c r="C2" s="205"/>
      <c r="D2" s="205"/>
      <c r="E2" s="205"/>
    </row>
    <row r="3" spans="1:5">
      <c r="A3" s="206" t="s">
        <v>1</v>
      </c>
      <c r="B3" s="206"/>
      <c r="C3" s="206"/>
      <c r="D3" s="206"/>
      <c r="E3" s="206"/>
    </row>
    <row r="4" spans="1:5">
      <c r="A4" s="64"/>
      <c r="B4" s="64"/>
      <c r="C4" s="64"/>
      <c r="D4" s="64"/>
      <c r="E4" s="64"/>
    </row>
    <row r="5" spans="1:5" ht="18.75">
      <c r="A5" s="207" t="s">
        <v>22</v>
      </c>
      <c r="B5" s="207"/>
      <c r="C5" s="207"/>
      <c r="D5" s="207"/>
      <c r="E5" s="207"/>
    </row>
    <row r="6" spans="1:5" ht="18.75">
      <c r="A6" s="208" t="s">
        <v>237</v>
      </c>
      <c r="B6" s="208"/>
      <c r="C6" s="208"/>
      <c r="D6" s="208"/>
      <c r="E6" s="208"/>
    </row>
    <row r="7" spans="1:5" ht="18.75">
      <c r="A7" s="203" t="s">
        <v>860</v>
      </c>
      <c r="B7" s="203"/>
      <c r="C7" s="203"/>
      <c r="D7" s="203"/>
      <c r="E7" s="203"/>
    </row>
    <row r="8" spans="1:5" ht="18.75">
      <c r="A8" s="192" t="s">
        <v>608</v>
      </c>
      <c r="B8" s="192"/>
      <c r="C8" s="192"/>
      <c r="D8" s="192"/>
      <c r="E8" s="192"/>
    </row>
    <row r="9" spans="1:5" ht="15.75">
      <c r="A9" s="210" t="s">
        <v>4</v>
      </c>
      <c r="B9" s="210"/>
      <c r="C9" s="210"/>
      <c r="D9" s="210"/>
      <c r="E9" s="210"/>
    </row>
    <row r="10" spans="1:5">
      <c r="A10" s="64"/>
      <c r="B10" s="64"/>
      <c r="C10" s="64"/>
      <c r="D10" s="64"/>
      <c r="E10" s="64"/>
    </row>
    <row r="11" spans="1:5">
      <c r="A11" s="64"/>
      <c r="B11" s="64"/>
      <c r="C11" s="64"/>
      <c r="D11" s="64"/>
      <c r="E11" s="64"/>
    </row>
    <row r="13" spans="1:5">
      <c r="C13" s="211" t="s">
        <v>5</v>
      </c>
      <c r="D13" s="65" t="s">
        <v>790</v>
      </c>
      <c r="E13" s="209" t="s">
        <v>699</v>
      </c>
    </row>
    <row r="14" spans="1:5">
      <c r="C14" s="211"/>
      <c r="D14" s="120" t="s">
        <v>608</v>
      </c>
      <c r="E14" s="209"/>
    </row>
    <row r="15" spans="1:5">
      <c r="C15" s="159" t="s">
        <v>238</v>
      </c>
      <c r="D15" s="159">
        <v>96543478243</v>
      </c>
      <c r="E15" s="159">
        <v>15829125299.769991</v>
      </c>
    </row>
    <row r="16" spans="1:5">
      <c r="C16" s="160" t="s">
        <v>239</v>
      </c>
      <c r="D16" s="161">
        <v>11233558074</v>
      </c>
      <c r="E16" s="161">
        <v>2050679690.1900001</v>
      </c>
    </row>
    <row r="17" spans="3:5">
      <c r="C17" s="100" t="s">
        <v>240</v>
      </c>
      <c r="D17" s="101">
        <v>7222922235</v>
      </c>
      <c r="E17" s="101">
        <v>1507539352.01</v>
      </c>
    </row>
    <row r="18" spans="3:5">
      <c r="C18" s="58" t="s">
        <v>587</v>
      </c>
      <c r="D18" s="101">
        <v>40000000</v>
      </c>
      <c r="E18" s="101">
        <v>23391718.460000001</v>
      </c>
    </row>
    <row r="19" spans="3:5">
      <c r="C19" s="58" t="s">
        <v>619</v>
      </c>
      <c r="D19" s="101">
        <v>11961356</v>
      </c>
      <c r="E19" s="101">
        <v>14413336.07</v>
      </c>
    </row>
    <row r="20" spans="3:5">
      <c r="C20" s="58" t="s">
        <v>620</v>
      </c>
      <c r="D20" s="101">
        <v>404611876</v>
      </c>
      <c r="E20" s="101">
        <v>41181765.689999998</v>
      </c>
    </row>
    <row r="21" spans="3:5">
      <c r="C21" s="58" t="s">
        <v>566</v>
      </c>
      <c r="D21" s="101">
        <v>250000000</v>
      </c>
      <c r="E21" s="101">
        <v>0</v>
      </c>
    </row>
    <row r="22" spans="3:5">
      <c r="C22" s="58" t="s">
        <v>865</v>
      </c>
      <c r="D22" s="101">
        <v>74617343</v>
      </c>
      <c r="E22" s="101">
        <v>0</v>
      </c>
    </row>
    <row r="23" spans="3:5">
      <c r="C23" s="58" t="s">
        <v>588</v>
      </c>
      <c r="D23" s="101">
        <v>20321906</v>
      </c>
      <c r="E23" s="101">
        <v>0</v>
      </c>
    </row>
    <row r="24" spans="3:5">
      <c r="C24" s="58" t="s">
        <v>621</v>
      </c>
      <c r="D24" s="101">
        <v>50000000</v>
      </c>
      <c r="E24" s="101">
        <v>0</v>
      </c>
    </row>
    <row r="25" spans="3:5">
      <c r="C25" s="58" t="s">
        <v>866</v>
      </c>
      <c r="D25" s="101">
        <v>30904487</v>
      </c>
      <c r="E25" s="101">
        <v>0</v>
      </c>
    </row>
    <row r="26" spans="3:5">
      <c r="C26" s="58" t="s">
        <v>794</v>
      </c>
      <c r="D26" s="101">
        <v>150000001</v>
      </c>
      <c r="E26" s="101">
        <v>36571827.950000003</v>
      </c>
    </row>
    <row r="27" spans="3:5">
      <c r="C27" s="58" t="s">
        <v>795</v>
      </c>
      <c r="D27" s="101">
        <v>11090100</v>
      </c>
      <c r="E27" s="101">
        <v>0</v>
      </c>
    </row>
    <row r="28" spans="3:5">
      <c r="C28" s="58" t="s">
        <v>796</v>
      </c>
      <c r="D28" s="101">
        <v>7515600</v>
      </c>
      <c r="E28" s="101">
        <v>0</v>
      </c>
    </row>
    <row r="29" spans="3:5">
      <c r="C29" s="58" t="s">
        <v>589</v>
      </c>
      <c r="D29" s="101">
        <v>22368258</v>
      </c>
      <c r="E29" s="101">
        <v>14273666.27</v>
      </c>
    </row>
    <row r="30" spans="3:5">
      <c r="C30" s="58" t="s">
        <v>798</v>
      </c>
      <c r="D30" s="101">
        <v>10380060</v>
      </c>
      <c r="E30" s="101">
        <v>0</v>
      </c>
    </row>
    <row r="31" spans="3:5">
      <c r="C31" s="58" t="s">
        <v>867</v>
      </c>
      <c r="D31" s="101">
        <v>800000000</v>
      </c>
      <c r="E31" s="101">
        <v>137185659.44999999</v>
      </c>
    </row>
    <row r="32" spans="3:5">
      <c r="C32" s="58" t="s">
        <v>622</v>
      </c>
      <c r="D32" s="101">
        <v>10432313</v>
      </c>
      <c r="E32" s="101">
        <v>0</v>
      </c>
    </row>
    <row r="33" spans="3:5">
      <c r="C33" s="58" t="s">
        <v>868</v>
      </c>
      <c r="D33" s="101">
        <v>1895778</v>
      </c>
      <c r="E33" s="101">
        <v>0</v>
      </c>
    </row>
    <row r="34" spans="3:5">
      <c r="C34" s="58" t="s">
        <v>869</v>
      </c>
      <c r="D34" s="101">
        <v>1000000</v>
      </c>
      <c r="E34" s="101">
        <v>0</v>
      </c>
    </row>
    <row r="35" spans="3:5">
      <c r="C35" s="58" t="s">
        <v>799</v>
      </c>
      <c r="D35" s="101">
        <v>9536540</v>
      </c>
      <c r="E35" s="101">
        <v>0</v>
      </c>
    </row>
    <row r="36" spans="3:5">
      <c r="C36" s="58" t="s">
        <v>565</v>
      </c>
      <c r="D36" s="101">
        <v>1751736</v>
      </c>
      <c r="E36" s="101">
        <v>0</v>
      </c>
    </row>
    <row r="37" spans="3:5">
      <c r="C37" s="58" t="s">
        <v>800</v>
      </c>
      <c r="D37" s="101">
        <v>9507126</v>
      </c>
      <c r="E37" s="101">
        <v>0</v>
      </c>
    </row>
    <row r="38" spans="3:5">
      <c r="C38" s="58" t="s">
        <v>787</v>
      </c>
      <c r="D38" s="101">
        <v>0</v>
      </c>
      <c r="E38" s="101">
        <v>0</v>
      </c>
    </row>
    <row r="39" spans="3:5">
      <c r="C39" s="58" t="s">
        <v>870</v>
      </c>
      <c r="D39" s="101">
        <v>125650113</v>
      </c>
      <c r="E39" s="101">
        <v>11153169.07</v>
      </c>
    </row>
    <row r="40" spans="3:5">
      <c r="C40" s="58" t="s">
        <v>871</v>
      </c>
      <c r="D40" s="101">
        <v>3526957</v>
      </c>
      <c r="E40" s="101">
        <v>0</v>
      </c>
    </row>
    <row r="41" spans="3:5">
      <c r="C41" s="58" t="s">
        <v>872</v>
      </c>
      <c r="D41" s="101">
        <v>73808208</v>
      </c>
      <c r="E41" s="101">
        <v>0</v>
      </c>
    </row>
    <row r="42" spans="3:5">
      <c r="C42" s="58" t="s">
        <v>623</v>
      </c>
      <c r="D42" s="101">
        <v>8480045</v>
      </c>
      <c r="E42" s="101">
        <v>6369636.6200000001</v>
      </c>
    </row>
    <row r="43" spans="3:5">
      <c r="C43" s="58" t="s">
        <v>873</v>
      </c>
      <c r="D43" s="101">
        <v>247267400</v>
      </c>
      <c r="E43" s="101">
        <v>0</v>
      </c>
    </row>
    <row r="44" spans="3:5">
      <c r="C44" s="58" t="s">
        <v>874</v>
      </c>
      <c r="D44" s="101">
        <v>65275889</v>
      </c>
      <c r="E44" s="101">
        <v>27311002.969999999</v>
      </c>
    </row>
    <row r="45" spans="3:5">
      <c r="C45" s="58" t="s">
        <v>564</v>
      </c>
      <c r="D45" s="101">
        <v>12862214</v>
      </c>
      <c r="E45" s="101">
        <v>0</v>
      </c>
    </row>
    <row r="46" spans="3:5">
      <c r="C46" s="58" t="s">
        <v>875</v>
      </c>
      <c r="D46" s="101">
        <v>50413002</v>
      </c>
      <c r="E46" s="101">
        <v>0</v>
      </c>
    </row>
    <row r="47" spans="3:5">
      <c r="C47" s="58" t="s">
        <v>509</v>
      </c>
      <c r="D47" s="101">
        <v>262219700</v>
      </c>
      <c r="E47" s="101">
        <v>0</v>
      </c>
    </row>
    <row r="48" spans="3:5">
      <c r="C48" s="58" t="s">
        <v>802</v>
      </c>
      <c r="D48" s="101">
        <v>7527313</v>
      </c>
      <c r="E48" s="101">
        <v>0</v>
      </c>
    </row>
    <row r="49" spans="3:5">
      <c r="C49" s="58" t="s">
        <v>876</v>
      </c>
      <c r="D49" s="101">
        <v>80000000</v>
      </c>
      <c r="E49" s="101">
        <v>0</v>
      </c>
    </row>
    <row r="50" spans="3:5">
      <c r="C50" s="58" t="s">
        <v>567</v>
      </c>
      <c r="D50" s="101">
        <v>692180519</v>
      </c>
      <c r="E50" s="101">
        <v>598522048.01999998</v>
      </c>
    </row>
    <row r="51" spans="3:5">
      <c r="C51" s="58" t="s">
        <v>877</v>
      </c>
      <c r="D51" s="101">
        <v>54038051</v>
      </c>
      <c r="E51" s="101">
        <v>0</v>
      </c>
    </row>
    <row r="52" spans="3:5">
      <c r="C52" s="58" t="s">
        <v>590</v>
      </c>
      <c r="D52" s="101">
        <v>296302682</v>
      </c>
      <c r="E52" s="101">
        <v>67060784.979999997</v>
      </c>
    </row>
    <row r="53" spans="3:5">
      <c r="C53" s="58" t="s">
        <v>878</v>
      </c>
      <c r="D53" s="101">
        <v>1000000</v>
      </c>
      <c r="E53" s="101">
        <v>0</v>
      </c>
    </row>
    <row r="54" spans="3:5">
      <c r="C54" s="58" t="s">
        <v>879</v>
      </c>
      <c r="D54" s="101">
        <v>0</v>
      </c>
      <c r="E54" s="101">
        <v>26540828</v>
      </c>
    </row>
    <row r="55" spans="3:5">
      <c r="C55" s="58" t="s">
        <v>880</v>
      </c>
      <c r="D55" s="101">
        <v>0</v>
      </c>
      <c r="E55" s="101">
        <v>0</v>
      </c>
    </row>
    <row r="56" spans="3:5">
      <c r="C56" s="58" t="s">
        <v>881</v>
      </c>
      <c r="D56" s="101">
        <v>12842317</v>
      </c>
      <c r="E56" s="101">
        <v>0</v>
      </c>
    </row>
    <row r="57" spans="3:5">
      <c r="C57" s="58" t="s">
        <v>882</v>
      </c>
      <c r="D57" s="101">
        <v>0</v>
      </c>
      <c r="E57" s="101">
        <v>0</v>
      </c>
    </row>
    <row r="58" spans="3:5">
      <c r="C58" s="58" t="s">
        <v>624</v>
      </c>
      <c r="D58" s="101">
        <v>9334540</v>
      </c>
      <c r="E58" s="101">
        <v>0</v>
      </c>
    </row>
    <row r="59" spans="3:5">
      <c r="C59" s="58" t="s">
        <v>625</v>
      </c>
      <c r="D59" s="101">
        <v>15197105</v>
      </c>
      <c r="E59" s="101">
        <v>0</v>
      </c>
    </row>
    <row r="60" spans="3:5">
      <c r="C60" s="58" t="s">
        <v>443</v>
      </c>
      <c r="D60" s="101">
        <v>4298065</v>
      </c>
      <c r="E60" s="101">
        <v>0</v>
      </c>
    </row>
    <row r="61" spans="3:5">
      <c r="C61" s="58" t="s">
        <v>626</v>
      </c>
      <c r="D61" s="101">
        <v>9125326</v>
      </c>
      <c r="E61" s="101">
        <v>0</v>
      </c>
    </row>
    <row r="62" spans="3:5">
      <c r="C62" s="58" t="s">
        <v>627</v>
      </c>
      <c r="D62" s="101">
        <v>8116071</v>
      </c>
      <c r="E62" s="101">
        <v>0</v>
      </c>
    </row>
    <row r="63" spans="3:5">
      <c r="C63" s="58" t="s">
        <v>628</v>
      </c>
      <c r="D63" s="101">
        <v>365000353</v>
      </c>
      <c r="E63" s="101">
        <v>59679659.170000002</v>
      </c>
    </row>
    <row r="64" spans="3:5">
      <c r="C64" s="58" t="s">
        <v>629</v>
      </c>
      <c r="D64" s="101">
        <v>6000000</v>
      </c>
      <c r="E64" s="101">
        <v>72730000.010000005</v>
      </c>
    </row>
    <row r="65" spans="3:5">
      <c r="C65" s="58" t="s">
        <v>883</v>
      </c>
      <c r="D65" s="101">
        <v>73761343</v>
      </c>
      <c r="E65" s="101">
        <v>7041497.5700000003</v>
      </c>
    </row>
    <row r="66" spans="3:5">
      <c r="C66" s="58" t="s">
        <v>559</v>
      </c>
      <c r="D66" s="101">
        <v>550727334</v>
      </c>
      <c r="E66" s="101">
        <v>239650880.46000001</v>
      </c>
    </row>
    <row r="67" spans="3:5">
      <c r="C67" s="58" t="s">
        <v>563</v>
      </c>
      <c r="D67" s="101">
        <v>12252984</v>
      </c>
      <c r="E67" s="101">
        <v>0</v>
      </c>
    </row>
    <row r="68" spans="3:5">
      <c r="C68" s="58" t="s">
        <v>884</v>
      </c>
      <c r="D68" s="101">
        <v>19017301</v>
      </c>
      <c r="E68" s="101">
        <v>0</v>
      </c>
    </row>
    <row r="69" spans="3:5">
      <c r="C69" s="58" t="s">
        <v>885</v>
      </c>
      <c r="D69" s="101">
        <v>4629558</v>
      </c>
      <c r="E69" s="101">
        <v>13070688.15</v>
      </c>
    </row>
    <row r="70" spans="3:5">
      <c r="C70" s="58" t="s">
        <v>886</v>
      </c>
      <c r="D70" s="101">
        <v>4358515</v>
      </c>
      <c r="E70" s="101">
        <v>4358515</v>
      </c>
    </row>
    <row r="71" spans="3:5">
      <c r="C71" s="58" t="s">
        <v>803</v>
      </c>
      <c r="D71" s="101">
        <v>113318935</v>
      </c>
      <c r="E71" s="101">
        <v>0</v>
      </c>
    </row>
    <row r="72" spans="3:5">
      <c r="C72" s="58" t="s">
        <v>887</v>
      </c>
      <c r="D72" s="101">
        <v>100000</v>
      </c>
      <c r="E72" s="101">
        <v>0</v>
      </c>
    </row>
    <row r="73" spans="3:5">
      <c r="C73" s="58" t="s">
        <v>804</v>
      </c>
      <c r="D73" s="101">
        <v>83908702</v>
      </c>
      <c r="E73" s="101">
        <v>675432</v>
      </c>
    </row>
    <row r="74" spans="3:5">
      <c r="C74" s="58" t="s">
        <v>888</v>
      </c>
      <c r="D74" s="101">
        <v>165478160</v>
      </c>
      <c r="E74" s="101">
        <v>0</v>
      </c>
    </row>
    <row r="75" spans="3:5">
      <c r="C75" s="58" t="s">
        <v>889</v>
      </c>
      <c r="D75" s="101">
        <v>45109788</v>
      </c>
      <c r="E75" s="101">
        <v>0</v>
      </c>
    </row>
    <row r="76" spans="3:5">
      <c r="C76" s="58" t="s">
        <v>890</v>
      </c>
      <c r="D76" s="101">
        <v>0</v>
      </c>
      <c r="E76" s="101">
        <v>0</v>
      </c>
    </row>
    <row r="77" spans="3:5">
      <c r="C77" s="58" t="s">
        <v>891</v>
      </c>
      <c r="D77" s="101">
        <v>2945047</v>
      </c>
      <c r="E77" s="101">
        <v>0</v>
      </c>
    </row>
    <row r="78" spans="3:5">
      <c r="C78" s="58" t="s">
        <v>892</v>
      </c>
      <c r="D78" s="101">
        <v>5585530</v>
      </c>
      <c r="E78" s="101">
        <v>636950.11</v>
      </c>
    </row>
    <row r="79" spans="3:5">
      <c r="C79" s="58" t="s">
        <v>893</v>
      </c>
      <c r="D79" s="101">
        <v>181782167</v>
      </c>
      <c r="E79" s="101">
        <v>0</v>
      </c>
    </row>
    <row r="80" spans="3:5">
      <c r="C80" s="58" t="s">
        <v>258</v>
      </c>
      <c r="D80" s="101">
        <v>149999990</v>
      </c>
      <c r="E80" s="101">
        <v>12000000</v>
      </c>
    </row>
    <row r="81" spans="3:5">
      <c r="C81" s="58" t="s">
        <v>805</v>
      </c>
      <c r="D81" s="101">
        <v>587130926</v>
      </c>
      <c r="E81" s="101">
        <v>7324685.6699999999</v>
      </c>
    </row>
    <row r="82" spans="3:5">
      <c r="C82" s="58" t="s">
        <v>894</v>
      </c>
      <c r="D82" s="101">
        <v>1510244</v>
      </c>
      <c r="E82" s="101">
        <v>0</v>
      </c>
    </row>
    <row r="83" spans="3:5">
      <c r="C83" s="58" t="s">
        <v>895</v>
      </c>
      <c r="D83" s="101">
        <v>8913591</v>
      </c>
      <c r="E83" s="101">
        <v>0</v>
      </c>
    </row>
    <row r="84" spans="3:5">
      <c r="C84" s="58" t="s">
        <v>562</v>
      </c>
      <c r="D84" s="101">
        <v>225001054</v>
      </c>
      <c r="E84" s="101">
        <v>84524830</v>
      </c>
    </row>
    <row r="85" spans="3:5">
      <c r="C85" s="58" t="s">
        <v>350</v>
      </c>
      <c r="D85" s="101">
        <v>1751736</v>
      </c>
      <c r="E85" s="101">
        <v>0</v>
      </c>
    </row>
    <row r="86" spans="3:5">
      <c r="C86" s="58" t="s">
        <v>896</v>
      </c>
      <c r="D86" s="101">
        <v>9721548</v>
      </c>
      <c r="E86" s="101">
        <v>0</v>
      </c>
    </row>
    <row r="87" spans="3:5">
      <c r="C87" s="58" t="s">
        <v>561</v>
      </c>
      <c r="D87" s="101">
        <v>1751736</v>
      </c>
      <c r="E87" s="101">
        <v>0</v>
      </c>
    </row>
    <row r="88" spans="3:5">
      <c r="C88" s="58" t="s">
        <v>897</v>
      </c>
      <c r="D88" s="101">
        <v>7166189</v>
      </c>
      <c r="E88" s="101">
        <v>0</v>
      </c>
    </row>
    <row r="89" spans="3:5">
      <c r="C89" s="58" t="s">
        <v>898</v>
      </c>
      <c r="D89" s="101">
        <v>1823763</v>
      </c>
      <c r="E89" s="101">
        <v>0</v>
      </c>
    </row>
    <row r="90" spans="3:5">
      <c r="C90" s="58" t="s">
        <v>430</v>
      </c>
      <c r="D90" s="101">
        <v>636815744</v>
      </c>
      <c r="E90" s="101">
        <v>1870770.32</v>
      </c>
    </row>
    <row r="91" spans="3:5">
      <c r="C91" s="100" t="s">
        <v>242</v>
      </c>
      <c r="D91" s="101">
        <v>388060363</v>
      </c>
      <c r="E91" s="101">
        <v>5166687.8900000006</v>
      </c>
    </row>
    <row r="92" spans="3:5">
      <c r="C92" s="58" t="s">
        <v>630</v>
      </c>
      <c r="D92" s="101">
        <v>4617718</v>
      </c>
      <c r="E92" s="101">
        <v>0</v>
      </c>
    </row>
    <row r="93" spans="3:5">
      <c r="C93" s="58" t="s">
        <v>560</v>
      </c>
      <c r="D93" s="101">
        <v>364907209</v>
      </c>
      <c r="E93" s="101">
        <v>0</v>
      </c>
    </row>
    <row r="94" spans="3:5">
      <c r="C94" s="58" t="s">
        <v>631</v>
      </c>
      <c r="D94" s="101">
        <v>18535436</v>
      </c>
      <c r="E94" s="101">
        <v>5166687.8900000006</v>
      </c>
    </row>
    <row r="95" spans="3:5">
      <c r="C95" s="58" t="s">
        <v>788</v>
      </c>
      <c r="D95" s="101">
        <v>0</v>
      </c>
      <c r="E95" s="101">
        <v>0</v>
      </c>
    </row>
    <row r="96" spans="3:5">
      <c r="C96" s="100" t="s">
        <v>243</v>
      </c>
      <c r="D96" s="101">
        <v>3622575476</v>
      </c>
      <c r="E96" s="101">
        <v>537973650.28999996</v>
      </c>
    </row>
    <row r="97" spans="3:5">
      <c r="C97" s="57" t="s">
        <v>259</v>
      </c>
      <c r="D97" s="172">
        <v>875699815</v>
      </c>
      <c r="E97" s="172">
        <v>0</v>
      </c>
    </row>
    <row r="98" spans="3:5">
      <c r="C98" s="58" t="s">
        <v>879</v>
      </c>
      <c r="D98" s="101">
        <v>2746875661</v>
      </c>
      <c r="E98" s="101">
        <v>537973650.28999996</v>
      </c>
    </row>
    <row r="99" spans="3:5">
      <c r="C99" s="160" t="s">
        <v>260</v>
      </c>
      <c r="D99" s="161">
        <v>2556203508</v>
      </c>
      <c r="E99" s="161">
        <v>523294513.28999996</v>
      </c>
    </row>
    <row r="100" spans="3:5">
      <c r="C100" s="100" t="s">
        <v>240</v>
      </c>
      <c r="D100" s="101">
        <v>1091905086</v>
      </c>
      <c r="E100" s="101">
        <v>391624130.49999994</v>
      </c>
    </row>
    <row r="101" spans="3:5">
      <c r="C101" s="58" t="s">
        <v>899</v>
      </c>
      <c r="D101" s="101">
        <v>20000000</v>
      </c>
      <c r="E101" s="101">
        <v>0</v>
      </c>
    </row>
    <row r="102" spans="3:5">
      <c r="C102" s="58" t="s">
        <v>900</v>
      </c>
      <c r="D102" s="101">
        <v>27300136</v>
      </c>
      <c r="E102" s="101">
        <v>4162693.45</v>
      </c>
    </row>
    <row r="103" spans="3:5">
      <c r="C103" s="58" t="s">
        <v>797</v>
      </c>
      <c r="D103" s="101">
        <v>10029688</v>
      </c>
      <c r="E103" s="101">
        <v>0</v>
      </c>
    </row>
    <row r="104" spans="3:5">
      <c r="C104" s="58" t="s">
        <v>901</v>
      </c>
      <c r="D104" s="101">
        <v>3977039</v>
      </c>
      <c r="E104" s="101">
        <v>1118434.6499999999</v>
      </c>
    </row>
    <row r="105" spans="3:5">
      <c r="C105" s="58" t="s">
        <v>558</v>
      </c>
      <c r="D105" s="101">
        <v>15662710</v>
      </c>
      <c r="E105" s="101">
        <v>690674.89</v>
      </c>
    </row>
    <row r="106" spans="3:5">
      <c r="C106" s="58" t="s">
        <v>902</v>
      </c>
      <c r="D106" s="101">
        <v>17228026</v>
      </c>
      <c r="E106" s="101">
        <v>0</v>
      </c>
    </row>
    <row r="107" spans="3:5">
      <c r="C107" s="58" t="s">
        <v>903</v>
      </c>
      <c r="D107" s="101">
        <v>6758426</v>
      </c>
      <c r="E107" s="101">
        <v>0</v>
      </c>
    </row>
    <row r="108" spans="3:5">
      <c r="C108" s="58" t="s">
        <v>379</v>
      </c>
      <c r="D108" s="101">
        <v>13758588</v>
      </c>
      <c r="E108" s="101">
        <v>0</v>
      </c>
    </row>
    <row r="109" spans="3:5">
      <c r="C109" s="58" t="s">
        <v>904</v>
      </c>
      <c r="D109" s="101">
        <v>12609788</v>
      </c>
      <c r="E109" s="101">
        <v>0</v>
      </c>
    </row>
    <row r="110" spans="3:5">
      <c r="C110" s="58" t="s">
        <v>905</v>
      </c>
      <c r="D110" s="101">
        <v>7572995</v>
      </c>
      <c r="E110" s="101">
        <v>0</v>
      </c>
    </row>
    <row r="111" spans="3:5">
      <c r="C111" s="58" t="s">
        <v>906</v>
      </c>
      <c r="D111" s="101">
        <v>1514599</v>
      </c>
      <c r="E111" s="101">
        <v>0</v>
      </c>
    </row>
    <row r="112" spans="3:5">
      <c r="C112" s="58" t="s">
        <v>907</v>
      </c>
      <c r="D112" s="101">
        <v>1128036</v>
      </c>
      <c r="E112" s="101">
        <v>0</v>
      </c>
    </row>
    <row r="113" spans="3:5">
      <c r="C113" s="58" t="s">
        <v>908</v>
      </c>
      <c r="D113" s="101">
        <v>12501268</v>
      </c>
      <c r="E113" s="101">
        <v>0</v>
      </c>
    </row>
    <row r="114" spans="3:5">
      <c r="C114" s="58" t="s">
        <v>909</v>
      </c>
      <c r="D114" s="101">
        <v>2552835</v>
      </c>
      <c r="E114" s="101">
        <v>0</v>
      </c>
    </row>
    <row r="115" spans="3:5">
      <c r="C115" s="58" t="s">
        <v>910</v>
      </c>
      <c r="D115" s="101">
        <v>13752270</v>
      </c>
      <c r="E115" s="101">
        <v>0</v>
      </c>
    </row>
    <row r="116" spans="3:5">
      <c r="C116" s="58" t="s">
        <v>911</v>
      </c>
      <c r="D116" s="101">
        <v>2552835</v>
      </c>
      <c r="E116" s="101">
        <v>0</v>
      </c>
    </row>
    <row r="117" spans="3:5">
      <c r="C117" s="58" t="s">
        <v>912</v>
      </c>
      <c r="D117" s="101">
        <v>1511940</v>
      </c>
      <c r="E117" s="101">
        <v>0</v>
      </c>
    </row>
    <row r="118" spans="3:5">
      <c r="C118" s="58" t="s">
        <v>913</v>
      </c>
      <c r="D118" s="101">
        <v>7572993</v>
      </c>
      <c r="E118" s="101">
        <v>0</v>
      </c>
    </row>
    <row r="119" spans="3:5">
      <c r="C119" s="58" t="s">
        <v>914</v>
      </c>
      <c r="D119" s="101">
        <v>2521958</v>
      </c>
      <c r="E119" s="101">
        <v>0</v>
      </c>
    </row>
    <row r="120" spans="3:5">
      <c r="C120" s="58" t="s">
        <v>915</v>
      </c>
      <c r="D120" s="101">
        <v>7572992</v>
      </c>
      <c r="E120" s="101">
        <v>0</v>
      </c>
    </row>
    <row r="121" spans="3:5">
      <c r="C121" s="58" t="s">
        <v>916</v>
      </c>
      <c r="D121" s="101">
        <v>12609788</v>
      </c>
      <c r="E121" s="101">
        <v>0</v>
      </c>
    </row>
    <row r="122" spans="3:5">
      <c r="C122" s="58" t="s">
        <v>917</v>
      </c>
      <c r="D122" s="101">
        <v>2207595</v>
      </c>
      <c r="E122" s="101">
        <v>319557.46000000002</v>
      </c>
    </row>
    <row r="123" spans="3:5">
      <c r="C123" s="58" t="s">
        <v>918</v>
      </c>
      <c r="D123" s="101">
        <v>3539457</v>
      </c>
      <c r="E123" s="101">
        <v>0</v>
      </c>
    </row>
    <row r="124" spans="3:5">
      <c r="C124" s="58" t="s">
        <v>919</v>
      </c>
      <c r="D124" s="101">
        <v>310431326</v>
      </c>
      <c r="E124" s="101">
        <v>0</v>
      </c>
    </row>
    <row r="125" spans="3:5">
      <c r="C125" s="58" t="s">
        <v>920</v>
      </c>
      <c r="D125" s="101">
        <v>2438632</v>
      </c>
      <c r="E125" s="101">
        <v>0</v>
      </c>
    </row>
    <row r="126" spans="3:5">
      <c r="C126" s="58" t="s">
        <v>921</v>
      </c>
      <c r="D126" s="101">
        <v>1513028</v>
      </c>
      <c r="E126" s="101">
        <v>0</v>
      </c>
    </row>
    <row r="127" spans="3:5">
      <c r="C127" s="58" t="s">
        <v>922</v>
      </c>
      <c r="D127" s="101">
        <v>2554706</v>
      </c>
      <c r="E127" s="101">
        <v>0</v>
      </c>
    </row>
    <row r="128" spans="3:5">
      <c r="C128" s="58" t="s">
        <v>923</v>
      </c>
      <c r="D128" s="101">
        <v>8652964</v>
      </c>
      <c r="E128" s="101">
        <v>31629545.82</v>
      </c>
    </row>
    <row r="129" spans="3:5">
      <c r="C129" s="58" t="s">
        <v>433</v>
      </c>
      <c r="D129" s="101">
        <v>75001372</v>
      </c>
      <c r="E129" s="101">
        <v>51310467.229999997</v>
      </c>
    </row>
    <row r="130" spans="3:5">
      <c r="C130" s="58" t="s">
        <v>924</v>
      </c>
      <c r="D130" s="101">
        <v>7800000</v>
      </c>
      <c r="E130" s="101">
        <v>0</v>
      </c>
    </row>
    <row r="131" spans="3:5">
      <c r="C131" s="58" t="s">
        <v>925</v>
      </c>
      <c r="D131" s="101">
        <v>22539134</v>
      </c>
      <c r="E131" s="101">
        <v>0</v>
      </c>
    </row>
    <row r="132" spans="3:5">
      <c r="C132" s="58" t="s">
        <v>591</v>
      </c>
      <c r="D132" s="101">
        <v>31000000</v>
      </c>
      <c r="E132" s="101">
        <v>0</v>
      </c>
    </row>
    <row r="133" spans="3:5">
      <c r="C133" s="58" t="s">
        <v>926</v>
      </c>
      <c r="D133" s="101">
        <v>7500001</v>
      </c>
      <c r="E133" s="101">
        <v>0</v>
      </c>
    </row>
    <row r="134" spans="3:5">
      <c r="C134" s="58" t="s">
        <v>927</v>
      </c>
      <c r="D134" s="101">
        <v>3955517</v>
      </c>
      <c r="E134" s="101">
        <v>0</v>
      </c>
    </row>
    <row r="135" spans="3:5">
      <c r="C135" s="58" t="s">
        <v>928</v>
      </c>
      <c r="D135" s="101">
        <v>0</v>
      </c>
      <c r="E135" s="101">
        <v>165592767.88</v>
      </c>
    </row>
    <row r="136" spans="3:5">
      <c r="C136" s="58" t="s">
        <v>929</v>
      </c>
      <c r="D136" s="101">
        <v>15112947</v>
      </c>
      <c r="E136" s="101">
        <v>0</v>
      </c>
    </row>
    <row r="137" spans="3:5">
      <c r="C137" s="58" t="s">
        <v>930</v>
      </c>
      <c r="D137" s="101">
        <v>30000000</v>
      </c>
      <c r="E137" s="101">
        <v>0</v>
      </c>
    </row>
    <row r="138" spans="3:5">
      <c r="C138" s="58" t="s">
        <v>931</v>
      </c>
      <c r="D138" s="101">
        <v>37500001</v>
      </c>
      <c r="E138" s="101">
        <v>0</v>
      </c>
    </row>
    <row r="139" spans="3:5">
      <c r="C139" s="58" t="s">
        <v>557</v>
      </c>
      <c r="D139" s="101">
        <v>18939334</v>
      </c>
      <c r="E139" s="101">
        <v>0</v>
      </c>
    </row>
    <row r="140" spans="3:5">
      <c r="C140" s="58" t="s">
        <v>932</v>
      </c>
      <c r="D140" s="101">
        <v>1824625</v>
      </c>
      <c r="E140" s="101">
        <v>0</v>
      </c>
    </row>
    <row r="141" spans="3:5">
      <c r="C141" s="58" t="s">
        <v>741</v>
      </c>
      <c r="D141" s="101">
        <v>0</v>
      </c>
      <c r="E141" s="101">
        <v>0</v>
      </c>
    </row>
    <row r="142" spans="3:5">
      <c r="C142" s="58" t="s">
        <v>742</v>
      </c>
      <c r="D142" s="101">
        <v>0</v>
      </c>
      <c r="E142" s="101">
        <v>0</v>
      </c>
    </row>
    <row r="143" spans="3:5">
      <c r="C143" s="58" t="s">
        <v>743</v>
      </c>
      <c r="D143" s="101">
        <v>0</v>
      </c>
      <c r="E143" s="101">
        <v>0</v>
      </c>
    </row>
    <row r="144" spans="3:5">
      <c r="C144" s="58" t="s">
        <v>933</v>
      </c>
      <c r="D144" s="101">
        <v>0</v>
      </c>
      <c r="E144" s="101">
        <v>0</v>
      </c>
    </row>
    <row r="145" spans="3:5">
      <c r="C145" s="58" t="s">
        <v>744</v>
      </c>
      <c r="D145" s="101">
        <v>0</v>
      </c>
      <c r="E145" s="101">
        <v>0</v>
      </c>
    </row>
    <row r="146" spans="3:5">
      <c r="C146" s="58" t="s">
        <v>261</v>
      </c>
      <c r="D146" s="101">
        <v>112500117</v>
      </c>
      <c r="E146" s="101">
        <v>68788533.459999993</v>
      </c>
    </row>
    <row r="147" spans="3:5">
      <c r="C147" s="58" t="s">
        <v>745</v>
      </c>
      <c r="D147" s="101">
        <v>0</v>
      </c>
      <c r="E147" s="101">
        <v>0</v>
      </c>
    </row>
    <row r="148" spans="3:5">
      <c r="C148" s="58" t="s">
        <v>262</v>
      </c>
      <c r="D148" s="101">
        <v>112500000</v>
      </c>
      <c r="E148" s="101">
        <v>3607815.63</v>
      </c>
    </row>
    <row r="149" spans="3:5">
      <c r="C149" s="58" t="s">
        <v>934</v>
      </c>
      <c r="D149" s="101">
        <v>1204728</v>
      </c>
      <c r="E149" s="101">
        <v>4403640.03</v>
      </c>
    </row>
    <row r="150" spans="3:5">
      <c r="C150" s="58" t="s">
        <v>935</v>
      </c>
      <c r="D150" s="101">
        <v>7500002</v>
      </c>
      <c r="E150" s="101">
        <v>0</v>
      </c>
    </row>
    <row r="151" spans="3:5">
      <c r="C151" s="58" t="s">
        <v>352</v>
      </c>
      <c r="D151" s="101">
        <v>75000690</v>
      </c>
      <c r="E151" s="101">
        <v>60000000</v>
      </c>
    </row>
    <row r="152" spans="3:5">
      <c r="C152" s="100" t="s">
        <v>242</v>
      </c>
      <c r="D152" s="101">
        <v>0</v>
      </c>
      <c r="E152" s="101">
        <v>4434400</v>
      </c>
    </row>
    <row r="153" spans="3:5">
      <c r="C153" s="58" t="s">
        <v>746</v>
      </c>
      <c r="D153" s="101">
        <v>0</v>
      </c>
      <c r="E153" s="101">
        <v>4434400</v>
      </c>
    </row>
    <row r="154" spans="3:5">
      <c r="C154" s="58" t="s">
        <v>789</v>
      </c>
      <c r="D154" s="101">
        <v>0</v>
      </c>
      <c r="E154" s="101">
        <v>0</v>
      </c>
    </row>
    <row r="155" spans="3:5">
      <c r="C155" s="100" t="s">
        <v>243</v>
      </c>
      <c r="D155" s="101">
        <v>1464298422</v>
      </c>
      <c r="E155" s="101">
        <v>127235982.78999999</v>
      </c>
    </row>
    <row r="156" spans="3:5">
      <c r="C156" s="58" t="s">
        <v>263</v>
      </c>
      <c r="D156" s="101">
        <v>958524574</v>
      </c>
      <c r="E156" s="101">
        <v>127235982.78999999</v>
      </c>
    </row>
    <row r="157" spans="3:5">
      <c r="C157" s="58" t="s">
        <v>936</v>
      </c>
      <c r="D157" s="101">
        <v>505773848</v>
      </c>
      <c r="E157" s="101">
        <v>0</v>
      </c>
    </row>
    <row r="158" spans="3:5">
      <c r="C158" s="160" t="s">
        <v>264</v>
      </c>
      <c r="D158" s="161">
        <v>629260886</v>
      </c>
      <c r="E158" s="161">
        <v>83677862.170000002</v>
      </c>
    </row>
    <row r="159" spans="3:5">
      <c r="C159" s="100" t="s">
        <v>240</v>
      </c>
      <c r="D159" s="101">
        <v>613907623</v>
      </c>
      <c r="E159" s="101">
        <v>83677862.170000002</v>
      </c>
    </row>
    <row r="160" spans="3:5">
      <c r="C160" s="58" t="s">
        <v>937</v>
      </c>
      <c r="D160" s="101">
        <v>1157222</v>
      </c>
      <c r="E160" s="101">
        <v>0</v>
      </c>
    </row>
    <row r="161" spans="3:5">
      <c r="C161" s="58" t="s">
        <v>938</v>
      </c>
      <c r="D161" s="101">
        <v>29890837</v>
      </c>
      <c r="E161" s="101">
        <v>0</v>
      </c>
    </row>
    <row r="162" spans="3:5">
      <c r="C162" s="58" t="s">
        <v>939</v>
      </c>
      <c r="D162" s="101">
        <v>1157222</v>
      </c>
      <c r="E162" s="101">
        <v>0</v>
      </c>
    </row>
    <row r="163" spans="3:5">
      <c r="C163" s="58" t="s">
        <v>940</v>
      </c>
      <c r="D163" s="101">
        <v>1226851</v>
      </c>
      <c r="E163" s="101">
        <v>0</v>
      </c>
    </row>
    <row r="164" spans="3:5">
      <c r="C164" s="58" t="s">
        <v>941</v>
      </c>
      <c r="D164" s="101">
        <v>3507580</v>
      </c>
      <c r="E164" s="101">
        <v>0</v>
      </c>
    </row>
    <row r="165" spans="3:5">
      <c r="C165" s="58" t="s">
        <v>556</v>
      </c>
      <c r="D165" s="101">
        <v>30000017</v>
      </c>
      <c r="E165" s="101">
        <v>0</v>
      </c>
    </row>
    <row r="166" spans="3:5">
      <c r="C166" s="58" t="s">
        <v>942</v>
      </c>
      <c r="D166" s="101">
        <v>8222423</v>
      </c>
      <c r="E166" s="101">
        <v>0</v>
      </c>
    </row>
    <row r="167" spans="3:5">
      <c r="C167" s="58" t="s">
        <v>943</v>
      </c>
      <c r="D167" s="101">
        <v>30000000</v>
      </c>
      <c r="E167" s="101">
        <v>0</v>
      </c>
    </row>
    <row r="168" spans="3:5">
      <c r="C168" s="58" t="s">
        <v>944</v>
      </c>
      <c r="D168" s="101">
        <v>21004245</v>
      </c>
      <c r="E168" s="101">
        <v>0</v>
      </c>
    </row>
    <row r="169" spans="3:5">
      <c r="C169" s="58" t="s">
        <v>945</v>
      </c>
      <c r="D169" s="101">
        <v>1136823</v>
      </c>
      <c r="E169" s="101">
        <v>5684116.5199999996</v>
      </c>
    </row>
    <row r="170" spans="3:5">
      <c r="C170" s="58" t="s">
        <v>946</v>
      </c>
      <c r="D170" s="101">
        <v>2822494</v>
      </c>
      <c r="E170" s="101">
        <v>2822494</v>
      </c>
    </row>
    <row r="171" spans="3:5">
      <c r="C171" s="58" t="s">
        <v>947</v>
      </c>
      <c r="D171" s="101">
        <v>1066744</v>
      </c>
      <c r="E171" s="101">
        <v>1066744</v>
      </c>
    </row>
    <row r="172" spans="3:5">
      <c r="C172" s="58" t="s">
        <v>948</v>
      </c>
      <c r="D172" s="101">
        <v>4964252</v>
      </c>
      <c r="E172" s="101">
        <v>4964252</v>
      </c>
    </row>
    <row r="173" spans="3:5">
      <c r="C173" s="58" t="s">
        <v>949</v>
      </c>
      <c r="D173" s="101">
        <v>4881403</v>
      </c>
      <c r="E173" s="101">
        <v>0</v>
      </c>
    </row>
    <row r="174" spans="3:5">
      <c r="C174" s="58" t="s">
        <v>950</v>
      </c>
      <c r="D174" s="101">
        <v>1147210</v>
      </c>
      <c r="E174" s="101">
        <v>0</v>
      </c>
    </row>
    <row r="175" spans="3:5">
      <c r="C175" s="58" t="s">
        <v>951</v>
      </c>
      <c r="D175" s="101">
        <v>2520504</v>
      </c>
      <c r="E175" s="101">
        <v>0</v>
      </c>
    </row>
    <row r="176" spans="3:5">
      <c r="C176" s="58" t="s">
        <v>952</v>
      </c>
      <c r="D176" s="101">
        <v>24466094</v>
      </c>
      <c r="E176" s="101">
        <v>0</v>
      </c>
    </row>
    <row r="177" spans="3:5">
      <c r="C177" s="58" t="s">
        <v>953</v>
      </c>
      <c r="D177" s="101">
        <v>9005866</v>
      </c>
      <c r="E177" s="101">
        <v>0</v>
      </c>
    </row>
    <row r="178" spans="3:5">
      <c r="C178" s="58" t="s">
        <v>954</v>
      </c>
      <c r="D178" s="101">
        <v>0</v>
      </c>
      <c r="E178" s="101">
        <v>67105896.770000003</v>
      </c>
    </row>
    <row r="179" spans="3:5">
      <c r="C179" s="58" t="s">
        <v>265</v>
      </c>
      <c r="D179" s="101">
        <v>97357823</v>
      </c>
      <c r="E179" s="101">
        <v>0</v>
      </c>
    </row>
    <row r="180" spans="3:5">
      <c r="C180" s="58" t="s">
        <v>955</v>
      </c>
      <c r="D180" s="101">
        <v>3140743</v>
      </c>
      <c r="E180" s="101">
        <v>0</v>
      </c>
    </row>
    <row r="181" spans="3:5">
      <c r="C181" s="58" t="s">
        <v>956</v>
      </c>
      <c r="D181" s="101">
        <v>2779218</v>
      </c>
      <c r="E181" s="101">
        <v>0</v>
      </c>
    </row>
    <row r="182" spans="3:5">
      <c r="C182" s="58" t="s">
        <v>747</v>
      </c>
      <c r="D182" s="101">
        <v>0</v>
      </c>
      <c r="E182" s="101">
        <v>0</v>
      </c>
    </row>
    <row r="183" spans="3:5">
      <c r="C183" s="58" t="s">
        <v>957</v>
      </c>
      <c r="D183" s="101">
        <v>7245649</v>
      </c>
      <c r="E183" s="101">
        <v>0</v>
      </c>
    </row>
    <row r="184" spans="3:5">
      <c r="C184" s="58" t="s">
        <v>958</v>
      </c>
      <c r="D184" s="101">
        <v>34836443</v>
      </c>
      <c r="E184" s="101">
        <v>0</v>
      </c>
    </row>
    <row r="185" spans="3:5">
      <c r="C185" s="58" t="s">
        <v>959</v>
      </c>
      <c r="D185" s="101">
        <v>10338573</v>
      </c>
      <c r="E185" s="101">
        <v>0</v>
      </c>
    </row>
    <row r="186" spans="3:5">
      <c r="C186" s="58" t="s">
        <v>960</v>
      </c>
      <c r="D186" s="101">
        <v>0</v>
      </c>
      <c r="E186" s="101">
        <v>0</v>
      </c>
    </row>
    <row r="187" spans="3:5">
      <c r="C187" s="58" t="s">
        <v>961</v>
      </c>
      <c r="D187" s="101">
        <v>56757953</v>
      </c>
      <c r="E187" s="101">
        <v>0</v>
      </c>
    </row>
    <row r="188" spans="3:5">
      <c r="C188" s="58" t="s">
        <v>962</v>
      </c>
      <c r="D188" s="101">
        <v>5882044</v>
      </c>
      <c r="E188" s="101">
        <v>0</v>
      </c>
    </row>
    <row r="189" spans="3:5">
      <c r="C189" s="58" t="s">
        <v>632</v>
      </c>
      <c r="D189" s="101">
        <v>42518868</v>
      </c>
      <c r="E189" s="101">
        <v>2034358.88</v>
      </c>
    </row>
    <row r="190" spans="3:5">
      <c r="C190" s="58" t="s">
        <v>963</v>
      </c>
      <c r="D190" s="101">
        <v>37532576</v>
      </c>
      <c r="E190" s="101">
        <v>0</v>
      </c>
    </row>
    <row r="191" spans="3:5">
      <c r="C191" s="58" t="s">
        <v>964</v>
      </c>
      <c r="D191" s="101">
        <v>22500001</v>
      </c>
      <c r="E191" s="101">
        <v>0</v>
      </c>
    </row>
    <row r="192" spans="3:5">
      <c r="C192" s="58" t="s">
        <v>353</v>
      </c>
      <c r="D192" s="101">
        <v>30001015</v>
      </c>
      <c r="E192" s="101">
        <v>0</v>
      </c>
    </row>
    <row r="193" spans="3:5">
      <c r="C193" s="58" t="s">
        <v>965</v>
      </c>
      <c r="D193" s="101">
        <v>77963381</v>
      </c>
      <c r="E193" s="101">
        <v>0</v>
      </c>
    </row>
    <row r="194" spans="3:5">
      <c r="C194" s="58" t="s">
        <v>592</v>
      </c>
      <c r="D194" s="101">
        <v>6875549</v>
      </c>
      <c r="E194" s="101">
        <v>0</v>
      </c>
    </row>
    <row r="195" spans="3:5">
      <c r="C195" s="100" t="s">
        <v>242</v>
      </c>
      <c r="D195" s="101">
        <v>15353263</v>
      </c>
      <c r="E195" s="101">
        <v>0</v>
      </c>
    </row>
    <row r="196" spans="3:5">
      <c r="C196" s="58" t="s">
        <v>748</v>
      </c>
      <c r="D196" s="101">
        <v>0</v>
      </c>
      <c r="E196" s="101">
        <v>0</v>
      </c>
    </row>
    <row r="197" spans="3:5">
      <c r="C197" s="58" t="s">
        <v>965</v>
      </c>
      <c r="D197" s="101">
        <v>15353263</v>
      </c>
      <c r="E197" s="101">
        <v>0</v>
      </c>
    </row>
    <row r="198" spans="3:5">
      <c r="C198" s="100" t="s">
        <v>243</v>
      </c>
      <c r="D198" s="101">
        <v>0</v>
      </c>
      <c r="E198" s="101">
        <v>0</v>
      </c>
    </row>
    <row r="199" spans="3:5">
      <c r="C199" s="58" t="s">
        <v>954</v>
      </c>
      <c r="D199" s="101">
        <v>0</v>
      </c>
      <c r="E199" s="101">
        <v>0</v>
      </c>
    </row>
    <row r="200" spans="3:5">
      <c r="C200" s="58" t="s">
        <v>245</v>
      </c>
      <c r="D200" s="101">
        <v>2154789967</v>
      </c>
      <c r="E200" s="101">
        <v>245058256.53</v>
      </c>
    </row>
    <row r="201" spans="3:5">
      <c r="C201" s="100" t="s">
        <v>240</v>
      </c>
      <c r="D201" s="101">
        <v>1812383704</v>
      </c>
      <c r="E201" s="101">
        <v>245058256.53</v>
      </c>
    </row>
    <row r="202" spans="3:5">
      <c r="C202" s="58" t="s">
        <v>966</v>
      </c>
      <c r="D202" s="101">
        <v>70729961</v>
      </c>
      <c r="E202" s="101">
        <v>0</v>
      </c>
    </row>
    <row r="203" spans="3:5">
      <c r="C203" s="58" t="s">
        <v>967</v>
      </c>
      <c r="D203" s="101">
        <v>80027982</v>
      </c>
      <c r="E203" s="101">
        <v>24585196.870000001</v>
      </c>
    </row>
    <row r="204" spans="3:5">
      <c r="C204" s="58" t="s">
        <v>968</v>
      </c>
      <c r="D204" s="101">
        <v>7500000</v>
      </c>
      <c r="E204" s="101">
        <v>0</v>
      </c>
    </row>
    <row r="205" spans="3:5">
      <c r="C205" s="58" t="s">
        <v>969</v>
      </c>
      <c r="D205" s="101">
        <v>5990582</v>
      </c>
      <c r="E205" s="101">
        <v>0</v>
      </c>
    </row>
    <row r="206" spans="3:5">
      <c r="C206" s="58" t="s">
        <v>555</v>
      </c>
      <c r="D206" s="101">
        <v>106500000</v>
      </c>
      <c r="E206" s="101">
        <v>24610970.41</v>
      </c>
    </row>
    <row r="207" spans="3:5">
      <c r="C207" s="58" t="s">
        <v>970</v>
      </c>
      <c r="D207" s="101">
        <v>82480910</v>
      </c>
      <c r="E207" s="101">
        <v>158312.20000000001</v>
      </c>
    </row>
    <row r="208" spans="3:5">
      <c r="C208" s="58" t="s">
        <v>444</v>
      </c>
      <c r="D208" s="101">
        <v>25009724</v>
      </c>
      <c r="E208" s="101">
        <v>0</v>
      </c>
    </row>
    <row r="209" spans="3:5">
      <c r="C209" s="58" t="s">
        <v>971</v>
      </c>
      <c r="D209" s="101">
        <v>36826601</v>
      </c>
      <c r="E209" s="101">
        <v>0</v>
      </c>
    </row>
    <row r="210" spans="3:5">
      <c r="C210" s="58" t="s">
        <v>972</v>
      </c>
      <c r="D210" s="101">
        <v>15604233</v>
      </c>
      <c r="E210" s="101">
        <v>0</v>
      </c>
    </row>
    <row r="211" spans="3:5">
      <c r="C211" s="58" t="s">
        <v>973</v>
      </c>
      <c r="D211" s="101">
        <v>6846774</v>
      </c>
      <c r="E211" s="101">
        <v>1128785.95</v>
      </c>
    </row>
    <row r="212" spans="3:5">
      <c r="C212" s="58" t="s">
        <v>974</v>
      </c>
      <c r="D212" s="101">
        <v>2779045</v>
      </c>
      <c r="E212" s="101">
        <v>0</v>
      </c>
    </row>
    <row r="213" spans="3:5">
      <c r="C213" s="58" t="s">
        <v>975</v>
      </c>
      <c r="D213" s="101">
        <v>2779045</v>
      </c>
      <c r="E213" s="101">
        <v>0</v>
      </c>
    </row>
    <row r="214" spans="3:5">
      <c r="C214" s="58" t="s">
        <v>976</v>
      </c>
      <c r="D214" s="101">
        <v>2779043</v>
      </c>
      <c r="E214" s="101">
        <v>0</v>
      </c>
    </row>
    <row r="215" spans="3:5">
      <c r="C215" s="58" t="s">
        <v>977</v>
      </c>
      <c r="D215" s="101">
        <v>6487327</v>
      </c>
      <c r="E215" s="101">
        <v>3390770.5</v>
      </c>
    </row>
    <row r="216" spans="3:5">
      <c r="C216" s="58" t="s">
        <v>978</v>
      </c>
      <c r="D216" s="101">
        <v>1390220</v>
      </c>
      <c r="E216" s="101">
        <v>0</v>
      </c>
    </row>
    <row r="217" spans="3:5">
      <c r="C217" s="58" t="s">
        <v>979</v>
      </c>
      <c r="D217" s="101">
        <v>3475551</v>
      </c>
      <c r="E217" s="101">
        <v>1825748.23</v>
      </c>
    </row>
    <row r="218" spans="3:5">
      <c r="C218" s="58" t="s">
        <v>980</v>
      </c>
      <c r="D218" s="101">
        <v>1266283</v>
      </c>
      <c r="E218" s="101">
        <v>0</v>
      </c>
    </row>
    <row r="219" spans="3:5">
      <c r="C219" s="58" t="s">
        <v>981</v>
      </c>
      <c r="D219" s="101">
        <v>5490542</v>
      </c>
      <c r="E219" s="101">
        <v>0</v>
      </c>
    </row>
    <row r="220" spans="3:5">
      <c r="C220" s="58" t="s">
        <v>982</v>
      </c>
      <c r="D220" s="101">
        <v>1539962</v>
      </c>
      <c r="E220" s="101">
        <v>0</v>
      </c>
    </row>
    <row r="221" spans="3:5">
      <c r="C221" s="58" t="s">
        <v>983</v>
      </c>
      <c r="D221" s="101">
        <v>12410285</v>
      </c>
      <c r="E221" s="101">
        <v>0</v>
      </c>
    </row>
    <row r="222" spans="3:5">
      <c r="C222" s="58" t="s">
        <v>266</v>
      </c>
      <c r="D222" s="101">
        <v>3001000</v>
      </c>
      <c r="E222" s="101">
        <v>0</v>
      </c>
    </row>
    <row r="223" spans="3:5">
      <c r="C223" s="58" t="s">
        <v>984</v>
      </c>
      <c r="D223" s="101">
        <v>1778073</v>
      </c>
      <c r="E223" s="101">
        <v>0</v>
      </c>
    </row>
    <row r="224" spans="3:5">
      <c r="C224" s="58" t="s">
        <v>985</v>
      </c>
      <c r="D224" s="101">
        <v>2540104</v>
      </c>
      <c r="E224" s="101">
        <v>0</v>
      </c>
    </row>
    <row r="225" spans="3:5">
      <c r="C225" s="58" t="s">
        <v>267</v>
      </c>
      <c r="D225" s="101">
        <v>4500000</v>
      </c>
      <c r="E225" s="101">
        <v>0</v>
      </c>
    </row>
    <row r="226" spans="3:5">
      <c r="C226" s="58" t="s">
        <v>387</v>
      </c>
      <c r="D226" s="101">
        <v>2540104</v>
      </c>
      <c r="E226" s="101">
        <v>0</v>
      </c>
    </row>
    <row r="227" spans="3:5">
      <c r="C227" s="58" t="s">
        <v>388</v>
      </c>
      <c r="D227" s="101">
        <v>2540104</v>
      </c>
      <c r="E227" s="101">
        <v>0</v>
      </c>
    </row>
    <row r="228" spans="3:5">
      <c r="C228" s="58" t="s">
        <v>986</v>
      </c>
      <c r="D228" s="101">
        <v>1087290</v>
      </c>
      <c r="E228" s="101">
        <v>0</v>
      </c>
    </row>
    <row r="229" spans="3:5">
      <c r="C229" s="58" t="s">
        <v>268</v>
      </c>
      <c r="D229" s="101">
        <v>9096288</v>
      </c>
      <c r="E229" s="101">
        <v>0</v>
      </c>
    </row>
    <row r="230" spans="3:5">
      <c r="C230" s="58" t="s">
        <v>987</v>
      </c>
      <c r="D230" s="101">
        <v>6219972</v>
      </c>
      <c r="E230" s="101">
        <v>0</v>
      </c>
    </row>
    <row r="231" spans="3:5">
      <c r="C231" s="58" t="s">
        <v>554</v>
      </c>
      <c r="D231" s="101">
        <v>1294237</v>
      </c>
      <c r="E231" s="101">
        <v>0</v>
      </c>
    </row>
    <row r="232" spans="3:5">
      <c r="C232" s="58" t="s">
        <v>988</v>
      </c>
      <c r="D232" s="101">
        <v>1697132</v>
      </c>
      <c r="E232" s="101">
        <v>0</v>
      </c>
    </row>
    <row r="233" spans="3:5">
      <c r="C233" s="58" t="s">
        <v>553</v>
      </c>
      <c r="D233" s="101">
        <v>4348252</v>
      </c>
      <c r="E233" s="101">
        <v>0</v>
      </c>
    </row>
    <row r="234" spans="3:5">
      <c r="C234" s="58" t="s">
        <v>989</v>
      </c>
      <c r="D234" s="101">
        <v>1000000</v>
      </c>
      <c r="E234" s="101">
        <v>4321302.0199999996</v>
      </c>
    </row>
    <row r="235" spans="3:5">
      <c r="C235" s="58" t="s">
        <v>389</v>
      </c>
      <c r="D235" s="101">
        <v>2209319</v>
      </c>
      <c r="E235" s="101">
        <v>0</v>
      </c>
    </row>
    <row r="236" spans="3:5">
      <c r="C236" s="58" t="s">
        <v>990</v>
      </c>
      <c r="D236" s="101">
        <v>0</v>
      </c>
      <c r="E236" s="101">
        <v>185037170.34999999</v>
      </c>
    </row>
    <row r="237" spans="3:5">
      <c r="C237" s="58" t="s">
        <v>991</v>
      </c>
      <c r="D237" s="101">
        <v>150000000</v>
      </c>
      <c r="E237" s="101">
        <v>0</v>
      </c>
    </row>
    <row r="238" spans="3:5">
      <c r="C238" s="58" t="s">
        <v>992</v>
      </c>
      <c r="D238" s="101">
        <v>56087877</v>
      </c>
      <c r="E238" s="101">
        <v>0</v>
      </c>
    </row>
    <row r="239" spans="3:5">
      <c r="C239" s="58" t="s">
        <v>993</v>
      </c>
      <c r="D239" s="101">
        <v>450068</v>
      </c>
      <c r="E239" s="101">
        <v>0</v>
      </c>
    </row>
    <row r="240" spans="3:5">
      <c r="C240" s="58" t="s">
        <v>749</v>
      </c>
      <c r="D240" s="101">
        <v>0</v>
      </c>
      <c r="E240" s="101">
        <v>0</v>
      </c>
    </row>
    <row r="241" spans="3:5">
      <c r="C241" s="58" t="s">
        <v>269</v>
      </c>
      <c r="D241" s="101">
        <v>987400000</v>
      </c>
      <c r="E241" s="101">
        <v>0</v>
      </c>
    </row>
    <row r="242" spans="3:5">
      <c r="C242" s="58" t="s">
        <v>994</v>
      </c>
      <c r="D242" s="101">
        <v>600000</v>
      </c>
      <c r="E242" s="101">
        <v>0</v>
      </c>
    </row>
    <row r="243" spans="3:5">
      <c r="C243" s="58" t="s">
        <v>807</v>
      </c>
      <c r="D243" s="101">
        <v>18131803</v>
      </c>
      <c r="E243" s="101">
        <v>0</v>
      </c>
    </row>
    <row r="244" spans="3:5">
      <c r="C244" s="58" t="s">
        <v>995</v>
      </c>
      <c r="D244" s="101">
        <v>4114300</v>
      </c>
      <c r="E244" s="101">
        <v>0</v>
      </c>
    </row>
    <row r="245" spans="3:5">
      <c r="C245" s="58" t="s">
        <v>750</v>
      </c>
      <c r="D245" s="101">
        <v>0</v>
      </c>
      <c r="E245" s="101">
        <v>0</v>
      </c>
    </row>
    <row r="246" spans="3:5">
      <c r="C246" s="58" t="s">
        <v>996</v>
      </c>
      <c r="D246" s="101">
        <v>4500000</v>
      </c>
      <c r="E246" s="101">
        <v>0</v>
      </c>
    </row>
    <row r="247" spans="3:5">
      <c r="C247" s="58" t="s">
        <v>997</v>
      </c>
      <c r="D247" s="101">
        <v>5000000</v>
      </c>
      <c r="E247" s="101">
        <v>0</v>
      </c>
    </row>
    <row r="248" spans="3:5">
      <c r="C248" s="58" t="s">
        <v>998</v>
      </c>
      <c r="D248" s="101">
        <v>16842797</v>
      </c>
      <c r="E248" s="101">
        <v>0</v>
      </c>
    </row>
    <row r="249" spans="3:5">
      <c r="C249" s="58" t="s">
        <v>999</v>
      </c>
      <c r="D249" s="101">
        <v>20594048</v>
      </c>
      <c r="E249" s="101">
        <v>0</v>
      </c>
    </row>
    <row r="250" spans="3:5">
      <c r="C250" s="57" t="s">
        <v>270</v>
      </c>
      <c r="D250" s="172">
        <v>7500000</v>
      </c>
      <c r="E250" s="172">
        <v>0</v>
      </c>
    </row>
    <row r="251" spans="3:5">
      <c r="C251" s="58" t="s">
        <v>751</v>
      </c>
      <c r="D251" s="101">
        <v>0</v>
      </c>
      <c r="E251" s="101">
        <v>0</v>
      </c>
    </row>
    <row r="252" spans="3:5">
      <c r="C252" s="58" t="s">
        <v>271</v>
      </c>
      <c r="D252" s="101">
        <v>3000000</v>
      </c>
      <c r="E252" s="101">
        <v>0</v>
      </c>
    </row>
    <row r="253" spans="3:5">
      <c r="C253" s="58" t="s">
        <v>354</v>
      </c>
      <c r="D253" s="101">
        <v>7500000</v>
      </c>
      <c r="E253" s="101">
        <v>0</v>
      </c>
    </row>
    <row r="254" spans="3:5">
      <c r="C254" s="58" t="s">
        <v>1000</v>
      </c>
      <c r="D254" s="101">
        <v>5109366</v>
      </c>
      <c r="E254" s="101">
        <v>0</v>
      </c>
    </row>
    <row r="255" spans="3:5">
      <c r="C255" s="58" t="s">
        <v>934</v>
      </c>
      <c r="D255" s="101">
        <v>3787500</v>
      </c>
      <c r="E255" s="101">
        <v>0</v>
      </c>
    </row>
    <row r="256" spans="3:5">
      <c r="C256" s="100" t="s">
        <v>242</v>
      </c>
      <c r="D256" s="101">
        <v>342406263</v>
      </c>
      <c r="E256" s="101">
        <v>0</v>
      </c>
    </row>
    <row r="257" spans="3:5">
      <c r="C257" s="58" t="s">
        <v>269</v>
      </c>
      <c r="D257" s="101">
        <v>15000000</v>
      </c>
      <c r="E257" s="101">
        <v>0</v>
      </c>
    </row>
    <row r="258" spans="3:5">
      <c r="C258" s="58" t="s">
        <v>487</v>
      </c>
      <c r="D258" s="101">
        <v>327406263</v>
      </c>
      <c r="E258" s="101">
        <v>0</v>
      </c>
    </row>
    <row r="259" spans="3:5">
      <c r="C259" s="58" t="s">
        <v>752</v>
      </c>
      <c r="D259" s="101">
        <v>0</v>
      </c>
      <c r="E259" s="101">
        <v>0</v>
      </c>
    </row>
    <row r="260" spans="3:5">
      <c r="C260" s="100" t="s">
        <v>243</v>
      </c>
      <c r="D260" s="101">
        <v>0</v>
      </c>
      <c r="E260" s="101">
        <v>0</v>
      </c>
    </row>
    <row r="261" spans="3:5">
      <c r="C261" s="58" t="s">
        <v>990</v>
      </c>
      <c r="D261" s="101">
        <v>0</v>
      </c>
      <c r="E261" s="101">
        <v>0</v>
      </c>
    </row>
    <row r="262" spans="3:5">
      <c r="C262" s="160" t="s">
        <v>272</v>
      </c>
      <c r="D262" s="161">
        <v>3238249486</v>
      </c>
      <c r="E262" s="161">
        <v>103673409.48999999</v>
      </c>
    </row>
    <row r="263" spans="3:5">
      <c r="C263" s="100" t="s">
        <v>240</v>
      </c>
      <c r="D263" s="101">
        <v>2962249486</v>
      </c>
      <c r="E263" s="101">
        <v>103673409.48999999</v>
      </c>
    </row>
    <row r="264" spans="3:5">
      <c r="C264" s="58" t="s">
        <v>593</v>
      </c>
      <c r="D264" s="101">
        <v>1214590</v>
      </c>
      <c r="E264" s="101">
        <v>0</v>
      </c>
    </row>
    <row r="265" spans="3:5">
      <c r="C265" s="58" t="s">
        <v>445</v>
      </c>
      <c r="D265" s="101">
        <v>1500000000</v>
      </c>
      <c r="E265" s="101">
        <v>9714200</v>
      </c>
    </row>
    <row r="266" spans="3:5">
      <c r="C266" s="58" t="s">
        <v>633</v>
      </c>
      <c r="D266" s="101">
        <v>20487441</v>
      </c>
      <c r="E266" s="101">
        <v>19668426.199999999</v>
      </c>
    </row>
    <row r="267" spans="3:5">
      <c r="C267" s="58" t="s">
        <v>341</v>
      </c>
      <c r="D267" s="101">
        <v>1100000000</v>
      </c>
      <c r="E267" s="101">
        <v>0</v>
      </c>
    </row>
    <row r="268" spans="3:5">
      <c r="C268" s="58" t="s">
        <v>1001</v>
      </c>
      <c r="D268" s="101">
        <v>44763887</v>
      </c>
      <c r="E268" s="101">
        <v>45574077.479999997</v>
      </c>
    </row>
    <row r="269" spans="3:5">
      <c r="C269" s="58" t="s">
        <v>1002</v>
      </c>
      <c r="D269" s="101">
        <v>0</v>
      </c>
      <c r="E269" s="101">
        <v>0</v>
      </c>
    </row>
    <row r="270" spans="3:5">
      <c r="C270" s="58" t="s">
        <v>1003</v>
      </c>
      <c r="D270" s="101">
        <v>30000000</v>
      </c>
      <c r="E270" s="101">
        <v>0</v>
      </c>
    </row>
    <row r="271" spans="3:5">
      <c r="C271" s="58" t="s">
        <v>1004</v>
      </c>
      <c r="D271" s="101">
        <v>0</v>
      </c>
      <c r="E271" s="101">
        <v>2837659.06</v>
      </c>
    </row>
    <row r="272" spans="3:5">
      <c r="C272" s="58" t="s">
        <v>1005</v>
      </c>
      <c r="D272" s="101">
        <v>3337895</v>
      </c>
      <c r="E272" s="101">
        <v>2586995.63</v>
      </c>
    </row>
    <row r="273" spans="3:5">
      <c r="C273" s="58" t="s">
        <v>552</v>
      </c>
      <c r="D273" s="101">
        <v>52500001</v>
      </c>
      <c r="E273" s="101">
        <v>0</v>
      </c>
    </row>
    <row r="274" spans="3:5">
      <c r="C274" s="58" t="s">
        <v>1006</v>
      </c>
      <c r="D274" s="101">
        <v>1200000</v>
      </c>
      <c r="E274" s="101">
        <v>0</v>
      </c>
    </row>
    <row r="275" spans="3:5">
      <c r="C275" s="58" t="s">
        <v>1007</v>
      </c>
      <c r="D275" s="101">
        <v>3779637</v>
      </c>
      <c r="E275" s="101">
        <v>0</v>
      </c>
    </row>
    <row r="276" spans="3:5">
      <c r="C276" s="58" t="s">
        <v>1008</v>
      </c>
      <c r="D276" s="101">
        <v>15021140</v>
      </c>
      <c r="E276" s="101">
        <v>0</v>
      </c>
    </row>
    <row r="277" spans="3:5">
      <c r="C277" s="58" t="s">
        <v>1009</v>
      </c>
      <c r="D277" s="101">
        <v>22515376</v>
      </c>
      <c r="E277" s="101">
        <v>0</v>
      </c>
    </row>
    <row r="278" spans="3:5">
      <c r="C278" s="58" t="s">
        <v>1010</v>
      </c>
      <c r="D278" s="101">
        <v>0</v>
      </c>
      <c r="E278" s="101">
        <v>502187.76</v>
      </c>
    </row>
    <row r="279" spans="3:5">
      <c r="C279" s="58" t="s">
        <v>709</v>
      </c>
      <c r="D279" s="101">
        <v>0</v>
      </c>
      <c r="E279" s="101">
        <v>372215.67</v>
      </c>
    </row>
    <row r="280" spans="3:5">
      <c r="C280" s="58" t="s">
        <v>710</v>
      </c>
      <c r="D280" s="101">
        <v>0</v>
      </c>
      <c r="E280" s="101">
        <v>417647.69</v>
      </c>
    </row>
    <row r="281" spans="3:5">
      <c r="C281" s="58" t="s">
        <v>1011</v>
      </c>
      <c r="D281" s="101">
        <v>5568297</v>
      </c>
      <c r="E281" s="101">
        <v>0</v>
      </c>
    </row>
    <row r="282" spans="3:5">
      <c r="C282" s="58" t="s">
        <v>808</v>
      </c>
      <c r="D282" s="101">
        <v>0</v>
      </c>
      <c r="E282" s="101">
        <v>0</v>
      </c>
    </row>
    <row r="283" spans="3:5">
      <c r="C283" s="58" t="s">
        <v>1012</v>
      </c>
      <c r="D283" s="101">
        <v>5054925</v>
      </c>
      <c r="E283" s="101">
        <v>0</v>
      </c>
    </row>
    <row r="284" spans="3:5">
      <c r="C284" s="57" t="s">
        <v>753</v>
      </c>
      <c r="D284" s="172">
        <v>0</v>
      </c>
      <c r="E284" s="172">
        <v>0</v>
      </c>
    </row>
    <row r="285" spans="3:5">
      <c r="C285" s="58" t="s">
        <v>1013</v>
      </c>
      <c r="D285" s="101">
        <v>4228542</v>
      </c>
      <c r="E285" s="101">
        <v>0</v>
      </c>
    </row>
    <row r="286" spans="3:5">
      <c r="C286" s="58" t="s">
        <v>1014</v>
      </c>
      <c r="D286" s="101">
        <v>10259585</v>
      </c>
      <c r="E286" s="101">
        <v>0</v>
      </c>
    </row>
    <row r="287" spans="3:5">
      <c r="C287" s="58" t="s">
        <v>1015</v>
      </c>
      <c r="D287" s="101">
        <v>4017656</v>
      </c>
      <c r="E287" s="101">
        <v>0</v>
      </c>
    </row>
    <row r="288" spans="3:5">
      <c r="C288" s="58" t="s">
        <v>1016</v>
      </c>
      <c r="D288" s="101">
        <v>2844650</v>
      </c>
      <c r="E288" s="101">
        <v>0</v>
      </c>
    </row>
    <row r="289" spans="3:5">
      <c r="C289" s="58" t="s">
        <v>1017</v>
      </c>
      <c r="D289" s="101">
        <v>1095012</v>
      </c>
      <c r="E289" s="101">
        <v>0</v>
      </c>
    </row>
    <row r="290" spans="3:5">
      <c r="C290" s="58" t="s">
        <v>1018</v>
      </c>
      <c r="D290" s="101">
        <v>39493497</v>
      </c>
      <c r="E290" s="101">
        <v>0</v>
      </c>
    </row>
    <row r="291" spans="3:5">
      <c r="C291" s="58" t="s">
        <v>470</v>
      </c>
      <c r="D291" s="101">
        <v>12480334</v>
      </c>
      <c r="E291" s="101">
        <v>0</v>
      </c>
    </row>
    <row r="292" spans="3:5">
      <c r="C292" s="58" t="s">
        <v>355</v>
      </c>
      <c r="D292" s="101">
        <v>29773058</v>
      </c>
      <c r="E292" s="101">
        <v>22000000</v>
      </c>
    </row>
    <row r="293" spans="3:5">
      <c r="C293" s="58" t="s">
        <v>273</v>
      </c>
      <c r="D293" s="101">
        <v>52613963</v>
      </c>
      <c r="E293" s="101">
        <v>0</v>
      </c>
    </row>
    <row r="294" spans="3:5">
      <c r="C294" s="100" t="s">
        <v>243</v>
      </c>
      <c r="D294" s="101">
        <v>276000000</v>
      </c>
      <c r="E294" s="101">
        <v>0</v>
      </c>
    </row>
    <row r="295" spans="3:5">
      <c r="C295" s="58" t="s">
        <v>552</v>
      </c>
      <c r="D295" s="101">
        <v>276000000</v>
      </c>
      <c r="E295" s="101">
        <v>0</v>
      </c>
    </row>
    <row r="296" spans="3:5">
      <c r="C296" s="160" t="s">
        <v>246</v>
      </c>
      <c r="D296" s="161">
        <v>3319558086</v>
      </c>
      <c r="E296" s="161">
        <v>520360969.0399999</v>
      </c>
    </row>
    <row r="297" spans="3:5">
      <c r="C297" s="100" t="s">
        <v>240</v>
      </c>
      <c r="D297" s="101">
        <v>2270614511</v>
      </c>
      <c r="E297" s="101">
        <v>520360969.0399999</v>
      </c>
    </row>
    <row r="298" spans="3:5">
      <c r="C298" s="58" t="s">
        <v>1019</v>
      </c>
      <c r="D298" s="101">
        <v>5740696</v>
      </c>
      <c r="E298" s="101">
        <v>0</v>
      </c>
    </row>
    <row r="299" spans="3:5">
      <c r="C299" s="58" t="s">
        <v>634</v>
      </c>
      <c r="D299" s="101">
        <v>2725489</v>
      </c>
      <c r="E299" s="101">
        <v>0</v>
      </c>
    </row>
    <row r="300" spans="3:5">
      <c r="C300" s="58" t="s">
        <v>1020</v>
      </c>
      <c r="D300" s="101">
        <v>25006973</v>
      </c>
      <c r="E300" s="101">
        <v>11060624.949999999</v>
      </c>
    </row>
    <row r="301" spans="3:5">
      <c r="C301" s="58" t="s">
        <v>1021</v>
      </c>
      <c r="D301" s="101">
        <v>1931173</v>
      </c>
      <c r="E301" s="101">
        <v>0</v>
      </c>
    </row>
    <row r="302" spans="3:5">
      <c r="C302" s="58" t="s">
        <v>1022</v>
      </c>
      <c r="D302" s="101">
        <v>10945349</v>
      </c>
      <c r="E302" s="101">
        <v>0</v>
      </c>
    </row>
    <row r="303" spans="3:5">
      <c r="C303" s="58" t="s">
        <v>1023</v>
      </c>
      <c r="D303" s="101">
        <v>5744000</v>
      </c>
      <c r="E303" s="101">
        <v>0</v>
      </c>
    </row>
    <row r="304" spans="3:5">
      <c r="C304" s="58" t="s">
        <v>1024</v>
      </c>
      <c r="D304" s="101">
        <v>12640275</v>
      </c>
      <c r="E304" s="101">
        <v>0</v>
      </c>
    </row>
    <row r="305" spans="3:5">
      <c r="C305" s="58" t="s">
        <v>446</v>
      </c>
      <c r="D305" s="101">
        <v>29237609</v>
      </c>
      <c r="E305" s="101">
        <v>0</v>
      </c>
    </row>
    <row r="306" spans="3:5">
      <c r="C306" s="58" t="s">
        <v>1025</v>
      </c>
      <c r="D306" s="101">
        <v>0</v>
      </c>
      <c r="E306" s="101">
        <v>537002.41</v>
      </c>
    </row>
    <row r="307" spans="3:5">
      <c r="C307" s="58" t="s">
        <v>1026</v>
      </c>
      <c r="D307" s="101">
        <v>33077394</v>
      </c>
      <c r="E307" s="101">
        <v>0</v>
      </c>
    </row>
    <row r="308" spans="3:5">
      <c r="C308" s="58" t="s">
        <v>1027</v>
      </c>
      <c r="D308" s="101">
        <v>21462414</v>
      </c>
      <c r="E308" s="101">
        <v>0</v>
      </c>
    </row>
    <row r="309" spans="3:5">
      <c r="C309" s="58" t="s">
        <v>730</v>
      </c>
      <c r="D309" s="101">
        <v>0</v>
      </c>
      <c r="E309" s="101">
        <v>0</v>
      </c>
    </row>
    <row r="310" spans="3:5">
      <c r="C310" s="58" t="s">
        <v>1028</v>
      </c>
      <c r="D310" s="101">
        <v>41210000</v>
      </c>
      <c r="E310" s="101">
        <v>29888531.140000001</v>
      </c>
    </row>
    <row r="311" spans="3:5">
      <c r="C311" s="58" t="s">
        <v>1029</v>
      </c>
      <c r="D311" s="101">
        <v>37500029</v>
      </c>
      <c r="E311" s="101">
        <v>29883672.190000001</v>
      </c>
    </row>
    <row r="312" spans="3:5">
      <c r="C312" s="58" t="s">
        <v>1030</v>
      </c>
      <c r="D312" s="101">
        <v>7596315</v>
      </c>
      <c r="E312" s="101">
        <v>2584156.96</v>
      </c>
    </row>
    <row r="313" spans="3:5">
      <c r="C313" s="58" t="s">
        <v>1031</v>
      </c>
      <c r="D313" s="101">
        <v>5645883</v>
      </c>
      <c r="E313" s="101">
        <v>0</v>
      </c>
    </row>
    <row r="314" spans="3:5">
      <c r="C314" s="58" t="s">
        <v>1032</v>
      </c>
      <c r="D314" s="101">
        <v>7656660</v>
      </c>
      <c r="E314" s="101">
        <v>4399886.91</v>
      </c>
    </row>
    <row r="315" spans="3:5">
      <c r="C315" s="58" t="s">
        <v>1033</v>
      </c>
      <c r="D315" s="101">
        <v>6917773</v>
      </c>
      <c r="E315" s="101">
        <v>3816060.73</v>
      </c>
    </row>
    <row r="316" spans="3:5">
      <c r="C316" s="58" t="s">
        <v>1034</v>
      </c>
      <c r="D316" s="101">
        <v>26204967</v>
      </c>
      <c r="E316" s="101">
        <v>12405900.880000001</v>
      </c>
    </row>
    <row r="317" spans="3:5">
      <c r="C317" s="58" t="s">
        <v>1035</v>
      </c>
      <c r="D317" s="101">
        <v>8273439</v>
      </c>
      <c r="E317" s="101">
        <v>0</v>
      </c>
    </row>
    <row r="318" spans="3:5">
      <c r="C318" s="58" t="s">
        <v>1036</v>
      </c>
      <c r="D318" s="101">
        <v>4516773</v>
      </c>
      <c r="E318" s="101">
        <v>0</v>
      </c>
    </row>
    <row r="319" spans="3:5">
      <c r="C319" s="58" t="s">
        <v>1037</v>
      </c>
      <c r="D319" s="101">
        <v>1088833</v>
      </c>
      <c r="E319" s="101">
        <v>0</v>
      </c>
    </row>
    <row r="320" spans="3:5">
      <c r="C320" s="58" t="s">
        <v>1038</v>
      </c>
      <c r="D320" s="101">
        <v>1088833</v>
      </c>
      <c r="E320" s="101">
        <v>0</v>
      </c>
    </row>
    <row r="321" spans="3:5">
      <c r="C321" s="58" t="s">
        <v>1039</v>
      </c>
      <c r="D321" s="101">
        <v>2506068</v>
      </c>
      <c r="E321" s="101">
        <v>0</v>
      </c>
    </row>
    <row r="322" spans="3:5">
      <c r="C322" s="58" t="s">
        <v>1040</v>
      </c>
      <c r="D322" s="101">
        <v>6902575</v>
      </c>
      <c r="E322" s="101">
        <v>6504683.3700000001</v>
      </c>
    </row>
    <row r="323" spans="3:5">
      <c r="C323" s="58" t="s">
        <v>1041</v>
      </c>
      <c r="D323" s="101">
        <v>2506068</v>
      </c>
      <c r="E323" s="101">
        <v>0</v>
      </c>
    </row>
    <row r="324" spans="3:5">
      <c r="C324" s="58" t="s">
        <v>1042</v>
      </c>
      <c r="D324" s="101">
        <v>1519414</v>
      </c>
      <c r="E324" s="101">
        <v>0</v>
      </c>
    </row>
    <row r="325" spans="3:5">
      <c r="C325" s="58" t="s">
        <v>1043</v>
      </c>
      <c r="D325" s="101">
        <v>7597070</v>
      </c>
      <c r="E325" s="101">
        <v>0</v>
      </c>
    </row>
    <row r="326" spans="3:5">
      <c r="C326" s="58" t="s">
        <v>342</v>
      </c>
      <c r="D326" s="101">
        <v>196433820</v>
      </c>
      <c r="E326" s="101">
        <v>19435201.289999999</v>
      </c>
    </row>
    <row r="327" spans="3:5">
      <c r="C327" s="58" t="s">
        <v>1044</v>
      </c>
      <c r="D327" s="101">
        <v>4194427</v>
      </c>
      <c r="E327" s="101">
        <v>0</v>
      </c>
    </row>
    <row r="328" spans="3:5">
      <c r="C328" s="58" t="s">
        <v>1045</v>
      </c>
      <c r="D328" s="101">
        <v>2437449</v>
      </c>
      <c r="E328" s="101">
        <v>0</v>
      </c>
    </row>
    <row r="329" spans="3:5">
      <c r="C329" s="58" t="s">
        <v>1046</v>
      </c>
      <c r="D329" s="101">
        <v>1596112</v>
      </c>
      <c r="E329" s="101">
        <v>0</v>
      </c>
    </row>
    <row r="330" spans="3:5">
      <c r="C330" s="58" t="s">
        <v>1047</v>
      </c>
      <c r="D330" s="101">
        <v>3754097</v>
      </c>
      <c r="E330" s="101">
        <v>0</v>
      </c>
    </row>
    <row r="331" spans="3:5">
      <c r="C331" s="58" t="s">
        <v>1048</v>
      </c>
      <c r="D331" s="101">
        <v>1595760</v>
      </c>
      <c r="E331" s="101">
        <v>0</v>
      </c>
    </row>
    <row r="332" spans="3:5">
      <c r="C332" s="58" t="s">
        <v>1049</v>
      </c>
      <c r="D332" s="101">
        <v>1117032</v>
      </c>
      <c r="E332" s="101">
        <v>0</v>
      </c>
    </row>
    <row r="333" spans="3:5">
      <c r="C333" s="58" t="s">
        <v>343</v>
      </c>
      <c r="D333" s="101">
        <v>10850043</v>
      </c>
      <c r="E333" s="101">
        <v>0</v>
      </c>
    </row>
    <row r="334" spans="3:5">
      <c r="C334" s="58" t="s">
        <v>1050</v>
      </c>
      <c r="D334" s="101">
        <v>3401093</v>
      </c>
      <c r="E334" s="101">
        <v>0</v>
      </c>
    </row>
    <row r="335" spans="3:5">
      <c r="C335" s="58" t="s">
        <v>1051</v>
      </c>
      <c r="D335" s="101">
        <v>3059076</v>
      </c>
      <c r="E335" s="101">
        <v>0</v>
      </c>
    </row>
    <row r="336" spans="3:5">
      <c r="C336" s="58" t="s">
        <v>1052</v>
      </c>
      <c r="D336" s="101">
        <v>44901865</v>
      </c>
      <c r="E336" s="101">
        <v>0</v>
      </c>
    </row>
    <row r="337" spans="3:5">
      <c r="C337" s="58" t="s">
        <v>1053</v>
      </c>
      <c r="D337" s="101">
        <v>1559024</v>
      </c>
      <c r="E337" s="101">
        <v>0</v>
      </c>
    </row>
    <row r="338" spans="3:5">
      <c r="C338" s="58" t="s">
        <v>1054</v>
      </c>
      <c r="D338" s="101">
        <v>16509137</v>
      </c>
      <c r="E338" s="101">
        <v>0</v>
      </c>
    </row>
    <row r="339" spans="3:5">
      <c r="C339" s="58" t="s">
        <v>1055</v>
      </c>
      <c r="D339" s="101">
        <v>1559024</v>
      </c>
      <c r="E339" s="101">
        <v>0</v>
      </c>
    </row>
    <row r="340" spans="3:5">
      <c r="C340" s="58" t="s">
        <v>1056</v>
      </c>
      <c r="D340" s="101">
        <v>1989693</v>
      </c>
      <c r="E340" s="101">
        <v>0</v>
      </c>
    </row>
    <row r="341" spans="3:5">
      <c r="C341" s="58" t="s">
        <v>1057</v>
      </c>
      <c r="D341" s="101">
        <v>50121296</v>
      </c>
      <c r="E341" s="101">
        <v>0</v>
      </c>
    </row>
    <row r="342" spans="3:5">
      <c r="C342" s="58" t="s">
        <v>1058</v>
      </c>
      <c r="D342" s="101">
        <v>5295987</v>
      </c>
      <c r="E342" s="101">
        <v>0</v>
      </c>
    </row>
    <row r="343" spans="3:5">
      <c r="C343" s="58" t="s">
        <v>1059</v>
      </c>
      <c r="D343" s="101">
        <v>1072941</v>
      </c>
      <c r="E343" s="101">
        <v>0</v>
      </c>
    </row>
    <row r="344" spans="3:5">
      <c r="C344" s="58" t="s">
        <v>1060</v>
      </c>
      <c r="D344" s="101">
        <v>11597000</v>
      </c>
      <c r="E344" s="101">
        <v>0</v>
      </c>
    </row>
    <row r="345" spans="3:5">
      <c r="C345" s="58" t="s">
        <v>754</v>
      </c>
      <c r="D345" s="101">
        <v>0</v>
      </c>
      <c r="E345" s="101">
        <v>0</v>
      </c>
    </row>
    <row r="346" spans="3:5">
      <c r="C346" s="58" t="s">
        <v>1061</v>
      </c>
      <c r="D346" s="101">
        <v>1514599</v>
      </c>
      <c r="E346" s="101">
        <v>0</v>
      </c>
    </row>
    <row r="347" spans="3:5">
      <c r="C347" s="58" t="s">
        <v>1062</v>
      </c>
      <c r="D347" s="101">
        <v>1514599</v>
      </c>
      <c r="E347" s="101">
        <v>0</v>
      </c>
    </row>
    <row r="348" spans="3:5">
      <c r="C348" s="58" t="s">
        <v>1063</v>
      </c>
      <c r="D348" s="101">
        <v>0</v>
      </c>
      <c r="E348" s="101">
        <v>0</v>
      </c>
    </row>
    <row r="349" spans="3:5">
      <c r="C349" s="58" t="s">
        <v>1064</v>
      </c>
      <c r="D349" s="101">
        <v>1516038</v>
      </c>
      <c r="E349" s="101">
        <v>0</v>
      </c>
    </row>
    <row r="350" spans="3:5">
      <c r="C350" s="58" t="s">
        <v>1065</v>
      </c>
      <c r="D350" s="101">
        <v>1516038</v>
      </c>
      <c r="E350" s="101">
        <v>0</v>
      </c>
    </row>
    <row r="351" spans="3:5">
      <c r="C351" s="58" t="s">
        <v>1066</v>
      </c>
      <c r="D351" s="101">
        <v>5222496</v>
      </c>
      <c r="E351" s="101">
        <v>0</v>
      </c>
    </row>
    <row r="352" spans="3:5">
      <c r="C352" s="58" t="s">
        <v>1067</v>
      </c>
      <c r="D352" s="101">
        <v>1516038</v>
      </c>
      <c r="E352" s="101">
        <v>0</v>
      </c>
    </row>
    <row r="353" spans="3:5">
      <c r="C353" s="58" t="s">
        <v>1068</v>
      </c>
      <c r="D353" s="101">
        <v>8388626</v>
      </c>
      <c r="E353" s="101">
        <v>0</v>
      </c>
    </row>
    <row r="354" spans="3:5">
      <c r="C354" s="58" t="s">
        <v>1069</v>
      </c>
      <c r="D354" s="101">
        <v>2489491</v>
      </c>
      <c r="E354" s="101">
        <v>0</v>
      </c>
    </row>
    <row r="355" spans="3:5">
      <c r="C355" s="58" t="s">
        <v>1070</v>
      </c>
      <c r="D355" s="101">
        <v>5000000</v>
      </c>
      <c r="E355" s="101">
        <v>0</v>
      </c>
    </row>
    <row r="356" spans="3:5">
      <c r="C356" s="58" t="s">
        <v>1071</v>
      </c>
      <c r="D356" s="101">
        <v>2489491</v>
      </c>
      <c r="E356" s="101">
        <v>0</v>
      </c>
    </row>
    <row r="357" spans="3:5">
      <c r="C357" s="58" t="s">
        <v>1072</v>
      </c>
      <c r="D357" s="101">
        <v>2489491</v>
      </c>
      <c r="E357" s="101">
        <v>0</v>
      </c>
    </row>
    <row r="358" spans="3:5">
      <c r="C358" s="58" t="s">
        <v>1073</v>
      </c>
      <c r="D358" s="101">
        <v>1077476</v>
      </c>
      <c r="E358" s="101">
        <v>24883.84</v>
      </c>
    </row>
    <row r="359" spans="3:5">
      <c r="C359" s="58" t="s">
        <v>1074</v>
      </c>
      <c r="D359" s="101">
        <v>28060354</v>
      </c>
      <c r="E359" s="101">
        <v>0</v>
      </c>
    </row>
    <row r="360" spans="3:5">
      <c r="C360" s="58" t="s">
        <v>1075</v>
      </c>
      <c r="D360" s="101">
        <v>1077476</v>
      </c>
      <c r="E360" s="101">
        <v>24883.84</v>
      </c>
    </row>
    <row r="361" spans="3:5">
      <c r="C361" s="58" t="s">
        <v>1076</v>
      </c>
      <c r="D361" s="101">
        <v>1508467</v>
      </c>
      <c r="E361" s="101">
        <v>2475683.7200000002</v>
      </c>
    </row>
    <row r="362" spans="3:5">
      <c r="C362" s="58" t="s">
        <v>809</v>
      </c>
      <c r="D362" s="101">
        <v>755258653</v>
      </c>
      <c r="E362" s="101">
        <v>164994482.94999999</v>
      </c>
    </row>
    <row r="363" spans="3:5">
      <c r="C363" s="58" t="s">
        <v>1077</v>
      </c>
      <c r="D363" s="101">
        <v>42431165</v>
      </c>
      <c r="E363" s="101">
        <v>0</v>
      </c>
    </row>
    <row r="364" spans="3:5">
      <c r="C364" s="58" t="s">
        <v>635</v>
      </c>
      <c r="D364" s="101">
        <v>1466207</v>
      </c>
      <c r="E364" s="101">
        <v>0</v>
      </c>
    </row>
    <row r="365" spans="3:5">
      <c r="C365" s="58" t="s">
        <v>1078</v>
      </c>
      <c r="D365" s="101">
        <v>111907056</v>
      </c>
      <c r="E365" s="101">
        <v>12000031</v>
      </c>
    </row>
    <row r="366" spans="3:5">
      <c r="C366" s="58" t="s">
        <v>1079</v>
      </c>
      <c r="D366" s="101">
        <v>75000000</v>
      </c>
      <c r="E366" s="101">
        <v>59938026.780000001</v>
      </c>
    </row>
    <row r="367" spans="3:5">
      <c r="C367" s="58" t="s">
        <v>1080</v>
      </c>
      <c r="D367" s="101">
        <v>1514599</v>
      </c>
      <c r="E367" s="101">
        <v>0</v>
      </c>
    </row>
    <row r="368" spans="3:5">
      <c r="C368" s="57" t="s">
        <v>1081</v>
      </c>
      <c r="D368" s="172">
        <v>112920651</v>
      </c>
      <c r="E368" s="172">
        <v>90420651</v>
      </c>
    </row>
    <row r="369" spans="3:5">
      <c r="C369" s="58" t="s">
        <v>1082</v>
      </c>
      <c r="D369" s="101">
        <v>10356939</v>
      </c>
      <c r="E369" s="101">
        <v>0</v>
      </c>
    </row>
    <row r="370" spans="3:5">
      <c r="C370" s="58" t="s">
        <v>1083</v>
      </c>
      <c r="D370" s="101">
        <v>38372329</v>
      </c>
      <c r="E370" s="101">
        <v>0</v>
      </c>
    </row>
    <row r="371" spans="3:5">
      <c r="C371" s="58" t="s">
        <v>1084</v>
      </c>
      <c r="D371" s="101">
        <v>46052778</v>
      </c>
      <c r="E371" s="101">
        <v>0</v>
      </c>
    </row>
    <row r="372" spans="3:5">
      <c r="C372" s="58" t="s">
        <v>1085</v>
      </c>
      <c r="D372" s="101">
        <v>12246282</v>
      </c>
      <c r="E372" s="101">
        <v>0</v>
      </c>
    </row>
    <row r="373" spans="3:5">
      <c r="C373" s="58" t="s">
        <v>1086</v>
      </c>
      <c r="D373" s="101">
        <v>94360662</v>
      </c>
      <c r="E373" s="101">
        <v>0</v>
      </c>
    </row>
    <row r="374" spans="3:5">
      <c r="C374" s="58" t="s">
        <v>1087</v>
      </c>
      <c r="D374" s="101">
        <v>125547191</v>
      </c>
      <c r="E374" s="101">
        <v>0</v>
      </c>
    </row>
    <row r="375" spans="3:5">
      <c r="C375" s="58" t="s">
        <v>1088</v>
      </c>
      <c r="D375" s="101">
        <v>97512371</v>
      </c>
      <c r="E375" s="101">
        <v>69966605.079999998</v>
      </c>
    </row>
    <row r="376" spans="3:5">
      <c r="C376" s="100" t="s">
        <v>242</v>
      </c>
      <c r="D376" s="101">
        <v>8757016</v>
      </c>
      <c r="E376" s="101">
        <v>0</v>
      </c>
    </row>
    <row r="377" spans="3:5">
      <c r="C377" s="58" t="s">
        <v>1027</v>
      </c>
      <c r="D377" s="101">
        <v>6599199</v>
      </c>
      <c r="E377" s="101">
        <v>0</v>
      </c>
    </row>
    <row r="378" spans="3:5">
      <c r="C378" s="58" t="s">
        <v>1089</v>
      </c>
      <c r="D378" s="101">
        <v>2157817</v>
      </c>
      <c r="E378" s="101">
        <v>0</v>
      </c>
    </row>
    <row r="379" spans="3:5">
      <c r="C379" s="100" t="s">
        <v>243</v>
      </c>
      <c r="D379" s="101">
        <v>550959819</v>
      </c>
      <c r="E379" s="101">
        <v>0</v>
      </c>
    </row>
    <row r="380" spans="3:5">
      <c r="C380" s="58" t="s">
        <v>636</v>
      </c>
      <c r="D380" s="101">
        <v>127829819</v>
      </c>
      <c r="E380" s="101">
        <v>0</v>
      </c>
    </row>
    <row r="381" spans="3:5">
      <c r="C381" s="58" t="s">
        <v>1090</v>
      </c>
      <c r="D381" s="101">
        <v>423130000</v>
      </c>
      <c r="E381" s="101">
        <v>0</v>
      </c>
    </row>
    <row r="382" spans="3:5">
      <c r="C382" s="100" t="s">
        <v>244</v>
      </c>
      <c r="D382" s="101">
        <v>489226740</v>
      </c>
      <c r="E382" s="101">
        <v>0</v>
      </c>
    </row>
    <row r="383" spans="3:5">
      <c r="C383" s="58" t="s">
        <v>274</v>
      </c>
      <c r="D383" s="101">
        <v>96929844</v>
      </c>
      <c r="E383" s="101">
        <v>0</v>
      </c>
    </row>
    <row r="384" spans="3:5">
      <c r="C384" s="58" t="s">
        <v>1090</v>
      </c>
      <c r="D384" s="101">
        <v>392296896</v>
      </c>
      <c r="E384" s="101">
        <v>0</v>
      </c>
    </row>
    <row r="385" spans="3:5">
      <c r="C385" s="160" t="s">
        <v>275</v>
      </c>
      <c r="D385" s="161">
        <v>1125980738</v>
      </c>
      <c r="E385" s="161">
        <v>146918838.56999999</v>
      </c>
    </row>
    <row r="386" spans="3:5">
      <c r="C386" s="100" t="s">
        <v>240</v>
      </c>
      <c r="D386" s="101">
        <v>1109087269</v>
      </c>
      <c r="E386" s="101">
        <v>146918838.56999999</v>
      </c>
    </row>
    <row r="387" spans="3:5">
      <c r="C387" s="58" t="s">
        <v>637</v>
      </c>
      <c r="D387" s="101">
        <v>5765056</v>
      </c>
      <c r="E387" s="101">
        <v>0</v>
      </c>
    </row>
    <row r="388" spans="3:5">
      <c r="C388" s="58" t="s">
        <v>1091</v>
      </c>
      <c r="D388" s="101">
        <v>15000000</v>
      </c>
      <c r="E388" s="101">
        <v>6948028.25</v>
      </c>
    </row>
    <row r="389" spans="3:5">
      <c r="C389" s="58" t="s">
        <v>1092</v>
      </c>
      <c r="D389" s="101">
        <v>4966671</v>
      </c>
      <c r="E389" s="101">
        <v>6660678.7300000004</v>
      </c>
    </row>
    <row r="390" spans="3:5">
      <c r="C390" s="58" t="s">
        <v>1093</v>
      </c>
      <c r="D390" s="101">
        <v>0</v>
      </c>
      <c r="E390" s="101">
        <v>2040943.13</v>
      </c>
    </row>
    <row r="391" spans="3:5">
      <c r="C391" s="58" t="s">
        <v>1094</v>
      </c>
      <c r="D391" s="101">
        <v>15038680</v>
      </c>
      <c r="E391" s="101">
        <v>0</v>
      </c>
    </row>
    <row r="392" spans="3:5">
      <c r="C392" s="58" t="s">
        <v>1095</v>
      </c>
      <c r="D392" s="101">
        <v>0</v>
      </c>
      <c r="E392" s="101">
        <v>590696.69999999995</v>
      </c>
    </row>
    <row r="393" spans="3:5">
      <c r="C393" s="58" t="s">
        <v>1096</v>
      </c>
      <c r="D393" s="101">
        <v>0</v>
      </c>
      <c r="E393" s="101">
        <v>518975.59</v>
      </c>
    </row>
    <row r="394" spans="3:5">
      <c r="C394" s="58" t="s">
        <v>1097</v>
      </c>
      <c r="D394" s="101">
        <v>1077369</v>
      </c>
      <c r="E394" s="101">
        <v>0</v>
      </c>
    </row>
    <row r="395" spans="3:5">
      <c r="C395" s="58" t="s">
        <v>1098</v>
      </c>
      <c r="D395" s="101">
        <v>1539099</v>
      </c>
      <c r="E395" s="101">
        <v>0</v>
      </c>
    </row>
    <row r="396" spans="3:5">
      <c r="C396" s="58" t="s">
        <v>1099</v>
      </c>
      <c r="D396" s="101">
        <v>5417029</v>
      </c>
      <c r="E396" s="101">
        <v>0</v>
      </c>
    </row>
    <row r="397" spans="3:5">
      <c r="C397" s="58" t="s">
        <v>1100</v>
      </c>
      <c r="D397" s="101">
        <v>1494129</v>
      </c>
      <c r="E397" s="101">
        <v>0</v>
      </c>
    </row>
    <row r="398" spans="3:5">
      <c r="C398" s="58" t="s">
        <v>711</v>
      </c>
      <c r="D398" s="101">
        <v>0</v>
      </c>
      <c r="E398" s="101">
        <v>187541.47</v>
      </c>
    </row>
    <row r="399" spans="3:5">
      <c r="C399" s="58" t="s">
        <v>1101</v>
      </c>
      <c r="D399" s="101">
        <v>1063369</v>
      </c>
      <c r="E399" s="101">
        <v>0</v>
      </c>
    </row>
    <row r="400" spans="3:5">
      <c r="C400" s="58" t="s">
        <v>1102</v>
      </c>
      <c r="D400" s="101">
        <v>1632035</v>
      </c>
      <c r="E400" s="101">
        <v>0</v>
      </c>
    </row>
    <row r="401" spans="3:5">
      <c r="C401" s="58" t="s">
        <v>1103</v>
      </c>
      <c r="D401" s="101">
        <v>1750953</v>
      </c>
      <c r="E401" s="101">
        <v>0</v>
      </c>
    </row>
    <row r="402" spans="3:5">
      <c r="C402" s="58" t="s">
        <v>712</v>
      </c>
      <c r="D402" s="101">
        <v>0</v>
      </c>
      <c r="E402" s="101">
        <v>184650.67</v>
      </c>
    </row>
    <row r="403" spans="3:5">
      <c r="C403" s="58" t="s">
        <v>1104</v>
      </c>
      <c r="D403" s="101">
        <v>1750953</v>
      </c>
      <c r="E403" s="101">
        <v>0</v>
      </c>
    </row>
    <row r="404" spans="3:5">
      <c r="C404" s="58" t="s">
        <v>1105</v>
      </c>
      <c r="D404" s="101">
        <v>1750953</v>
      </c>
      <c r="E404" s="101">
        <v>0</v>
      </c>
    </row>
    <row r="405" spans="3:5">
      <c r="C405" s="58" t="s">
        <v>713</v>
      </c>
      <c r="D405" s="101">
        <v>0</v>
      </c>
      <c r="E405" s="101">
        <v>545524.18999999994</v>
      </c>
    </row>
    <row r="406" spans="3:5">
      <c r="C406" s="58" t="s">
        <v>1106</v>
      </c>
      <c r="D406" s="101">
        <v>1510897</v>
      </c>
      <c r="E406" s="101">
        <v>0</v>
      </c>
    </row>
    <row r="407" spans="3:5">
      <c r="C407" s="58" t="s">
        <v>714</v>
      </c>
      <c r="D407" s="101">
        <v>0</v>
      </c>
      <c r="E407" s="101">
        <v>862630.65</v>
      </c>
    </row>
    <row r="408" spans="3:5">
      <c r="C408" s="58" t="s">
        <v>715</v>
      </c>
      <c r="D408" s="101">
        <v>0</v>
      </c>
      <c r="E408" s="101">
        <v>556241.17000000004</v>
      </c>
    </row>
    <row r="409" spans="3:5">
      <c r="C409" s="58" t="s">
        <v>1107</v>
      </c>
      <c r="D409" s="101">
        <v>0</v>
      </c>
      <c r="E409" s="101">
        <v>0</v>
      </c>
    </row>
    <row r="410" spans="3:5">
      <c r="C410" s="58" t="s">
        <v>1108</v>
      </c>
      <c r="D410" s="101">
        <v>4907476</v>
      </c>
      <c r="E410" s="101">
        <v>8954414.25</v>
      </c>
    </row>
    <row r="411" spans="3:5">
      <c r="C411" s="58" t="s">
        <v>1109</v>
      </c>
      <c r="D411" s="101">
        <v>700000000</v>
      </c>
      <c r="E411" s="101">
        <v>26598472.969999999</v>
      </c>
    </row>
    <row r="412" spans="3:5">
      <c r="C412" s="57" t="s">
        <v>276</v>
      </c>
      <c r="D412" s="172">
        <v>155926163</v>
      </c>
      <c r="E412" s="172">
        <v>16572399.539999999</v>
      </c>
    </row>
    <row r="413" spans="3:5">
      <c r="C413" s="58" t="s">
        <v>1110</v>
      </c>
      <c r="D413" s="101">
        <v>8856691</v>
      </c>
      <c r="E413" s="101">
        <v>0</v>
      </c>
    </row>
    <row r="414" spans="3:5">
      <c r="C414" s="58" t="s">
        <v>755</v>
      </c>
      <c r="D414" s="101">
        <v>0</v>
      </c>
      <c r="E414" s="101">
        <v>0</v>
      </c>
    </row>
    <row r="415" spans="3:5">
      <c r="C415" s="58" t="s">
        <v>756</v>
      </c>
      <c r="D415" s="101">
        <v>0</v>
      </c>
      <c r="E415" s="101">
        <v>0</v>
      </c>
    </row>
    <row r="416" spans="3:5">
      <c r="C416" s="58" t="s">
        <v>638</v>
      </c>
      <c r="D416" s="101">
        <v>1075882</v>
      </c>
      <c r="E416" s="101">
        <v>0</v>
      </c>
    </row>
    <row r="417" spans="3:5">
      <c r="C417" s="58" t="s">
        <v>390</v>
      </c>
      <c r="D417" s="101">
        <v>1543101</v>
      </c>
      <c r="E417" s="101">
        <v>0</v>
      </c>
    </row>
    <row r="418" spans="3:5">
      <c r="C418" s="58" t="s">
        <v>1111</v>
      </c>
      <c r="D418" s="101">
        <v>108520676</v>
      </c>
      <c r="E418" s="101">
        <v>0</v>
      </c>
    </row>
    <row r="419" spans="3:5">
      <c r="C419" s="58" t="s">
        <v>1112</v>
      </c>
      <c r="D419" s="101">
        <v>15000020</v>
      </c>
      <c r="E419" s="101">
        <v>0</v>
      </c>
    </row>
    <row r="420" spans="3:5">
      <c r="C420" s="58" t="s">
        <v>757</v>
      </c>
      <c r="D420" s="101">
        <v>0</v>
      </c>
      <c r="E420" s="101">
        <v>0</v>
      </c>
    </row>
    <row r="421" spans="3:5">
      <c r="C421" s="58" t="s">
        <v>1113</v>
      </c>
      <c r="D421" s="101">
        <v>15000000</v>
      </c>
      <c r="E421" s="101">
        <v>0</v>
      </c>
    </row>
    <row r="422" spans="3:5">
      <c r="C422" s="58" t="s">
        <v>1114</v>
      </c>
      <c r="D422" s="101">
        <v>15000008</v>
      </c>
      <c r="E422" s="101">
        <v>0</v>
      </c>
    </row>
    <row r="423" spans="3:5">
      <c r="C423" s="58" t="s">
        <v>356</v>
      </c>
      <c r="D423" s="101">
        <v>22500059</v>
      </c>
      <c r="E423" s="101">
        <v>0</v>
      </c>
    </row>
    <row r="424" spans="3:5">
      <c r="C424" s="58" t="s">
        <v>277</v>
      </c>
      <c r="D424" s="101">
        <v>1000000</v>
      </c>
      <c r="E424" s="101">
        <v>75697641.260000005</v>
      </c>
    </row>
    <row r="425" spans="3:5">
      <c r="C425" s="100" t="s">
        <v>242</v>
      </c>
      <c r="D425" s="101">
        <v>1288795</v>
      </c>
      <c r="E425" s="101">
        <v>0</v>
      </c>
    </row>
    <row r="426" spans="3:5">
      <c r="C426" s="58" t="s">
        <v>813</v>
      </c>
      <c r="D426" s="101">
        <v>1288795</v>
      </c>
      <c r="E426" s="101">
        <v>0</v>
      </c>
    </row>
    <row r="427" spans="3:5">
      <c r="C427" s="171" t="s">
        <v>244</v>
      </c>
      <c r="D427" s="172">
        <v>15604674</v>
      </c>
      <c r="E427" s="172">
        <v>0</v>
      </c>
    </row>
    <row r="428" spans="3:5">
      <c r="C428" s="57" t="s">
        <v>814</v>
      </c>
      <c r="D428" s="172">
        <v>15604674</v>
      </c>
      <c r="E428" s="172">
        <v>0</v>
      </c>
    </row>
    <row r="429" spans="3:5">
      <c r="C429" s="160" t="s">
        <v>247</v>
      </c>
      <c r="D429" s="161">
        <v>1499067987</v>
      </c>
      <c r="E429" s="161">
        <v>317254484.12</v>
      </c>
    </row>
    <row r="430" spans="3:5">
      <c r="C430" s="171" t="s">
        <v>240</v>
      </c>
      <c r="D430" s="172">
        <v>1226801580</v>
      </c>
      <c r="E430" s="172">
        <v>300171823.79000002</v>
      </c>
    </row>
    <row r="431" spans="3:5">
      <c r="C431" s="57" t="s">
        <v>1115</v>
      </c>
      <c r="D431" s="172">
        <v>89766549</v>
      </c>
      <c r="E431" s="172">
        <v>0</v>
      </c>
    </row>
    <row r="432" spans="3:5">
      <c r="C432" s="57" t="s">
        <v>1116</v>
      </c>
      <c r="D432" s="172">
        <v>43243245</v>
      </c>
      <c r="E432" s="172">
        <v>0</v>
      </c>
    </row>
    <row r="433" spans="3:5">
      <c r="C433" s="57" t="s">
        <v>1117</v>
      </c>
      <c r="D433" s="172">
        <v>27085583</v>
      </c>
      <c r="E433" s="172">
        <v>0</v>
      </c>
    </row>
    <row r="434" spans="3:5">
      <c r="C434" s="57" t="s">
        <v>1118</v>
      </c>
      <c r="D434" s="172">
        <v>1341855</v>
      </c>
      <c r="E434" s="172">
        <v>0</v>
      </c>
    </row>
    <row r="435" spans="3:5">
      <c r="C435" s="57" t="s">
        <v>1119</v>
      </c>
      <c r="D435" s="172">
        <v>49432876</v>
      </c>
      <c r="E435" s="172">
        <v>0</v>
      </c>
    </row>
    <row r="436" spans="3:5">
      <c r="C436" s="57" t="s">
        <v>594</v>
      </c>
      <c r="D436" s="172">
        <v>30000000</v>
      </c>
      <c r="E436" s="172">
        <v>20181022.539999999</v>
      </c>
    </row>
    <row r="437" spans="3:5">
      <c r="C437" s="57" t="s">
        <v>1120</v>
      </c>
      <c r="D437" s="172">
        <v>78000000</v>
      </c>
      <c r="E437" s="172">
        <v>0</v>
      </c>
    </row>
    <row r="438" spans="3:5">
      <c r="C438" s="57" t="s">
        <v>1121</v>
      </c>
      <c r="D438" s="172">
        <v>39000000</v>
      </c>
      <c r="E438" s="172">
        <v>0</v>
      </c>
    </row>
    <row r="439" spans="3:5">
      <c r="C439" s="57" t="s">
        <v>716</v>
      </c>
      <c r="D439" s="172">
        <v>0</v>
      </c>
      <c r="E439" s="172">
        <v>879841.59</v>
      </c>
    </row>
    <row r="440" spans="3:5">
      <c r="C440" s="57" t="s">
        <v>1122</v>
      </c>
      <c r="D440" s="172">
        <v>36157505</v>
      </c>
      <c r="E440" s="172">
        <v>0</v>
      </c>
    </row>
    <row r="441" spans="3:5">
      <c r="C441" s="57" t="s">
        <v>1123</v>
      </c>
      <c r="D441" s="172">
        <v>102553368</v>
      </c>
      <c r="E441" s="172">
        <v>0</v>
      </c>
    </row>
    <row r="442" spans="3:5">
      <c r="C442" s="57" t="s">
        <v>381</v>
      </c>
      <c r="D442" s="172">
        <v>10932847</v>
      </c>
      <c r="E442" s="172">
        <v>4147127.83</v>
      </c>
    </row>
    <row r="443" spans="3:5">
      <c r="C443" s="57" t="s">
        <v>639</v>
      </c>
      <c r="D443" s="172">
        <v>4120981</v>
      </c>
      <c r="E443" s="172">
        <v>1338655.31</v>
      </c>
    </row>
    <row r="444" spans="3:5">
      <c r="C444" s="57" t="s">
        <v>1124</v>
      </c>
      <c r="D444" s="172">
        <v>0</v>
      </c>
      <c r="E444" s="172">
        <v>1056776.08</v>
      </c>
    </row>
    <row r="445" spans="3:5">
      <c r="C445" s="57" t="s">
        <v>758</v>
      </c>
      <c r="D445" s="172">
        <v>0</v>
      </c>
      <c r="E445" s="172">
        <v>483191.5</v>
      </c>
    </row>
    <row r="446" spans="3:5">
      <c r="C446" s="57" t="s">
        <v>1125</v>
      </c>
      <c r="D446" s="172">
        <v>5765056</v>
      </c>
      <c r="E446" s="172">
        <v>0</v>
      </c>
    </row>
    <row r="447" spans="3:5">
      <c r="C447" s="57" t="s">
        <v>382</v>
      </c>
      <c r="D447" s="172">
        <v>5081906</v>
      </c>
      <c r="E447" s="172">
        <v>0</v>
      </c>
    </row>
    <row r="448" spans="3:5">
      <c r="C448" s="57" t="s">
        <v>640</v>
      </c>
      <c r="D448" s="172">
        <v>3268867</v>
      </c>
      <c r="E448" s="172">
        <v>0</v>
      </c>
    </row>
    <row r="449" spans="3:5">
      <c r="C449" s="57" t="s">
        <v>1126</v>
      </c>
      <c r="D449" s="172">
        <v>10564353</v>
      </c>
      <c r="E449" s="172">
        <v>0</v>
      </c>
    </row>
    <row r="450" spans="3:5">
      <c r="C450" s="57" t="s">
        <v>383</v>
      </c>
      <c r="D450" s="172">
        <v>1938252</v>
      </c>
      <c r="E450" s="172">
        <v>0</v>
      </c>
    </row>
    <row r="451" spans="3:5">
      <c r="C451" s="57" t="s">
        <v>1127</v>
      </c>
      <c r="D451" s="172">
        <v>1193330</v>
      </c>
      <c r="E451" s="172">
        <v>0</v>
      </c>
    </row>
    <row r="452" spans="3:5">
      <c r="C452" s="57" t="s">
        <v>1128</v>
      </c>
      <c r="D452" s="172">
        <v>1516906</v>
      </c>
      <c r="E452" s="172">
        <v>0</v>
      </c>
    </row>
    <row r="453" spans="3:5">
      <c r="C453" s="57" t="s">
        <v>1129</v>
      </c>
      <c r="D453" s="172">
        <v>1067870</v>
      </c>
      <c r="E453" s="172">
        <v>0</v>
      </c>
    </row>
    <row r="454" spans="3:5">
      <c r="C454" s="57" t="s">
        <v>731</v>
      </c>
      <c r="D454" s="172">
        <v>0</v>
      </c>
      <c r="E454" s="172">
        <v>218595328.11000001</v>
      </c>
    </row>
    <row r="455" spans="3:5">
      <c r="C455" s="57" t="s">
        <v>1130</v>
      </c>
      <c r="D455" s="172">
        <v>3027128</v>
      </c>
      <c r="E455" s="172">
        <v>0</v>
      </c>
    </row>
    <row r="456" spans="3:5">
      <c r="C456" s="57" t="s">
        <v>1131</v>
      </c>
      <c r="D456" s="172">
        <v>2557771</v>
      </c>
      <c r="E456" s="172">
        <v>0</v>
      </c>
    </row>
    <row r="457" spans="3:5">
      <c r="C457" s="57" t="s">
        <v>1132</v>
      </c>
      <c r="D457" s="172">
        <v>92391513</v>
      </c>
      <c r="E457" s="172">
        <v>0</v>
      </c>
    </row>
    <row r="458" spans="3:5">
      <c r="C458" s="57" t="s">
        <v>1133</v>
      </c>
      <c r="D458" s="172">
        <v>1310000</v>
      </c>
      <c r="E458" s="172">
        <v>0</v>
      </c>
    </row>
    <row r="459" spans="3:5">
      <c r="C459" s="57" t="s">
        <v>1134</v>
      </c>
      <c r="D459" s="172">
        <v>19500000</v>
      </c>
      <c r="E459" s="172">
        <v>0</v>
      </c>
    </row>
    <row r="460" spans="3:5">
      <c r="C460" s="57" t="s">
        <v>1135</v>
      </c>
      <c r="D460" s="172">
        <v>23400000</v>
      </c>
      <c r="E460" s="172">
        <v>0</v>
      </c>
    </row>
    <row r="461" spans="3:5">
      <c r="C461" s="57" t="s">
        <v>1136</v>
      </c>
      <c r="D461" s="172">
        <v>23400000</v>
      </c>
      <c r="E461" s="172">
        <v>0</v>
      </c>
    </row>
    <row r="462" spans="3:5">
      <c r="C462" s="57" t="s">
        <v>1137</v>
      </c>
      <c r="D462" s="172">
        <v>15612348</v>
      </c>
      <c r="E462" s="172">
        <v>0</v>
      </c>
    </row>
    <row r="463" spans="3:5">
      <c r="C463" s="57" t="s">
        <v>344</v>
      </c>
      <c r="D463" s="172">
        <v>55658568</v>
      </c>
      <c r="E463" s="172">
        <v>7675353.7699999996</v>
      </c>
    </row>
    <row r="464" spans="3:5">
      <c r="C464" s="57" t="s">
        <v>1138</v>
      </c>
      <c r="D464" s="172">
        <v>105000000</v>
      </c>
      <c r="E464" s="172">
        <v>45814527.060000002</v>
      </c>
    </row>
    <row r="465" spans="3:5">
      <c r="C465" s="57" t="s">
        <v>1139</v>
      </c>
      <c r="D465" s="172">
        <v>15856374</v>
      </c>
      <c r="E465" s="172">
        <v>0</v>
      </c>
    </row>
    <row r="466" spans="3:5">
      <c r="C466" s="57" t="s">
        <v>1140</v>
      </c>
      <c r="D466" s="172">
        <v>50600000</v>
      </c>
      <c r="E466" s="172">
        <v>0</v>
      </c>
    </row>
    <row r="467" spans="3:5">
      <c r="C467" s="57" t="s">
        <v>1141</v>
      </c>
      <c r="D467" s="172">
        <v>48322864</v>
      </c>
      <c r="E467" s="172">
        <v>0</v>
      </c>
    </row>
    <row r="468" spans="3:5">
      <c r="C468" s="57" t="s">
        <v>1142</v>
      </c>
      <c r="D468" s="172">
        <v>3003940</v>
      </c>
      <c r="E468" s="172">
        <v>0</v>
      </c>
    </row>
    <row r="469" spans="3:5">
      <c r="C469" s="57" t="s">
        <v>1143</v>
      </c>
      <c r="D469" s="172">
        <v>16503395</v>
      </c>
      <c r="E469" s="172">
        <v>0</v>
      </c>
    </row>
    <row r="470" spans="3:5">
      <c r="C470" s="57" t="s">
        <v>1144</v>
      </c>
      <c r="D470" s="172">
        <v>67851384</v>
      </c>
      <c r="E470" s="172">
        <v>0</v>
      </c>
    </row>
    <row r="471" spans="3:5">
      <c r="C471" s="57" t="s">
        <v>1145</v>
      </c>
      <c r="D471" s="172">
        <v>54574367</v>
      </c>
      <c r="E471" s="172">
        <v>0</v>
      </c>
    </row>
    <row r="472" spans="3:5">
      <c r="C472" s="57" t="s">
        <v>1146</v>
      </c>
      <c r="D472" s="172">
        <v>11661687</v>
      </c>
      <c r="E472" s="172">
        <v>0</v>
      </c>
    </row>
    <row r="473" spans="3:5">
      <c r="C473" s="57" t="s">
        <v>1147</v>
      </c>
      <c r="D473" s="172">
        <v>23879729</v>
      </c>
      <c r="E473" s="172">
        <v>0</v>
      </c>
    </row>
    <row r="474" spans="3:5">
      <c r="C474" s="57" t="s">
        <v>278</v>
      </c>
      <c r="D474" s="172">
        <v>50659163</v>
      </c>
      <c r="E474" s="172">
        <v>0</v>
      </c>
    </row>
    <row r="475" spans="3:5">
      <c r="C475" s="171" t="s">
        <v>242</v>
      </c>
      <c r="D475" s="172">
        <v>39715907</v>
      </c>
      <c r="E475" s="172">
        <v>17082660.329999998</v>
      </c>
    </row>
    <row r="476" spans="3:5">
      <c r="C476" s="57" t="s">
        <v>551</v>
      </c>
      <c r="D476" s="172">
        <v>19720001</v>
      </c>
      <c r="E476" s="172">
        <v>0</v>
      </c>
    </row>
    <row r="477" spans="3:5">
      <c r="C477" s="57" t="s">
        <v>815</v>
      </c>
      <c r="D477" s="172">
        <v>19995906</v>
      </c>
      <c r="E477" s="172">
        <v>17082660.329999998</v>
      </c>
    </row>
    <row r="478" spans="3:5">
      <c r="C478" s="171" t="s">
        <v>243</v>
      </c>
      <c r="D478" s="172">
        <v>232550500</v>
      </c>
      <c r="E478" s="172">
        <v>0</v>
      </c>
    </row>
    <row r="479" spans="3:5">
      <c r="C479" s="57" t="s">
        <v>936</v>
      </c>
      <c r="D479" s="172">
        <v>232550500</v>
      </c>
      <c r="E479" s="172">
        <v>0</v>
      </c>
    </row>
    <row r="480" spans="3:5">
      <c r="C480" s="57" t="s">
        <v>731</v>
      </c>
      <c r="D480" s="172">
        <v>0</v>
      </c>
      <c r="E480" s="172">
        <v>0</v>
      </c>
    </row>
    <row r="481" spans="3:5">
      <c r="C481" s="160" t="s">
        <v>279</v>
      </c>
      <c r="D481" s="161">
        <v>1728965020</v>
      </c>
      <c r="E481" s="161">
        <v>167265944.81999999</v>
      </c>
    </row>
    <row r="482" spans="3:5">
      <c r="C482" s="171" t="s">
        <v>240</v>
      </c>
      <c r="D482" s="172">
        <v>1728965020</v>
      </c>
      <c r="E482" s="172">
        <v>167265944.81999999</v>
      </c>
    </row>
    <row r="483" spans="3:5">
      <c r="C483" s="57" t="s">
        <v>1148</v>
      </c>
      <c r="D483" s="172">
        <v>8772492</v>
      </c>
      <c r="E483" s="172">
        <v>5910553.7300000004</v>
      </c>
    </row>
    <row r="484" spans="3:5">
      <c r="C484" s="57" t="s">
        <v>1149</v>
      </c>
      <c r="D484" s="172">
        <v>64305821</v>
      </c>
      <c r="E484" s="172">
        <v>0</v>
      </c>
    </row>
    <row r="485" spans="3:5">
      <c r="C485" s="57" t="s">
        <v>1150</v>
      </c>
      <c r="D485" s="172">
        <v>1712376</v>
      </c>
      <c r="E485" s="172">
        <v>909769.28</v>
      </c>
    </row>
    <row r="486" spans="3:5">
      <c r="C486" s="57" t="s">
        <v>1151</v>
      </c>
      <c r="D486" s="172">
        <v>8197657</v>
      </c>
      <c r="E486" s="172">
        <v>1369518.75</v>
      </c>
    </row>
    <row r="487" spans="3:5">
      <c r="C487" s="57" t="s">
        <v>1152</v>
      </c>
      <c r="D487" s="172">
        <v>137311858</v>
      </c>
      <c r="E487" s="172">
        <v>7288105.2799999993</v>
      </c>
    </row>
    <row r="488" spans="3:5">
      <c r="C488" s="57" t="s">
        <v>1153</v>
      </c>
      <c r="D488" s="172">
        <v>2940444</v>
      </c>
      <c r="E488" s="172">
        <v>0</v>
      </c>
    </row>
    <row r="489" spans="3:5">
      <c r="C489" s="57" t="s">
        <v>1154</v>
      </c>
      <c r="D489" s="172">
        <v>1148800</v>
      </c>
      <c r="E489" s="172">
        <v>0</v>
      </c>
    </row>
    <row r="490" spans="3:5">
      <c r="C490" s="57" t="s">
        <v>1155</v>
      </c>
      <c r="D490" s="172">
        <v>1148800</v>
      </c>
      <c r="E490" s="172">
        <v>0</v>
      </c>
    </row>
    <row r="491" spans="3:5">
      <c r="C491" s="57" t="s">
        <v>1156</v>
      </c>
      <c r="D491" s="172">
        <v>2154855</v>
      </c>
      <c r="E491" s="172">
        <v>0</v>
      </c>
    </row>
    <row r="492" spans="3:5">
      <c r="C492" s="57" t="s">
        <v>1157</v>
      </c>
      <c r="D492" s="172">
        <v>7492480</v>
      </c>
      <c r="E492" s="172">
        <v>0</v>
      </c>
    </row>
    <row r="493" spans="3:5">
      <c r="C493" s="57" t="s">
        <v>1158</v>
      </c>
      <c r="D493" s="172">
        <v>0</v>
      </c>
      <c r="E493" s="172">
        <v>536010.93999999994</v>
      </c>
    </row>
    <row r="494" spans="3:5">
      <c r="C494" s="57" t="s">
        <v>1159</v>
      </c>
      <c r="D494" s="172">
        <v>5524318</v>
      </c>
      <c r="E494" s="172">
        <v>0</v>
      </c>
    </row>
    <row r="495" spans="3:5">
      <c r="C495" s="57" t="s">
        <v>1160</v>
      </c>
      <c r="D495" s="172">
        <v>268235</v>
      </c>
      <c r="E495" s="172">
        <v>0</v>
      </c>
    </row>
    <row r="496" spans="3:5">
      <c r="C496" s="57" t="s">
        <v>1161</v>
      </c>
      <c r="D496" s="172">
        <v>3895164</v>
      </c>
      <c r="E496" s="172">
        <v>0</v>
      </c>
    </row>
    <row r="497" spans="3:5">
      <c r="C497" s="57" t="s">
        <v>1162</v>
      </c>
      <c r="D497" s="172">
        <v>1072941</v>
      </c>
      <c r="E497" s="172">
        <v>0</v>
      </c>
    </row>
    <row r="498" spans="3:5">
      <c r="C498" s="57" t="s">
        <v>1163</v>
      </c>
      <c r="D498" s="172">
        <v>1390181</v>
      </c>
      <c r="E498" s="172">
        <v>0</v>
      </c>
    </row>
    <row r="499" spans="3:5">
      <c r="C499" s="57" t="s">
        <v>1164</v>
      </c>
      <c r="D499" s="172">
        <v>1103829</v>
      </c>
      <c r="E499" s="172">
        <v>0</v>
      </c>
    </row>
    <row r="500" spans="3:5">
      <c r="C500" s="57" t="s">
        <v>1165</v>
      </c>
      <c r="D500" s="172">
        <v>5203875</v>
      </c>
      <c r="E500" s="172">
        <v>0</v>
      </c>
    </row>
    <row r="501" spans="3:5">
      <c r="C501" s="57" t="s">
        <v>1166</v>
      </c>
      <c r="D501" s="172">
        <v>1103829</v>
      </c>
      <c r="E501" s="172">
        <v>0</v>
      </c>
    </row>
    <row r="502" spans="3:5">
      <c r="C502" s="57" t="s">
        <v>1167</v>
      </c>
      <c r="D502" s="172">
        <v>29947984</v>
      </c>
      <c r="E502" s="172">
        <v>0</v>
      </c>
    </row>
    <row r="503" spans="3:5">
      <c r="C503" s="57" t="s">
        <v>1168</v>
      </c>
      <c r="D503" s="172">
        <v>6107332</v>
      </c>
      <c r="E503" s="172">
        <v>0</v>
      </c>
    </row>
    <row r="504" spans="3:5">
      <c r="C504" s="57" t="s">
        <v>1169</v>
      </c>
      <c r="D504" s="172">
        <v>12690749</v>
      </c>
      <c r="E504" s="172">
        <v>0</v>
      </c>
    </row>
    <row r="505" spans="3:5">
      <c r="C505" s="57" t="s">
        <v>550</v>
      </c>
      <c r="D505" s="172">
        <v>75009959</v>
      </c>
      <c r="E505" s="172">
        <v>11685467.359999999</v>
      </c>
    </row>
    <row r="506" spans="3:5">
      <c r="C506" s="57" t="s">
        <v>1170</v>
      </c>
      <c r="D506" s="172">
        <v>1816559</v>
      </c>
      <c r="E506" s="172">
        <v>0</v>
      </c>
    </row>
    <row r="507" spans="3:5">
      <c r="C507" s="57" t="s">
        <v>1171</v>
      </c>
      <c r="D507" s="172">
        <v>105000032</v>
      </c>
      <c r="E507" s="172">
        <v>27058217.439999998</v>
      </c>
    </row>
    <row r="508" spans="3:5">
      <c r="C508" s="57" t="s">
        <v>1172</v>
      </c>
      <c r="D508" s="172">
        <v>8165286</v>
      </c>
      <c r="E508" s="172">
        <v>0</v>
      </c>
    </row>
    <row r="509" spans="3:5">
      <c r="C509" s="57" t="s">
        <v>1173</v>
      </c>
      <c r="D509" s="172">
        <v>19621021</v>
      </c>
      <c r="E509" s="172">
        <v>0</v>
      </c>
    </row>
    <row r="510" spans="3:5">
      <c r="C510" s="57" t="s">
        <v>1174</v>
      </c>
      <c r="D510" s="172">
        <v>4357440</v>
      </c>
      <c r="E510" s="172">
        <v>0</v>
      </c>
    </row>
    <row r="511" spans="3:5">
      <c r="C511" s="57" t="s">
        <v>1175</v>
      </c>
      <c r="D511" s="172">
        <v>28670626</v>
      </c>
      <c r="E511" s="172">
        <v>0</v>
      </c>
    </row>
    <row r="512" spans="3:5">
      <c r="C512" s="57" t="s">
        <v>1176</v>
      </c>
      <c r="D512" s="172">
        <v>43866429</v>
      </c>
      <c r="E512" s="172">
        <v>0</v>
      </c>
    </row>
    <row r="513" spans="3:5">
      <c r="C513" s="57" t="s">
        <v>759</v>
      </c>
      <c r="D513" s="172">
        <v>0</v>
      </c>
      <c r="E513" s="172">
        <v>0</v>
      </c>
    </row>
    <row r="514" spans="3:5">
      <c r="C514" s="57" t="s">
        <v>280</v>
      </c>
      <c r="D514" s="172">
        <v>90000000</v>
      </c>
      <c r="E514" s="172">
        <v>0</v>
      </c>
    </row>
    <row r="515" spans="3:5">
      <c r="C515" s="57" t="s">
        <v>760</v>
      </c>
      <c r="D515" s="172">
        <v>0</v>
      </c>
      <c r="E515" s="172">
        <v>0</v>
      </c>
    </row>
    <row r="516" spans="3:5">
      <c r="C516" s="57" t="s">
        <v>817</v>
      </c>
      <c r="D516" s="172">
        <v>0</v>
      </c>
      <c r="E516" s="172">
        <v>0</v>
      </c>
    </row>
    <row r="517" spans="3:5">
      <c r="C517" s="57" t="s">
        <v>1177</v>
      </c>
      <c r="D517" s="172">
        <v>1430268</v>
      </c>
      <c r="E517" s="172">
        <v>0</v>
      </c>
    </row>
    <row r="518" spans="3:5">
      <c r="C518" s="57" t="s">
        <v>1178</v>
      </c>
      <c r="D518" s="172">
        <v>52500000</v>
      </c>
      <c r="E518" s="172">
        <v>0</v>
      </c>
    </row>
    <row r="519" spans="3:5">
      <c r="C519" s="57" t="s">
        <v>1179</v>
      </c>
      <c r="D519" s="172">
        <v>88963550</v>
      </c>
      <c r="E519" s="172">
        <v>38164140</v>
      </c>
    </row>
    <row r="520" spans="3:5">
      <c r="C520" s="57" t="s">
        <v>489</v>
      </c>
      <c r="D520" s="172">
        <v>6069830</v>
      </c>
      <c r="E520" s="172">
        <v>0</v>
      </c>
    </row>
    <row r="521" spans="3:5">
      <c r="C521" s="57" t="s">
        <v>1180</v>
      </c>
      <c r="D521" s="172">
        <v>900000000</v>
      </c>
      <c r="E521" s="172">
        <v>74344162.040000007</v>
      </c>
    </row>
    <row r="522" spans="3:5">
      <c r="C522" s="160" t="s">
        <v>248</v>
      </c>
      <c r="D522" s="161">
        <v>347739571</v>
      </c>
      <c r="E522" s="161">
        <v>123263464.37</v>
      </c>
    </row>
    <row r="523" spans="3:5">
      <c r="C523" s="100" t="s">
        <v>240</v>
      </c>
      <c r="D523" s="101">
        <v>347739571</v>
      </c>
      <c r="E523" s="101">
        <v>123263464.37</v>
      </c>
    </row>
    <row r="524" spans="3:5">
      <c r="C524" s="57" t="s">
        <v>1181</v>
      </c>
      <c r="D524" s="172">
        <v>1605717</v>
      </c>
      <c r="E524" s="172">
        <v>0</v>
      </c>
    </row>
    <row r="525" spans="3:5">
      <c r="C525" s="57" t="s">
        <v>384</v>
      </c>
      <c r="D525" s="172">
        <v>5276700</v>
      </c>
      <c r="E525" s="172">
        <v>0</v>
      </c>
    </row>
    <row r="526" spans="3:5">
      <c r="C526" s="57" t="s">
        <v>1182</v>
      </c>
      <c r="D526" s="172">
        <v>1651551</v>
      </c>
      <c r="E526" s="172">
        <v>0</v>
      </c>
    </row>
    <row r="527" spans="3:5">
      <c r="C527" s="57" t="s">
        <v>1183</v>
      </c>
      <c r="D527" s="172">
        <v>0</v>
      </c>
      <c r="E527" s="172">
        <v>4111202.68</v>
      </c>
    </row>
    <row r="528" spans="3:5">
      <c r="C528" s="57" t="s">
        <v>717</v>
      </c>
      <c r="D528" s="172">
        <v>0</v>
      </c>
      <c r="E528" s="172">
        <v>303278.58</v>
      </c>
    </row>
    <row r="529" spans="3:5">
      <c r="C529" s="57" t="s">
        <v>1184</v>
      </c>
      <c r="D529" s="172">
        <v>0</v>
      </c>
      <c r="E529" s="172">
        <v>0</v>
      </c>
    </row>
    <row r="530" spans="3:5">
      <c r="C530" s="57" t="s">
        <v>1185</v>
      </c>
      <c r="D530" s="172">
        <v>0</v>
      </c>
      <c r="E530" s="172">
        <v>0</v>
      </c>
    </row>
    <row r="531" spans="3:5">
      <c r="C531" s="57" t="s">
        <v>718</v>
      </c>
      <c r="D531" s="172">
        <v>0</v>
      </c>
      <c r="E531" s="172">
        <v>834534.33</v>
      </c>
    </row>
    <row r="532" spans="3:5">
      <c r="C532" s="57" t="s">
        <v>434</v>
      </c>
      <c r="D532" s="172">
        <v>15000000</v>
      </c>
      <c r="E532" s="172">
        <v>12000000</v>
      </c>
    </row>
    <row r="533" spans="3:5">
      <c r="C533" s="57" t="s">
        <v>1186</v>
      </c>
      <c r="D533" s="172">
        <v>0</v>
      </c>
      <c r="E533" s="172">
        <v>0</v>
      </c>
    </row>
    <row r="534" spans="3:5">
      <c r="C534" s="57" t="s">
        <v>1187</v>
      </c>
      <c r="D534" s="172">
        <v>101349917</v>
      </c>
      <c r="E534" s="172">
        <v>59370641.299999997</v>
      </c>
    </row>
    <row r="535" spans="3:5">
      <c r="C535" s="57" t="s">
        <v>1188</v>
      </c>
      <c r="D535" s="172">
        <v>2829816</v>
      </c>
      <c r="E535" s="172">
        <v>0</v>
      </c>
    </row>
    <row r="536" spans="3:5">
      <c r="C536" s="57" t="s">
        <v>1189</v>
      </c>
      <c r="D536" s="172">
        <v>23693954</v>
      </c>
      <c r="E536" s="172">
        <v>0</v>
      </c>
    </row>
    <row r="537" spans="3:5">
      <c r="C537" s="57" t="s">
        <v>1190</v>
      </c>
      <c r="D537" s="172">
        <v>1446529</v>
      </c>
      <c r="E537" s="172">
        <v>0</v>
      </c>
    </row>
    <row r="538" spans="3:5">
      <c r="C538" s="57" t="s">
        <v>1191</v>
      </c>
      <c r="D538" s="172">
        <v>4164146</v>
      </c>
      <c r="E538" s="172">
        <v>1584741.89</v>
      </c>
    </row>
    <row r="539" spans="3:5">
      <c r="C539" s="57" t="s">
        <v>1192</v>
      </c>
      <c r="D539" s="172">
        <v>4982491</v>
      </c>
      <c r="E539" s="172">
        <v>1089109.8899999999</v>
      </c>
    </row>
    <row r="540" spans="3:5">
      <c r="C540" s="57" t="s">
        <v>1193</v>
      </c>
      <c r="D540" s="172">
        <v>2829816</v>
      </c>
      <c r="E540" s="172">
        <v>0</v>
      </c>
    </row>
    <row r="541" spans="3:5">
      <c r="C541" s="57" t="s">
        <v>1194</v>
      </c>
      <c r="D541" s="172">
        <v>1780595</v>
      </c>
      <c r="E541" s="172">
        <v>0</v>
      </c>
    </row>
    <row r="542" spans="3:5">
      <c r="C542" s="57" t="s">
        <v>1195</v>
      </c>
      <c r="D542" s="172">
        <v>8766131</v>
      </c>
      <c r="E542" s="172">
        <v>0</v>
      </c>
    </row>
    <row r="543" spans="3:5">
      <c r="C543" s="57" t="s">
        <v>1196</v>
      </c>
      <c r="D543" s="172">
        <v>1512666</v>
      </c>
      <c r="E543" s="172">
        <v>0</v>
      </c>
    </row>
    <row r="544" spans="3:5">
      <c r="C544" s="57" t="s">
        <v>761</v>
      </c>
      <c r="D544" s="172">
        <v>0</v>
      </c>
      <c r="E544" s="172">
        <v>0</v>
      </c>
    </row>
    <row r="545" spans="3:5">
      <c r="C545" s="57" t="s">
        <v>1197</v>
      </c>
      <c r="D545" s="172">
        <v>4928521</v>
      </c>
      <c r="E545" s="172">
        <v>0</v>
      </c>
    </row>
    <row r="546" spans="3:5">
      <c r="C546" s="57" t="s">
        <v>762</v>
      </c>
      <c r="D546" s="172">
        <v>0</v>
      </c>
      <c r="E546" s="172">
        <v>0</v>
      </c>
    </row>
    <row r="547" spans="3:5">
      <c r="C547" s="57" t="s">
        <v>1198</v>
      </c>
      <c r="D547" s="172">
        <v>44525856</v>
      </c>
      <c r="E547" s="172">
        <v>0</v>
      </c>
    </row>
    <row r="548" spans="3:5">
      <c r="C548" s="57" t="s">
        <v>806</v>
      </c>
      <c r="D548" s="172">
        <v>1293193</v>
      </c>
      <c r="E548" s="172">
        <v>0</v>
      </c>
    </row>
    <row r="549" spans="3:5">
      <c r="C549" s="57" t="s">
        <v>1199</v>
      </c>
      <c r="D549" s="172">
        <v>22500000</v>
      </c>
      <c r="E549" s="172">
        <v>13969955.699999999</v>
      </c>
    </row>
    <row r="550" spans="3:5">
      <c r="C550" s="57" t="s">
        <v>357</v>
      </c>
      <c r="D550" s="172">
        <v>60101972</v>
      </c>
      <c r="E550" s="172">
        <v>30000000</v>
      </c>
    </row>
    <row r="551" spans="3:5">
      <c r="C551" s="57" t="s">
        <v>1200</v>
      </c>
      <c r="D551" s="172">
        <v>37500000</v>
      </c>
      <c r="E551" s="172">
        <v>0</v>
      </c>
    </row>
    <row r="552" spans="3:5">
      <c r="C552" s="160" t="s">
        <v>249</v>
      </c>
      <c r="D552" s="161">
        <v>2658987011</v>
      </c>
      <c r="E552" s="161">
        <v>201968709.24999997</v>
      </c>
    </row>
    <row r="553" spans="3:5">
      <c r="C553" s="100" t="s">
        <v>240</v>
      </c>
      <c r="D553" s="101">
        <v>2451534484</v>
      </c>
      <c r="E553" s="101">
        <v>198272713.08999997</v>
      </c>
    </row>
    <row r="554" spans="3:5">
      <c r="C554" s="57" t="s">
        <v>1201</v>
      </c>
      <c r="D554" s="172">
        <v>1598529</v>
      </c>
      <c r="E554" s="172">
        <v>0</v>
      </c>
    </row>
    <row r="555" spans="3:5">
      <c r="C555" s="57" t="s">
        <v>1202</v>
      </c>
      <c r="D555" s="172">
        <v>736699</v>
      </c>
      <c r="E555" s="172">
        <v>0</v>
      </c>
    </row>
    <row r="556" spans="3:5">
      <c r="C556" s="57" t="s">
        <v>1203</v>
      </c>
      <c r="D556" s="172">
        <v>1073335</v>
      </c>
      <c r="E556" s="172">
        <v>0</v>
      </c>
    </row>
    <row r="557" spans="3:5">
      <c r="C557" s="57" t="s">
        <v>1204</v>
      </c>
      <c r="D557" s="172">
        <v>278808</v>
      </c>
      <c r="E557" s="172">
        <v>0</v>
      </c>
    </row>
    <row r="558" spans="3:5">
      <c r="C558" s="57" t="s">
        <v>1205</v>
      </c>
      <c r="D558" s="172">
        <v>1645541</v>
      </c>
      <c r="E558" s="172">
        <v>0</v>
      </c>
    </row>
    <row r="559" spans="3:5">
      <c r="C559" s="57" t="s">
        <v>819</v>
      </c>
      <c r="D559" s="172">
        <v>26419072</v>
      </c>
      <c r="E559" s="172">
        <v>0</v>
      </c>
    </row>
    <row r="560" spans="3:5">
      <c r="C560" s="57" t="s">
        <v>1206</v>
      </c>
      <c r="D560" s="172">
        <v>1873679</v>
      </c>
      <c r="E560" s="172">
        <v>0</v>
      </c>
    </row>
    <row r="561" spans="3:5">
      <c r="C561" s="57" t="s">
        <v>1207</v>
      </c>
      <c r="D561" s="172">
        <v>596092630</v>
      </c>
      <c r="E561" s="172">
        <v>0</v>
      </c>
    </row>
    <row r="562" spans="3:5">
      <c r="C562" s="57" t="s">
        <v>1208</v>
      </c>
      <c r="D562" s="172">
        <v>1153011</v>
      </c>
      <c r="E562" s="172">
        <v>1409915.9</v>
      </c>
    </row>
    <row r="563" spans="3:5">
      <c r="C563" s="57" t="s">
        <v>1209</v>
      </c>
      <c r="D563" s="172">
        <v>145445</v>
      </c>
      <c r="E563" s="172">
        <v>0</v>
      </c>
    </row>
    <row r="564" spans="3:5">
      <c r="C564" s="57" t="s">
        <v>1210</v>
      </c>
      <c r="D564" s="172">
        <v>29336</v>
      </c>
      <c r="E564" s="172">
        <v>0</v>
      </c>
    </row>
    <row r="565" spans="3:5">
      <c r="C565" s="57" t="s">
        <v>1211</v>
      </c>
      <c r="D565" s="172">
        <v>77963381</v>
      </c>
      <c r="E565" s="172">
        <v>0</v>
      </c>
    </row>
    <row r="566" spans="3:5">
      <c r="C566" s="57" t="s">
        <v>820</v>
      </c>
      <c r="D566" s="172">
        <v>32077889</v>
      </c>
      <c r="E566" s="172">
        <v>0</v>
      </c>
    </row>
    <row r="567" spans="3:5">
      <c r="C567" s="57" t="s">
        <v>1212</v>
      </c>
      <c r="D567" s="172">
        <v>7584857</v>
      </c>
      <c r="E567" s="172">
        <v>0</v>
      </c>
    </row>
    <row r="568" spans="3:5">
      <c r="C568" s="57" t="s">
        <v>1213</v>
      </c>
      <c r="D568" s="172">
        <v>91053295</v>
      </c>
      <c r="E568" s="172">
        <v>10000000</v>
      </c>
    </row>
    <row r="569" spans="3:5">
      <c r="C569" s="57" t="s">
        <v>1214</v>
      </c>
      <c r="D569" s="172">
        <v>1153011</v>
      </c>
      <c r="E569" s="172">
        <v>0</v>
      </c>
    </row>
    <row r="570" spans="3:5">
      <c r="C570" s="57" t="s">
        <v>1215</v>
      </c>
      <c r="D570" s="172">
        <v>38330024</v>
      </c>
      <c r="E570" s="172">
        <v>20745812.07</v>
      </c>
    </row>
    <row r="571" spans="3:5">
      <c r="C571" s="57" t="s">
        <v>549</v>
      </c>
      <c r="D571" s="172">
        <v>24764983</v>
      </c>
      <c r="E571" s="172">
        <v>0</v>
      </c>
    </row>
    <row r="572" spans="3:5">
      <c r="C572" s="57" t="s">
        <v>1216</v>
      </c>
      <c r="D572" s="172">
        <v>38981691</v>
      </c>
      <c r="E572" s="172">
        <v>0</v>
      </c>
    </row>
    <row r="573" spans="3:5">
      <c r="C573" s="57" t="s">
        <v>1217</v>
      </c>
      <c r="D573" s="172">
        <v>1567033</v>
      </c>
      <c r="E573" s="172">
        <v>0</v>
      </c>
    </row>
    <row r="574" spans="3:5">
      <c r="C574" s="57" t="s">
        <v>1218</v>
      </c>
      <c r="D574" s="172">
        <v>27000000</v>
      </c>
      <c r="E574" s="172">
        <v>0</v>
      </c>
    </row>
    <row r="575" spans="3:5">
      <c r="C575" s="57" t="s">
        <v>1219</v>
      </c>
      <c r="D575" s="172">
        <v>1645541</v>
      </c>
      <c r="E575" s="172">
        <v>0</v>
      </c>
    </row>
    <row r="576" spans="3:5">
      <c r="C576" s="57" t="s">
        <v>1220</v>
      </c>
      <c r="D576" s="172">
        <v>36635288</v>
      </c>
      <c r="E576" s="172">
        <v>0</v>
      </c>
    </row>
    <row r="577" spans="3:5">
      <c r="C577" s="57" t="s">
        <v>641</v>
      </c>
      <c r="D577" s="172">
        <v>1214621</v>
      </c>
      <c r="E577" s="172">
        <v>0</v>
      </c>
    </row>
    <row r="578" spans="3:5">
      <c r="C578" s="57" t="s">
        <v>1221</v>
      </c>
      <c r="D578" s="172">
        <v>108432711</v>
      </c>
      <c r="E578" s="172">
        <v>0</v>
      </c>
    </row>
    <row r="579" spans="3:5">
      <c r="C579" s="57" t="s">
        <v>1222</v>
      </c>
      <c r="D579" s="172">
        <v>117351080</v>
      </c>
      <c r="E579" s="172">
        <v>0</v>
      </c>
    </row>
    <row r="580" spans="3:5">
      <c r="C580" s="57" t="s">
        <v>1223</v>
      </c>
      <c r="D580" s="172">
        <v>6799536</v>
      </c>
      <c r="E580" s="172">
        <v>7651697.1500000004</v>
      </c>
    </row>
    <row r="581" spans="3:5">
      <c r="C581" s="57" t="s">
        <v>1224</v>
      </c>
      <c r="D581" s="172">
        <v>3266605</v>
      </c>
      <c r="E581" s="172">
        <v>911041.23</v>
      </c>
    </row>
    <row r="582" spans="3:5">
      <c r="C582" s="57" t="s">
        <v>1225</v>
      </c>
      <c r="D582" s="172">
        <v>29017934</v>
      </c>
      <c r="E582" s="172">
        <v>0</v>
      </c>
    </row>
    <row r="583" spans="3:5">
      <c r="C583" s="57" t="s">
        <v>1226</v>
      </c>
      <c r="D583" s="172">
        <v>571540169</v>
      </c>
      <c r="E583" s="172">
        <v>0</v>
      </c>
    </row>
    <row r="584" spans="3:5">
      <c r="C584" s="57" t="s">
        <v>1227</v>
      </c>
      <c r="D584" s="172">
        <v>27275430</v>
      </c>
      <c r="E584" s="172">
        <v>12680091.83</v>
      </c>
    </row>
    <row r="585" spans="3:5">
      <c r="C585" s="57" t="s">
        <v>1228</v>
      </c>
      <c r="D585" s="172">
        <v>22527651</v>
      </c>
      <c r="E585" s="172">
        <v>0</v>
      </c>
    </row>
    <row r="586" spans="3:5">
      <c r="C586" s="57" t="s">
        <v>1229</v>
      </c>
      <c r="D586" s="172">
        <v>0</v>
      </c>
      <c r="E586" s="172">
        <v>0</v>
      </c>
    </row>
    <row r="587" spans="3:5">
      <c r="C587" s="57" t="s">
        <v>1230</v>
      </c>
      <c r="D587" s="172">
        <v>14181836</v>
      </c>
      <c r="E587" s="172">
        <v>0</v>
      </c>
    </row>
    <row r="588" spans="3:5">
      <c r="C588" s="57" t="s">
        <v>1231</v>
      </c>
      <c r="D588" s="172">
        <v>22401178</v>
      </c>
      <c r="E588" s="172">
        <v>0</v>
      </c>
    </row>
    <row r="589" spans="3:5">
      <c r="C589" s="57" t="s">
        <v>1232</v>
      </c>
      <c r="D589" s="172">
        <v>20000000</v>
      </c>
      <c r="E589" s="172">
        <v>11832517.140000001</v>
      </c>
    </row>
    <row r="590" spans="3:5">
      <c r="C590" s="57" t="s">
        <v>1233</v>
      </c>
      <c r="D590" s="172">
        <v>47149424</v>
      </c>
      <c r="E590" s="172">
        <v>8932597.5099999998</v>
      </c>
    </row>
    <row r="591" spans="3:5">
      <c r="C591" s="57" t="s">
        <v>281</v>
      </c>
      <c r="D591" s="172">
        <v>135624299</v>
      </c>
      <c r="E591" s="172">
        <v>23416694.240000002</v>
      </c>
    </row>
    <row r="592" spans="3:5">
      <c r="C592" s="57" t="s">
        <v>1234</v>
      </c>
      <c r="D592" s="172">
        <v>75094907</v>
      </c>
      <c r="E592" s="172">
        <v>0</v>
      </c>
    </row>
    <row r="593" spans="3:5">
      <c r="C593" s="57" t="s">
        <v>1235</v>
      </c>
      <c r="D593" s="172">
        <v>19500000</v>
      </c>
      <c r="E593" s="172">
        <v>0</v>
      </c>
    </row>
    <row r="594" spans="3:5">
      <c r="C594" s="57" t="s">
        <v>1236</v>
      </c>
      <c r="D594" s="172">
        <v>7851038</v>
      </c>
      <c r="E594" s="172">
        <v>0</v>
      </c>
    </row>
    <row r="595" spans="3:5">
      <c r="C595" s="57" t="s">
        <v>1237</v>
      </c>
      <c r="D595" s="172">
        <v>75000000</v>
      </c>
      <c r="E595" s="172">
        <v>22151693.27</v>
      </c>
    </row>
    <row r="596" spans="3:5">
      <c r="C596" s="57" t="s">
        <v>1238</v>
      </c>
      <c r="D596" s="172">
        <v>7210700</v>
      </c>
      <c r="E596" s="172">
        <v>0</v>
      </c>
    </row>
    <row r="597" spans="3:5">
      <c r="C597" s="57" t="s">
        <v>1239</v>
      </c>
      <c r="D597" s="172">
        <v>15000000</v>
      </c>
      <c r="E597" s="172">
        <v>0</v>
      </c>
    </row>
    <row r="598" spans="3:5">
      <c r="C598" s="57" t="s">
        <v>488</v>
      </c>
      <c r="D598" s="172">
        <v>11214818</v>
      </c>
      <c r="E598" s="172">
        <v>0</v>
      </c>
    </row>
    <row r="599" spans="3:5">
      <c r="C599" s="57" t="s">
        <v>1240</v>
      </c>
      <c r="D599" s="172">
        <v>19490000</v>
      </c>
      <c r="E599" s="172">
        <v>0</v>
      </c>
    </row>
    <row r="600" spans="3:5">
      <c r="C600" s="57" t="s">
        <v>1241</v>
      </c>
      <c r="D600" s="172">
        <v>20048421</v>
      </c>
      <c r="E600" s="172">
        <v>50000000</v>
      </c>
    </row>
    <row r="601" spans="3:5">
      <c r="C601" s="57" t="s">
        <v>1242</v>
      </c>
      <c r="D601" s="172">
        <v>16776034</v>
      </c>
      <c r="E601" s="172">
        <v>0</v>
      </c>
    </row>
    <row r="602" spans="3:5">
      <c r="C602" s="57" t="s">
        <v>1243</v>
      </c>
      <c r="D602" s="172">
        <v>8763014</v>
      </c>
      <c r="E602" s="172">
        <v>0</v>
      </c>
    </row>
    <row r="603" spans="3:5">
      <c r="C603" s="57" t="s">
        <v>1244</v>
      </c>
      <c r="D603" s="172">
        <v>39000000</v>
      </c>
      <c r="E603" s="172">
        <v>28540652.75</v>
      </c>
    </row>
    <row r="604" spans="3:5">
      <c r="C604" s="100" t="s">
        <v>242</v>
      </c>
      <c r="D604" s="101">
        <v>53126209</v>
      </c>
      <c r="E604" s="101">
        <v>3695996.16</v>
      </c>
    </row>
    <row r="605" spans="3:5">
      <c r="C605" s="57" t="s">
        <v>548</v>
      </c>
      <c r="D605" s="172">
        <v>35064886</v>
      </c>
      <c r="E605" s="172">
        <v>3695996.16</v>
      </c>
    </row>
    <row r="606" spans="3:5">
      <c r="C606" s="57" t="s">
        <v>642</v>
      </c>
      <c r="D606" s="172">
        <v>3277787</v>
      </c>
      <c r="E606" s="172">
        <v>0</v>
      </c>
    </row>
    <row r="607" spans="3:5">
      <c r="C607" s="57" t="s">
        <v>643</v>
      </c>
      <c r="D607" s="172">
        <v>3414420</v>
      </c>
      <c r="E607" s="172">
        <v>0</v>
      </c>
    </row>
    <row r="608" spans="3:5">
      <c r="C608" s="57" t="s">
        <v>644</v>
      </c>
      <c r="D608" s="172">
        <v>11369116</v>
      </c>
      <c r="E608" s="172">
        <v>0</v>
      </c>
    </row>
    <row r="609" spans="3:5">
      <c r="C609" s="57" t="s">
        <v>763</v>
      </c>
      <c r="D609" s="172">
        <v>0</v>
      </c>
      <c r="E609" s="172">
        <v>0</v>
      </c>
    </row>
    <row r="610" spans="3:5">
      <c r="C610" s="100" t="s">
        <v>243</v>
      </c>
      <c r="D610" s="101">
        <v>154326318</v>
      </c>
      <c r="E610" s="101">
        <v>0</v>
      </c>
    </row>
    <row r="611" spans="3:5">
      <c r="C611" s="57" t="s">
        <v>645</v>
      </c>
      <c r="D611" s="172">
        <v>154326318</v>
      </c>
      <c r="E611" s="172">
        <v>0</v>
      </c>
    </row>
    <row r="612" spans="3:5">
      <c r="C612" s="160" t="s">
        <v>282</v>
      </c>
      <c r="D612" s="161">
        <v>503279228</v>
      </c>
      <c r="E612" s="161">
        <v>155869151.49000001</v>
      </c>
    </row>
    <row r="613" spans="3:5">
      <c r="C613" s="100" t="s">
        <v>240</v>
      </c>
      <c r="D613" s="101">
        <v>246028728</v>
      </c>
      <c r="E613" s="101">
        <v>117355213.79000001</v>
      </c>
    </row>
    <row r="614" spans="3:5">
      <c r="C614" s="57" t="s">
        <v>595</v>
      </c>
      <c r="D614" s="172">
        <v>37092875</v>
      </c>
      <c r="E614" s="172">
        <v>16456527.189999999</v>
      </c>
    </row>
    <row r="615" spans="3:5">
      <c r="C615" s="57" t="s">
        <v>283</v>
      </c>
      <c r="D615" s="172">
        <v>6006277</v>
      </c>
      <c r="E615" s="172">
        <v>0</v>
      </c>
    </row>
    <row r="616" spans="3:5">
      <c r="C616" s="57" t="s">
        <v>1245</v>
      </c>
      <c r="D616" s="172">
        <v>6867626</v>
      </c>
      <c r="E616" s="172">
        <v>0</v>
      </c>
    </row>
    <row r="617" spans="3:5">
      <c r="C617" s="57" t="s">
        <v>385</v>
      </c>
      <c r="D617" s="172">
        <v>3744980</v>
      </c>
      <c r="E617" s="172">
        <v>1766964.03</v>
      </c>
    </row>
    <row r="618" spans="3:5">
      <c r="C618" s="57" t="s">
        <v>1246</v>
      </c>
      <c r="D618" s="172">
        <v>5720142</v>
      </c>
      <c r="E618" s="172">
        <v>2420401.1</v>
      </c>
    </row>
    <row r="619" spans="3:5">
      <c r="C619" s="57" t="s">
        <v>1247</v>
      </c>
      <c r="D619" s="172">
        <v>2435609</v>
      </c>
      <c r="E619" s="172">
        <v>0</v>
      </c>
    </row>
    <row r="620" spans="3:5">
      <c r="C620" s="57" t="s">
        <v>1248</v>
      </c>
      <c r="D620" s="172">
        <v>1094942</v>
      </c>
      <c r="E620" s="172">
        <v>0</v>
      </c>
    </row>
    <row r="621" spans="3:5">
      <c r="C621" s="57" t="s">
        <v>1249</v>
      </c>
      <c r="D621" s="172">
        <v>2728480</v>
      </c>
      <c r="E621" s="172">
        <v>0</v>
      </c>
    </row>
    <row r="622" spans="3:5">
      <c r="C622" s="57" t="s">
        <v>1250</v>
      </c>
      <c r="D622" s="172">
        <v>4014618</v>
      </c>
      <c r="E622" s="172">
        <v>780483.23</v>
      </c>
    </row>
    <row r="623" spans="3:5">
      <c r="C623" s="57" t="s">
        <v>1251</v>
      </c>
      <c r="D623" s="172">
        <v>6802266</v>
      </c>
      <c r="E623" s="172">
        <v>2035612.1</v>
      </c>
    </row>
    <row r="624" spans="3:5">
      <c r="C624" s="57" t="s">
        <v>1252</v>
      </c>
      <c r="D624" s="172">
        <v>6465909</v>
      </c>
      <c r="E624" s="172">
        <v>846636.08</v>
      </c>
    </row>
    <row r="625" spans="3:5">
      <c r="C625" s="57" t="s">
        <v>1253</v>
      </c>
      <c r="D625" s="172">
        <v>2489978</v>
      </c>
      <c r="E625" s="172">
        <v>0</v>
      </c>
    </row>
    <row r="626" spans="3:5">
      <c r="C626" s="57" t="s">
        <v>1254</v>
      </c>
      <c r="D626" s="172">
        <v>5336258</v>
      </c>
      <c r="E626" s="172">
        <v>2722545.86</v>
      </c>
    </row>
    <row r="627" spans="3:5">
      <c r="C627" s="57" t="s">
        <v>1255</v>
      </c>
      <c r="D627" s="172">
        <v>2131423</v>
      </c>
      <c r="E627" s="172">
        <v>0</v>
      </c>
    </row>
    <row r="628" spans="3:5">
      <c r="C628" s="57" t="s">
        <v>447</v>
      </c>
      <c r="D628" s="172">
        <v>7846034</v>
      </c>
      <c r="E628" s="172">
        <v>4922695.58</v>
      </c>
    </row>
    <row r="629" spans="3:5">
      <c r="C629" s="57" t="s">
        <v>1256</v>
      </c>
      <c r="D629" s="172">
        <v>2131423</v>
      </c>
      <c r="E629" s="172">
        <v>0</v>
      </c>
    </row>
    <row r="630" spans="3:5">
      <c r="C630" s="57" t="s">
        <v>1257</v>
      </c>
      <c r="D630" s="172">
        <v>2131423</v>
      </c>
      <c r="E630" s="172">
        <v>0</v>
      </c>
    </row>
    <row r="631" spans="3:5">
      <c r="C631" s="57" t="s">
        <v>1258</v>
      </c>
      <c r="D631" s="172">
        <v>4853794</v>
      </c>
      <c r="E631" s="172">
        <v>0</v>
      </c>
    </row>
    <row r="632" spans="3:5">
      <c r="C632" s="57" t="s">
        <v>1259</v>
      </c>
      <c r="D632" s="172">
        <v>7970896</v>
      </c>
      <c r="E632" s="172">
        <v>0</v>
      </c>
    </row>
    <row r="633" spans="3:5">
      <c r="C633" s="57" t="s">
        <v>764</v>
      </c>
      <c r="D633" s="172">
        <v>0</v>
      </c>
      <c r="E633" s="172">
        <v>0</v>
      </c>
    </row>
    <row r="634" spans="3:5">
      <c r="C634" s="57" t="s">
        <v>358</v>
      </c>
      <c r="D634" s="172">
        <v>112501775</v>
      </c>
      <c r="E634" s="172">
        <v>85403348.620000005</v>
      </c>
    </row>
    <row r="635" spans="3:5">
      <c r="C635" s="57" t="s">
        <v>1260</v>
      </c>
      <c r="D635" s="172">
        <v>7500000</v>
      </c>
      <c r="E635" s="172">
        <v>0</v>
      </c>
    </row>
    <row r="636" spans="3:5">
      <c r="C636" s="57" t="s">
        <v>1261</v>
      </c>
      <c r="D636" s="172">
        <v>8162000</v>
      </c>
      <c r="E636" s="172">
        <v>0</v>
      </c>
    </row>
    <row r="637" spans="3:5">
      <c r="C637" s="100" t="s">
        <v>242</v>
      </c>
      <c r="D637" s="101">
        <v>210520000</v>
      </c>
      <c r="E637" s="101">
        <v>0</v>
      </c>
    </row>
    <row r="638" spans="3:5">
      <c r="C638" s="57" t="s">
        <v>765</v>
      </c>
      <c r="D638" s="172">
        <v>0</v>
      </c>
      <c r="E638" s="172">
        <v>0</v>
      </c>
    </row>
    <row r="639" spans="3:5">
      <c r="C639" s="57" t="s">
        <v>493</v>
      </c>
      <c r="D639" s="172">
        <v>210520000</v>
      </c>
      <c r="E639" s="172">
        <v>0</v>
      </c>
    </row>
    <row r="640" spans="3:5">
      <c r="C640" s="100" t="s">
        <v>243</v>
      </c>
      <c r="D640" s="101">
        <v>46730500</v>
      </c>
      <c r="E640" s="101">
        <v>38513937.700000003</v>
      </c>
    </row>
    <row r="641" spans="3:5">
      <c r="C641" s="57" t="s">
        <v>936</v>
      </c>
      <c r="D641" s="172">
        <v>46730500</v>
      </c>
      <c r="E641" s="172">
        <v>38513937.700000003</v>
      </c>
    </row>
    <row r="642" spans="3:5">
      <c r="C642" s="160" t="s">
        <v>250</v>
      </c>
      <c r="D642" s="161">
        <v>1902986790</v>
      </c>
      <c r="E642" s="161">
        <v>431494077.47000003</v>
      </c>
    </row>
    <row r="643" spans="3:5">
      <c r="C643" s="100" t="s">
        <v>240</v>
      </c>
      <c r="D643" s="101">
        <v>1748848673</v>
      </c>
      <c r="E643" s="101">
        <v>413112296.22000003</v>
      </c>
    </row>
    <row r="644" spans="3:5">
      <c r="C644" s="57" t="s">
        <v>1262</v>
      </c>
      <c r="D644" s="172">
        <v>0</v>
      </c>
      <c r="E644" s="172">
        <v>4432774.3</v>
      </c>
    </row>
    <row r="645" spans="3:5">
      <c r="C645" s="57" t="s">
        <v>1263</v>
      </c>
      <c r="D645" s="172">
        <v>1198141</v>
      </c>
      <c r="E645" s="172">
        <v>0</v>
      </c>
    </row>
    <row r="646" spans="3:5">
      <c r="C646" s="57" t="s">
        <v>1264</v>
      </c>
      <c r="D646" s="172">
        <v>1665504</v>
      </c>
      <c r="E646" s="172">
        <v>0</v>
      </c>
    </row>
    <row r="647" spans="3:5">
      <c r="C647" s="57" t="s">
        <v>1265</v>
      </c>
      <c r="D647" s="172">
        <v>0</v>
      </c>
      <c r="E647" s="172">
        <v>0</v>
      </c>
    </row>
    <row r="648" spans="3:5">
      <c r="C648" s="57" t="s">
        <v>1266</v>
      </c>
      <c r="D648" s="172">
        <v>0</v>
      </c>
      <c r="E648" s="172">
        <v>0</v>
      </c>
    </row>
    <row r="649" spans="3:5">
      <c r="C649" s="57" t="s">
        <v>1267</v>
      </c>
      <c r="D649" s="172">
        <v>1544123</v>
      </c>
      <c r="E649" s="172">
        <v>0</v>
      </c>
    </row>
    <row r="650" spans="3:5">
      <c r="C650" s="57" t="s">
        <v>1268</v>
      </c>
      <c r="D650" s="172">
        <v>1610100</v>
      </c>
      <c r="E650" s="172">
        <v>0</v>
      </c>
    </row>
    <row r="651" spans="3:5">
      <c r="C651" s="57" t="s">
        <v>1269</v>
      </c>
      <c r="D651" s="172">
        <v>27415214</v>
      </c>
      <c r="E651" s="172">
        <v>0</v>
      </c>
    </row>
    <row r="652" spans="3:5">
      <c r="C652" s="57" t="s">
        <v>1270</v>
      </c>
      <c r="D652" s="172">
        <v>1357119</v>
      </c>
      <c r="E652" s="172">
        <v>0</v>
      </c>
    </row>
    <row r="653" spans="3:5">
      <c r="C653" s="57" t="s">
        <v>1271</v>
      </c>
      <c r="D653" s="172">
        <v>857855</v>
      </c>
      <c r="E653" s="172">
        <v>0</v>
      </c>
    </row>
    <row r="654" spans="3:5">
      <c r="C654" s="57" t="s">
        <v>1272</v>
      </c>
      <c r="D654" s="172">
        <v>1418116</v>
      </c>
      <c r="E654" s="172">
        <v>0</v>
      </c>
    </row>
    <row r="655" spans="3:5">
      <c r="C655" s="57" t="s">
        <v>1273</v>
      </c>
      <c r="D655" s="172">
        <v>678615</v>
      </c>
      <c r="E655" s="172">
        <v>0</v>
      </c>
    </row>
    <row r="656" spans="3:5">
      <c r="C656" s="57" t="s">
        <v>1274</v>
      </c>
      <c r="D656" s="172">
        <v>4658128</v>
      </c>
      <c r="E656" s="172">
        <v>0</v>
      </c>
    </row>
    <row r="657" spans="3:5">
      <c r="C657" s="57" t="s">
        <v>1275</v>
      </c>
      <c r="D657" s="172">
        <v>6588908</v>
      </c>
      <c r="E657" s="172">
        <v>34185745.909999996</v>
      </c>
    </row>
    <row r="658" spans="3:5">
      <c r="C658" s="57" t="s">
        <v>1276</v>
      </c>
      <c r="D658" s="172">
        <v>23913445</v>
      </c>
      <c r="E658" s="172">
        <v>0</v>
      </c>
    </row>
    <row r="659" spans="3:5">
      <c r="C659" s="57" t="s">
        <v>1277</v>
      </c>
      <c r="D659" s="172">
        <v>21666254</v>
      </c>
      <c r="E659" s="172">
        <v>18250119.059999999</v>
      </c>
    </row>
    <row r="660" spans="3:5">
      <c r="C660" s="57" t="s">
        <v>1278</v>
      </c>
      <c r="D660" s="172">
        <v>1518414</v>
      </c>
      <c r="E660" s="172">
        <v>0</v>
      </c>
    </row>
    <row r="661" spans="3:5">
      <c r="C661" s="57" t="s">
        <v>1279</v>
      </c>
      <c r="D661" s="172">
        <v>1000000</v>
      </c>
      <c r="E661" s="172">
        <v>0</v>
      </c>
    </row>
    <row r="662" spans="3:5">
      <c r="C662" s="57" t="s">
        <v>1280</v>
      </c>
      <c r="D662" s="172">
        <v>1516439</v>
      </c>
      <c r="E662" s="172">
        <v>0</v>
      </c>
    </row>
    <row r="663" spans="3:5">
      <c r="C663" s="57" t="s">
        <v>646</v>
      </c>
      <c r="D663" s="172">
        <v>56615845</v>
      </c>
      <c r="E663" s="172">
        <v>0</v>
      </c>
    </row>
    <row r="664" spans="3:5">
      <c r="C664" s="57" t="s">
        <v>1281</v>
      </c>
      <c r="D664" s="172">
        <v>1342713</v>
      </c>
      <c r="E664" s="172">
        <v>0</v>
      </c>
    </row>
    <row r="665" spans="3:5">
      <c r="C665" s="57" t="s">
        <v>1282</v>
      </c>
      <c r="D665" s="172">
        <v>1769549</v>
      </c>
      <c r="E665" s="172">
        <v>1011185.59</v>
      </c>
    </row>
    <row r="666" spans="3:5">
      <c r="C666" s="57" t="s">
        <v>1283</v>
      </c>
      <c r="D666" s="172">
        <v>1073078</v>
      </c>
      <c r="E666" s="172">
        <v>0</v>
      </c>
    </row>
    <row r="667" spans="3:5">
      <c r="C667" s="57" t="s">
        <v>1284</v>
      </c>
      <c r="D667" s="172">
        <v>1794317</v>
      </c>
      <c r="E667" s="172">
        <v>0</v>
      </c>
    </row>
    <row r="668" spans="3:5">
      <c r="C668" s="57" t="s">
        <v>1285</v>
      </c>
      <c r="D668" s="172">
        <v>886055</v>
      </c>
      <c r="E668" s="172">
        <v>359561.77</v>
      </c>
    </row>
    <row r="669" spans="3:5">
      <c r="C669" s="57" t="s">
        <v>1286</v>
      </c>
      <c r="D669" s="172">
        <v>1073078</v>
      </c>
      <c r="E669" s="172">
        <v>0</v>
      </c>
    </row>
    <row r="670" spans="3:5">
      <c r="C670" s="57" t="s">
        <v>1287</v>
      </c>
      <c r="D670" s="172">
        <v>1514393</v>
      </c>
      <c r="E670" s="172">
        <v>0</v>
      </c>
    </row>
    <row r="671" spans="3:5">
      <c r="C671" s="57" t="s">
        <v>1288</v>
      </c>
      <c r="D671" s="172">
        <v>21819316</v>
      </c>
      <c r="E671" s="172">
        <v>0</v>
      </c>
    </row>
    <row r="672" spans="3:5">
      <c r="C672" s="57" t="s">
        <v>1289</v>
      </c>
      <c r="D672" s="172">
        <v>1104864</v>
      </c>
      <c r="E672" s="172">
        <v>0</v>
      </c>
    </row>
    <row r="673" spans="3:5">
      <c r="C673" s="57" t="s">
        <v>1290</v>
      </c>
      <c r="D673" s="172">
        <v>1104864</v>
      </c>
      <c r="E673" s="172">
        <v>0</v>
      </c>
    </row>
    <row r="674" spans="3:5">
      <c r="C674" s="57" t="s">
        <v>1291</v>
      </c>
      <c r="D674" s="172">
        <v>1513231</v>
      </c>
      <c r="E674" s="172">
        <v>0</v>
      </c>
    </row>
    <row r="675" spans="3:5">
      <c r="C675" s="57" t="s">
        <v>1292</v>
      </c>
      <c r="D675" s="172">
        <v>2427558</v>
      </c>
      <c r="E675" s="172">
        <v>0</v>
      </c>
    </row>
    <row r="676" spans="3:5">
      <c r="C676" s="57" t="s">
        <v>1293</v>
      </c>
      <c r="D676" s="172">
        <v>1816559</v>
      </c>
      <c r="E676" s="172">
        <v>0</v>
      </c>
    </row>
    <row r="677" spans="3:5">
      <c r="C677" s="57" t="s">
        <v>1294</v>
      </c>
      <c r="D677" s="172">
        <v>0</v>
      </c>
      <c r="E677" s="172">
        <v>0</v>
      </c>
    </row>
    <row r="678" spans="3:5">
      <c r="C678" s="57" t="s">
        <v>1295</v>
      </c>
      <c r="D678" s="172">
        <v>95358654</v>
      </c>
      <c r="E678" s="172">
        <v>87358654</v>
      </c>
    </row>
    <row r="679" spans="3:5">
      <c r="C679" s="57" t="s">
        <v>1296</v>
      </c>
      <c r="D679" s="172">
        <v>1072941</v>
      </c>
      <c r="E679" s="172">
        <v>0</v>
      </c>
    </row>
    <row r="680" spans="3:5">
      <c r="C680" s="57" t="s">
        <v>647</v>
      </c>
      <c r="D680" s="172">
        <v>68640266</v>
      </c>
      <c r="E680" s="172">
        <v>0</v>
      </c>
    </row>
    <row r="681" spans="3:5">
      <c r="C681" s="57" t="s">
        <v>1297</v>
      </c>
      <c r="D681" s="172">
        <v>3099995</v>
      </c>
      <c r="E681" s="172">
        <v>0</v>
      </c>
    </row>
    <row r="682" spans="3:5">
      <c r="C682" s="57" t="s">
        <v>1298</v>
      </c>
      <c r="D682" s="172">
        <v>7800000</v>
      </c>
      <c r="E682" s="172">
        <v>0</v>
      </c>
    </row>
    <row r="683" spans="3:5">
      <c r="C683" s="57" t="s">
        <v>1299</v>
      </c>
      <c r="D683" s="172">
        <v>0</v>
      </c>
      <c r="E683" s="172">
        <v>0</v>
      </c>
    </row>
    <row r="684" spans="3:5">
      <c r="C684" s="57" t="s">
        <v>1300</v>
      </c>
      <c r="D684" s="172">
        <v>7668693</v>
      </c>
      <c r="E684" s="172">
        <v>0</v>
      </c>
    </row>
    <row r="685" spans="3:5">
      <c r="C685" s="57" t="s">
        <v>1301</v>
      </c>
      <c r="D685" s="172">
        <v>22544962</v>
      </c>
      <c r="E685" s="172">
        <v>0</v>
      </c>
    </row>
    <row r="686" spans="3:5">
      <c r="C686" s="57" t="s">
        <v>1302</v>
      </c>
      <c r="D686" s="172">
        <v>3900000</v>
      </c>
      <c r="E686" s="172">
        <v>0</v>
      </c>
    </row>
    <row r="687" spans="3:5">
      <c r="C687" s="57" t="s">
        <v>821</v>
      </c>
      <c r="D687" s="172">
        <v>0</v>
      </c>
      <c r="E687" s="172">
        <v>0</v>
      </c>
    </row>
    <row r="688" spans="3:5">
      <c r="C688" s="57" t="s">
        <v>1303</v>
      </c>
      <c r="D688" s="172">
        <v>4777562</v>
      </c>
      <c r="E688" s="172">
        <v>0</v>
      </c>
    </row>
    <row r="689" spans="3:5">
      <c r="C689" s="57" t="s">
        <v>471</v>
      </c>
      <c r="D689" s="172">
        <v>6428097</v>
      </c>
      <c r="E689" s="172">
        <v>0</v>
      </c>
    </row>
    <row r="690" spans="3:5">
      <c r="C690" s="57" t="s">
        <v>1304</v>
      </c>
      <c r="D690" s="172">
        <v>0</v>
      </c>
      <c r="E690" s="172">
        <v>0</v>
      </c>
    </row>
    <row r="691" spans="3:5">
      <c r="C691" s="57" t="s">
        <v>1305</v>
      </c>
      <c r="D691" s="172">
        <v>102389214</v>
      </c>
      <c r="E691" s="172">
        <v>0</v>
      </c>
    </row>
    <row r="692" spans="3:5">
      <c r="C692" s="57" t="s">
        <v>1306</v>
      </c>
      <c r="D692" s="172">
        <v>0</v>
      </c>
      <c r="E692" s="172">
        <v>5235859.03</v>
      </c>
    </row>
    <row r="693" spans="3:5">
      <c r="C693" s="57" t="s">
        <v>1307</v>
      </c>
      <c r="D693" s="172">
        <v>450005234</v>
      </c>
      <c r="E693" s="172">
        <v>187340876.31</v>
      </c>
    </row>
    <row r="694" spans="3:5">
      <c r="C694" s="57" t="s">
        <v>1308</v>
      </c>
      <c r="D694" s="172">
        <v>79068472</v>
      </c>
      <c r="E694" s="172">
        <v>0</v>
      </c>
    </row>
    <row r="695" spans="3:5">
      <c r="C695" s="57" t="s">
        <v>1309</v>
      </c>
      <c r="D695" s="172">
        <v>18692037</v>
      </c>
      <c r="E695" s="172">
        <v>0</v>
      </c>
    </row>
    <row r="696" spans="3:5">
      <c r="C696" s="57" t="s">
        <v>1310</v>
      </c>
      <c r="D696" s="172">
        <v>17008298</v>
      </c>
      <c r="E696" s="172">
        <v>0</v>
      </c>
    </row>
    <row r="697" spans="3:5">
      <c r="C697" s="57" t="s">
        <v>1311</v>
      </c>
      <c r="D697" s="172">
        <v>1554892</v>
      </c>
      <c r="E697" s="172">
        <v>0</v>
      </c>
    </row>
    <row r="698" spans="3:5">
      <c r="C698" s="57" t="s">
        <v>1312</v>
      </c>
      <c r="D698" s="172">
        <v>6492976</v>
      </c>
      <c r="E698" s="172">
        <v>0</v>
      </c>
    </row>
    <row r="699" spans="3:5">
      <c r="C699" s="57" t="s">
        <v>284</v>
      </c>
      <c r="D699" s="172">
        <v>149999993</v>
      </c>
      <c r="E699" s="172">
        <v>0</v>
      </c>
    </row>
    <row r="700" spans="3:5">
      <c r="C700" s="57" t="s">
        <v>1313</v>
      </c>
      <c r="D700" s="172">
        <v>11231038</v>
      </c>
      <c r="E700" s="172">
        <v>0</v>
      </c>
    </row>
    <row r="701" spans="3:5">
      <c r="C701" s="57" t="s">
        <v>1314</v>
      </c>
      <c r="D701" s="172">
        <v>6219566</v>
      </c>
      <c r="E701" s="172">
        <v>0</v>
      </c>
    </row>
    <row r="702" spans="3:5">
      <c r="C702" s="57" t="s">
        <v>1315</v>
      </c>
      <c r="D702" s="172">
        <v>7774458</v>
      </c>
      <c r="E702" s="172">
        <v>0</v>
      </c>
    </row>
    <row r="703" spans="3:5">
      <c r="C703" s="57" t="s">
        <v>822</v>
      </c>
      <c r="D703" s="172">
        <v>0</v>
      </c>
      <c r="E703" s="172">
        <v>0</v>
      </c>
    </row>
    <row r="704" spans="3:5">
      <c r="C704" s="57" t="s">
        <v>823</v>
      </c>
      <c r="D704" s="172">
        <v>0</v>
      </c>
      <c r="E704" s="172">
        <v>0</v>
      </c>
    </row>
    <row r="705" spans="3:5">
      <c r="C705" s="57" t="s">
        <v>1316</v>
      </c>
      <c r="D705" s="172">
        <v>1566229</v>
      </c>
      <c r="E705" s="172">
        <v>0</v>
      </c>
    </row>
    <row r="706" spans="3:5">
      <c r="C706" s="57" t="s">
        <v>1317</v>
      </c>
      <c r="D706" s="172">
        <v>38981691</v>
      </c>
      <c r="E706" s="172">
        <v>0</v>
      </c>
    </row>
    <row r="707" spans="3:5">
      <c r="C707" s="57" t="s">
        <v>285</v>
      </c>
      <c r="D707" s="172">
        <v>19960269</v>
      </c>
      <c r="E707" s="172">
        <v>0</v>
      </c>
    </row>
    <row r="708" spans="3:5">
      <c r="C708" s="57" t="s">
        <v>1318</v>
      </c>
      <c r="D708" s="172">
        <v>77963381</v>
      </c>
      <c r="E708" s="172">
        <v>0</v>
      </c>
    </row>
    <row r="709" spans="3:5">
      <c r="C709" s="57" t="s">
        <v>286</v>
      </c>
      <c r="D709" s="172">
        <v>119079128</v>
      </c>
      <c r="E709" s="172">
        <v>0</v>
      </c>
    </row>
    <row r="710" spans="3:5">
      <c r="C710" s="57" t="s">
        <v>359</v>
      </c>
      <c r="D710" s="172">
        <v>225108832</v>
      </c>
      <c r="E710" s="172">
        <v>74937520.25</v>
      </c>
    </row>
    <row r="711" spans="3:5">
      <c r="C711" s="100" t="s">
        <v>242</v>
      </c>
      <c r="D711" s="101">
        <v>154138117</v>
      </c>
      <c r="E711" s="101">
        <v>18381781.25</v>
      </c>
    </row>
    <row r="712" spans="3:5">
      <c r="C712" s="57" t="s">
        <v>547</v>
      </c>
      <c r="D712" s="172">
        <v>75597763</v>
      </c>
      <c r="E712" s="172">
        <v>7414501.5999999996</v>
      </c>
    </row>
    <row r="713" spans="3:5">
      <c r="C713" s="57" t="s">
        <v>648</v>
      </c>
      <c r="D713" s="172">
        <v>78540354</v>
      </c>
      <c r="E713" s="172">
        <v>10967279.65</v>
      </c>
    </row>
    <row r="714" spans="3:5">
      <c r="C714" s="57" t="s">
        <v>766</v>
      </c>
      <c r="D714" s="172">
        <v>0</v>
      </c>
      <c r="E714" s="172">
        <v>0</v>
      </c>
    </row>
    <row r="715" spans="3:5">
      <c r="C715" s="160" t="s">
        <v>287</v>
      </c>
      <c r="D715" s="161">
        <v>615439823</v>
      </c>
      <c r="E715" s="161">
        <v>584869246.3499999</v>
      </c>
    </row>
    <row r="716" spans="3:5">
      <c r="C716" s="100" t="s">
        <v>240</v>
      </c>
      <c r="D716" s="101">
        <v>595986491</v>
      </c>
      <c r="E716" s="101">
        <v>178068756.81</v>
      </c>
    </row>
    <row r="717" spans="3:5">
      <c r="C717" s="57" t="s">
        <v>1319</v>
      </c>
      <c r="D717" s="172">
        <v>7203181</v>
      </c>
      <c r="E717" s="172">
        <v>0</v>
      </c>
    </row>
    <row r="718" spans="3:5">
      <c r="C718" s="57" t="s">
        <v>288</v>
      </c>
      <c r="D718" s="172">
        <v>6957845</v>
      </c>
      <c r="E718" s="172">
        <v>0</v>
      </c>
    </row>
    <row r="719" spans="3:5">
      <c r="C719" s="57" t="s">
        <v>289</v>
      </c>
      <c r="D719" s="172">
        <v>37077323</v>
      </c>
      <c r="E719" s="172">
        <v>155760955.72</v>
      </c>
    </row>
    <row r="720" spans="3:5">
      <c r="C720" s="57" t="s">
        <v>1320</v>
      </c>
      <c r="D720" s="172">
        <v>67414593</v>
      </c>
      <c r="E720" s="172">
        <v>0</v>
      </c>
    </row>
    <row r="721" spans="3:5">
      <c r="C721" s="57" t="s">
        <v>1321</v>
      </c>
      <c r="D721" s="172">
        <v>1651551</v>
      </c>
      <c r="E721" s="172">
        <v>0</v>
      </c>
    </row>
    <row r="722" spans="3:5">
      <c r="C722" s="57" t="s">
        <v>1322</v>
      </c>
      <c r="D722" s="172">
        <v>1620111</v>
      </c>
      <c r="E722" s="172">
        <v>0</v>
      </c>
    </row>
    <row r="723" spans="3:5">
      <c r="C723" s="57" t="s">
        <v>1323</v>
      </c>
      <c r="D723" s="172">
        <v>15016073</v>
      </c>
      <c r="E723" s="172">
        <v>0</v>
      </c>
    </row>
    <row r="724" spans="3:5">
      <c r="C724" s="57" t="s">
        <v>1324</v>
      </c>
      <c r="D724" s="172">
        <v>1157222</v>
      </c>
      <c r="E724" s="172">
        <v>0</v>
      </c>
    </row>
    <row r="725" spans="3:5">
      <c r="C725" s="57" t="s">
        <v>1325</v>
      </c>
      <c r="D725" s="172">
        <v>1514767</v>
      </c>
      <c r="E725" s="172">
        <v>1599354.41</v>
      </c>
    </row>
    <row r="726" spans="3:5">
      <c r="C726" s="57" t="s">
        <v>1326</v>
      </c>
      <c r="D726" s="172">
        <v>9700392</v>
      </c>
      <c r="E726" s="172">
        <v>0</v>
      </c>
    </row>
    <row r="727" spans="3:5">
      <c r="C727" s="57" t="s">
        <v>1327</v>
      </c>
      <c r="D727" s="172">
        <v>4488508</v>
      </c>
      <c r="E727" s="172">
        <v>0</v>
      </c>
    </row>
    <row r="728" spans="3:5">
      <c r="C728" s="57" t="s">
        <v>1328</v>
      </c>
      <c r="D728" s="172">
        <v>1281243</v>
      </c>
      <c r="E728" s="172">
        <v>0</v>
      </c>
    </row>
    <row r="729" spans="3:5">
      <c r="C729" s="57" t="s">
        <v>1329</v>
      </c>
      <c r="D729" s="172">
        <v>54572186</v>
      </c>
      <c r="E729" s="172">
        <v>0</v>
      </c>
    </row>
    <row r="730" spans="3:5">
      <c r="C730" s="57" t="s">
        <v>1330</v>
      </c>
      <c r="D730" s="172">
        <v>1847655</v>
      </c>
      <c r="E730" s="172">
        <v>0</v>
      </c>
    </row>
    <row r="731" spans="3:5">
      <c r="C731" s="57" t="s">
        <v>1331</v>
      </c>
      <c r="D731" s="172">
        <v>6097969</v>
      </c>
      <c r="E731" s="172">
        <v>0</v>
      </c>
    </row>
    <row r="732" spans="3:5">
      <c r="C732" s="57" t="s">
        <v>1332</v>
      </c>
      <c r="D732" s="172">
        <v>13966319</v>
      </c>
      <c r="E732" s="172">
        <v>5253468.33</v>
      </c>
    </row>
    <row r="733" spans="3:5">
      <c r="C733" s="57" t="s">
        <v>1333</v>
      </c>
      <c r="D733" s="172">
        <v>33296708</v>
      </c>
      <c r="E733" s="172">
        <v>0</v>
      </c>
    </row>
    <row r="734" spans="3:5">
      <c r="C734" s="57" t="s">
        <v>1334</v>
      </c>
      <c r="D734" s="172">
        <v>1000000</v>
      </c>
      <c r="E734" s="172">
        <v>0</v>
      </c>
    </row>
    <row r="735" spans="3:5">
      <c r="C735" s="57" t="s">
        <v>545</v>
      </c>
      <c r="D735" s="172">
        <v>22500000</v>
      </c>
      <c r="E735" s="172">
        <v>0</v>
      </c>
    </row>
    <row r="736" spans="3:5">
      <c r="C736" s="57" t="s">
        <v>1335</v>
      </c>
      <c r="D736" s="172">
        <v>33747251</v>
      </c>
      <c r="E736" s="172">
        <v>15454978.35</v>
      </c>
    </row>
    <row r="737" spans="3:5">
      <c r="C737" s="57" t="s">
        <v>1336</v>
      </c>
      <c r="D737" s="172">
        <v>1123440</v>
      </c>
      <c r="E737" s="172">
        <v>0</v>
      </c>
    </row>
    <row r="738" spans="3:5">
      <c r="C738" s="57" t="s">
        <v>1337</v>
      </c>
      <c r="D738" s="172">
        <v>70200000</v>
      </c>
      <c r="E738" s="172">
        <v>0</v>
      </c>
    </row>
    <row r="739" spans="3:5">
      <c r="C739" s="57" t="s">
        <v>1338</v>
      </c>
      <c r="D739" s="172">
        <v>23400000</v>
      </c>
      <c r="E739" s="172">
        <v>0</v>
      </c>
    </row>
    <row r="740" spans="3:5">
      <c r="C740" s="57" t="s">
        <v>767</v>
      </c>
      <c r="D740" s="172">
        <v>0</v>
      </c>
      <c r="E740" s="172">
        <v>0</v>
      </c>
    </row>
    <row r="741" spans="3:5">
      <c r="C741" s="57" t="s">
        <v>472</v>
      </c>
      <c r="D741" s="172">
        <v>9149755</v>
      </c>
      <c r="E741" s="172">
        <v>0</v>
      </c>
    </row>
    <row r="742" spans="3:5">
      <c r="C742" s="57" t="s">
        <v>1339</v>
      </c>
      <c r="D742" s="172">
        <v>1080477</v>
      </c>
      <c r="E742" s="172">
        <v>0</v>
      </c>
    </row>
    <row r="743" spans="3:5">
      <c r="C743" s="57" t="s">
        <v>546</v>
      </c>
      <c r="D743" s="172">
        <v>8649755</v>
      </c>
      <c r="E743" s="172">
        <v>0</v>
      </c>
    </row>
    <row r="744" spans="3:5">
      <c r="C744" s="57" t="s">
        <v>1340</v>
      </c>
      <c r="D744" s="172">
        <v>1525370</v>
      </c>
      <c r="E744" s="172">
        <v>0</v>
      </c>
    </row>
    <row r="745" spans="3:5">
      <c r="C745" s="57" t="s">
        <v>1341</v>
      </c>
      <c r="D745" s="172">
        <v>2540116</v>
      </c>
      <c r="E745" s="172">
        <v>0</v>
      </c>
    </row>
    <row r="746" spans="3:5">
      <c r="C746" s="57" t="s">
        <v>1342</v>
      </c>
      <c r="D746" s="172">
        <v>270119</v>
      </c>
      <c r="E746" s="172">
        <v>0</v>
      </c>
    </row>
    <row r="747" spans="3:5">
      <c r="C747" s="57" t="s">
        <v>1343</v>
      </c>
      <c r="D747" s="172">
        <v>22506919</v>
      </c>
      <c r="E747" s="172">
        <v>0</v>
      </c>
    </row>
    <row r="748" spans="3:5">
      <c r="C748" s="57" t="s">
        <v>1344</v>
      </c>
      <c r="D748" s="172">
        <v>1513603</v>
      </c>
      <c r="E748" s="172">
        <v>0</v>
      </c>
    </row>
    <row r="749" spans="3:5">
      <c r="C749" s="57" t="s">
        <v>1345</v>
      </c>
      <c r="D749" s="172">
        <v>1513603</v>
      </c>
      <c r="E749" s="172">
        <v>0</v>
      </c>
    </row>
    <row r="750" spans="3:5">
      <c r="C750" s="57" t="s">
        <v>1346</v>
      </c>
      <c r="D750" s="172">
        <v>9192062</v>
      </c>
      <c r="E750" s="172">
        <v>0</v>
      </c>
    </row>
    <row r="751" spans="3:5">
      <c r="C751" s="57" t="s">
        <v>1347</v>
      </c>
      <c r="D751" s="172">
        <v>38647320</v>
      </c>
      <c r="E751" s="172">
        <v>0</v>
      </c>
    </row>
    <row r="752" spans="3:5">
      <c r="C752" s="57" t="s">
        <v>360</v>
      </c>
      <c r="D752" s="172">
        <v>22500001</v>
      </c>
      <c r="E752" s="172">
        <v>0</v>
      </c>
    </row>
    <row r="753" spans="3:5">
      <c r="C753" s="57" t="s">
        <v>1348</v>
      </c>
      <c r="D753" s="172">
        <v>60063054</v>
      </c>
      <c r="E753" s="172">
        <v>0</v>
      </c>
    </row>
    <row r="754" spans="3:5">
      <c r="C754" s="171" t="s">
        <v>242</v>
      </c>
      <c r="D754" s="172">
        <v>19453332</v>
      </c>
      <c r="E754" s="172">
        <v>406800489.54000002</v>
      </c>
    </row>
    <row r="755" spans="3:5">
      <c r="C755" s="57" t="s">
        <v>289</v>
      </c>
      <c r="D755" s="172">
        <v>0</v>
      </c>
      <c r="E755" s="172">
        <v>400000000</v>
      </c>
    </row>
    <row r="756" spans="3:5">
      <c r="C756" s="57" t="s">
        <v>649</v>
      </c>
      <c r="D756" s="172">
        <v>19453332</v>
      </c>
      <c r="E756" s="172">
        <v>6800489.54</v>
      </c>
    </row>
    <row r="757" spans="3:5">
      <c r="C757" s="175" t="s">
        <v>290</v>
      </c>
      <c r="D757" s="176">
        <v>3505828285</v>
      </c>
      <c r="E757" s="176">
        <v>352669265.28999996</v>
      </c>
    </row>
    <row r="758" spans="3:5">
      <c r="C758" s="100" t="s">
        <v>240</v>
      </c>
      <c r="D758" s="101">
        <v>2044288285</v>
      </c>
      <c r="E758" s="101">
        <v>308690461.13999999</v>
      </c>
    </row>
    <row r="759" spans="3:5">
      <c r="C759" s="57" t="s">
        <v>1349</v>
      </c>
      <c r="D759" s="172">
        <v>3797361</v>
      </c>
      <c r="E759" s="172">
        <v>0</v>
      </c>
    </row>
    <row r="760" spans="3:5">
      <c r="C760" s="57" t="s">
        <v>1350</v>
      </c>
      <c r="D760" s="172">
        <v>10018924</v>
      </c>
      <c r="E760" s="172">
        <v>0</v>
      </c>
    </row>
    <row r="761" spans="3:5">
      <c r="C761" s="57" t="s">
        <v>291</v>
      </c>
      <c r="D761" s="172">
        <v>900000000</v>
      </c>
      <c r="E761" s="172">
        <v>30517702.870000001</v>
      </c>
    </row>
    <row r="762" spans="3:5">
      <c r="C762" s="57" t="s">
        <v>1351</v>
      </c>
      <c r="D762" s="172">
        <v>0</v>
      </c>
      <c r="E762" s="172">
        <v>0</v>
      </c>
    </row>
    <row r="763" spans="3:5">
      <c r="C763" s="57" t="s">
        <v>1352</v>
      </c>
      <c r="D763" s="172">
        <v>4114253</v>
      </c>
      <c r="E763" s="172">
        <v>0</v>
      </c>
    </row>
    <row r="764" spans="3:5">
      <c r="C764" s="57" t="s">
        <v>1353</v>
      </c>
      <c r="D764" s="172">
        <v>1651551</v>
      </c>
      <c r="E764" s="172">
        <v>0</v>
      </c>
    </row>
    <row r="765" spans="3:5">
      <c r="C765" s="57" t="s">
        <v>1354</v>
      </c>
      <c r="D765" s="172">
        <v>1157222</v>
      </c>
      <c r="E765" s="172">
        <v>0</v>
      </c>
    </row>
    <row r="766" spans="3:5">
      <c r="C766" s="57" t="s">
        <v>1355</v>
      </c>
      <c r="D766" s="172">
        <v>4123809</v>
      </c>
      <c r="E766" s="172">
        <v>1943462.61</v>
      </c>
    </row>
    <row r="767" spans="3:5">
      <c r="C767" s="57" t="s">
        <v>1356</v>
      </c>
      <c r="D767" s="172">
        <v>0</v>
      </c>
      <c r="E767" s="172">
        <v>0</v>
      </c>
    </row>
    <row r="768" spans="3:5">
      <c r="C768" s="57" t="s">
        <v>1357</v>
      </c>
      <c r="D768" s="172">
        <v>0</v>
      </c>
      <c r="E768" s="172">
        <v>422028.91</v>
      </c>
    </row>
    <row r="769" spans="3:5">
      <c r="C769" s="57" t="s">
        <v>824</v>
      </c>
      <c r="D769" s="172">
        <v>0</v>
      </c>
      <c r="E769" s="172">
        <v>0</v>
      </c>
    </row>
    <row r="770" spans="3:5">
      <c r="C770" s="57" t="s">
        <v>1358</v>
      </c>
      <c r="D770" s="172">
        <v>1340629</v>
      </c>
      <c r="E770" s="172">
        <v>0</v>
      </c>
    </row>
    <row r="771" spans="3:5">
      <c r="C771" s="57" t="s">
        <v>448</v>
      </c>
      <c r="D771" s="172">
        <v>15000000</v>
      </c>
      <c r="E771" s="172">
        <v>0</v>
      </c>
    </row>
    <row r="772" spans="3:5">
      <c r="C772" s="57" t="s">
        <v>490</v>
      </c>
      <c r="D772" s="172">
        <v>4247450</v>
      </c>
      <c r="E772" s="172">
        <v>3922641.38</v>
      </c>
    </row>
    <row r="773" spans="3:5">
      <c r="C773" s="57" t="s">
        <v>719</v>
      </c>
      <c r="D773" s="172">
        <v>0</v>
      </c>
      <c r="E773" s="172">
        <v>380038.58</v>
      </c>
    </row>
    <row r="774" spans="3:5">
      <c r="C774" s="57" t="s">
        <v>1359</v>
      </c>
      <c r="D774" s="172">
        <v>34522622</v>
      </c>
      <c r="E774" s="172">
        <v>0</v>
      </c>
    </row>
    <row r="775" spans="3:5">
      <c r="C775" s="57" t="s">
        <v>1360</v>
      </c>
      <c r="D775" s="172">
        <v>1160000</v>
      </c>
      <c r="E775" s="172">
        <v>0</v>
      </c>
    </row>
    <row r="776" spans="3:5">
      <c r="C776" s="57" t="s">
        <v>720</v>
      </c>
      <c r="D776" s="172">
        <v>0</v>
      </c>
      <c r="E776" s="172">
        <v>396186.25</v>
      </c>
    </row>
    <row r="777" spans="3:5">
      <c r="C777" s="57" t="s">
        <v>732</v>
      </c>
      <c r="D777" s="172">
        <v>0</v>
      </c>
      <c r="E777" s="172">
        <v>0</v>
      </c>
    </row>
    <row r="778" spans="3:5">
      <c r="C778" s="57" t="s">
        <v>292</v>
      </c>
      <c r="D778" s="172">
        <v>257769222</v>
      </c>
      <c r="E778" s="172">
        <v>2324899.61</v>
      </c>
    </row>
    <row r="779" spans="3:5">
      <c r="C779" s="57" t="s">
        <v>1361</v>
      </c>
      <c r="D779" s="172">
        <v>244450444</v>
      </c>
      <c r="E779" s="172">
        <v>220783500.93000001</v>
      </c>
    </row>
    <row r="780" spans="3:5">
      <c r="C780" s="57" t="s">
        <v>1362</v>
      </c>
      <c r="D780" s="172">
        <v>4062690</v>
      </c>
      <c r="E780" s="172">
        <v>0</v>
      </c>
    </row>
    <row r="781" spans="3:5">
      <c r="C781" s="57" t="s">
        <v>1363</v>
      </c>
      <c r="D781" s="172">
        <v>8305980</v>
      </c>
      <c r="E781" s="172">
        <v>0</v>
      </c>
    </row>
    <row r="782" spans="3:5">
      <c r="C782" s="57" t="s">
        <v>1364</v>
      </c>
      <c r="D782" s="172">
        <v>1198159</v>
      </c>
      <c r="E782" s="172">
        <v>0</v>
      </c>
    </row>
    <row r="783" spans="3:5">
      <c r="C783" s="57" t="s">
        <v>1365</v>
      </c>
      <c r="D783" s="172">
        <v>5453083</v>
      </c>
      <c r="E783" s="172">
        <v>0</v>
      </c>
    </row>
    <row r="784" spans="3:5">
      <c r="C784" s="57" t="s">
        <v>1366</v>
      </c>
      <c r="D784" s="172">
        <v>4062690</v>
      </c>
      <c r="E784" s="172">
        <v>0</v>
      </c>
    </row>
    <row r="785" spans="3:5">
      <c r="C785" s="57" t="s">
        <v>1367</v>
      </c>
      <c r="D785" s="172">
        <v>1138581</v>
      </c>
      <c r="E785" s="172">
        <v>0</v>
      </c>
    </row>
    <row r="786" spans="3:5">
      <c r="C786" s="57" t="s">
        <v>1368</v>
      </c>
      <c r="D786" s="172">
        <v>4062690</v>
      </c>
      <c r="E786" s="172">
        <v>0</v>
      </c>
    </row>
    <row r="787" spans="3:5">
      <c r="C787" s="57" t="s">
        <v>1369</v>
      </c>
      <c r="D787" s="172">
        <v>7391665</v>
      </c>
      <c r="E787" s="172">
        <v>0</v>
      </c>
    </row>
    <row r="788" spans="3:5">
      <c r="C788" s="57" t="s">
        <v>1370</v>
      </c>
      <c r="D788" s="172">
        <v>1720107</v>
      </c>
      <c r="E788" s="172">
        <v>0</v>
      </c>
    </row>
    <row r="789" spans="3:5">
      <c r="C789" s="57" t="s">
        <v>1371</v>
      </c>
      <c r="D789" s="172">
        <v>0</v>
      </c>
      <c r="E789" s="172">
        <v>0</v>
      </c>
    </row>
    <row r="790" spans="3:5">
      <c r="C790" s="57" t="s">
        <v>1372</v>
      </c>
      <c r="D790" s="172">
        <v>5415294</v>
      </c>
      <c r="E790" s="172">
        <v>0</v>
      </c>
    </row>
    <row r="791" spans="3:5">
      <c r="C791" s="57" t="s">
        <v>1373</v>
      </c>
      <c r="D791" s="172">
        <v>1516282</v>
      </c>
      <c r="E791" s="172">
        <v>0</v>
      </c>
    </row>
    <row r="792" spans="3:5">
      <c r="C792" s="57" t="s">
        <v>1374</v>
      </c>
      <c r="D792" s="172">
        <v>4850943</v>
      </c>
      <c r="E792" s="172">
        <v>0</v>
      </c>
    </row>
    <row r="793" spans="3:5">
      <c r="C793" s="57" t="s">
        <v>1375</v>
      </c>
      <c r="D793" s="172">
        <v>4850943</v>
      </c>
      <c r="E793" s="172">
        <v>0</v>
      </c>
    </row>
    <row r="794" spans="3:5">
      <c r="C794" s="57" t="s">
        <v>1376</v>
      </c>
      <c r="D794" s="172">
        <v>3509288</v>
      </c>
      <c r="E794" s="172">
        <v>0</v>
      </c>
    </row>
    <row r="795" spans="3:5">
      <c r="C795" s="57" t="s">
        <v>1377</v>
      </c>
      <c r="D795" s="172">
        <v>32223848</v>
      </c>
      <c r="E795" s="172">
        <v>0</v>
      </c>
    </row>
    <row r="796" spans="3:5">
      <c r="C796" s="57" t="s">
        <v>1378</v>
      </c>
      <c r="D796" s="172">
        <v>1525371</v>
      </c>
      <c r="E796" s="172">
        <v>0</v>
      </c>
    </row>
    <row r="797" spans="3:5">
      <c r="C797" s="57" t="s">
        <v>1379</v>
      </c>
      <c r="D797" s="172">
        <v>3939670</v>
      </c>
      <c r="E797" s="172">
        <v>0</v>
      </c>
    </row>
    <row r="798" spans="3:5">
      <c r="C798" s="57" t="s">
        <v>1380</v>
      </c>
      <c r="D798" s="172">
        <v>0</v>
      </c>
      <c r="E798" s="172">
        <v>0</v>
      </c>
    </row>
    <row r="799" spans="3:5">
      <c r="C799" s="57" t="s">
        <v>1381</v>
      </c>
      <c r="D799" s="172">
        <v>3939670</v>
      </c>
      <c r="E799" s="172">
        <v>0</v>
      </c>
    </row>
    <row r="800" spans="3:5">
      <c r="C800" s="57" t="s">
        <v>1382</v>
      </c>
      <c r="D800" s="172">
        <v>3939671</v>
      </c>
      <c r="E800" s="172">
        <v>0</v>
      </c>
    </row>
    <row r="801" spans="3:5">
      <c r="C801" s="57" t="s">
        <v>1383</v>
      </c>
      <c r="D801" s="172">
        <v>155926762</v>
      </c>
      <c r="E801" s="172">
        <v>0</v>
      </c>
    </row>
    <row r="802" spans="3:5">
      <c r="C802" s="57" t="s">
        <v>812</v>
      </c>
      <c r="D802" s="172">
        <v>52507548</v>
      </c>
      <c r="E802" s="172">
        <v>30000000</v>
      </c>
    </row>
    <row r="803" spans="3:5">
      <c r="C803" s="57" t="s">
        <v>1384</v>
      </c>
      <c r="D803" s="172">
        <v>45000187</v>
      </c>
      <c r="E803" s="172">
        <v>0</v>
      </c>
    </row>
    <row r="804" spans="3:5">
      <c r="C804" s="57" t="s">
        <v>1385</v>
      </c>
      <c r="D804" s="172">
        <v>30000002</v>
      </c>
      <c r="E804" s="172">
        <v>0</v>
      </c>
    </row>
    <row r="805" spans="3:5">
      <c r="C805" s="57" t="s">
        <v>1386</v>
      </c>
      <c r="D805" s="172">
        <v>136891562</v>
      </c>
      <c r="E805" s="172">
        <v>0</v>
      </c>
    </row>
    <row r="806" spans="3:5">
      <c r="C806" s="57" t="s">
        <v>1387</v>
      </c>
      <c r="D806" s="172">
        <v>15002112</v>
      </c>
      <c r="E806" s="172">
        <v>0</v>
      </c>
    </row>
    <row r="807" spans="3:5">
      <c r="C807" s="57" t="s">
        <v>1388</v>
      </c>
      <c r="D807" s="172">
        <v>22500000</v>
      </c>
      <c r="E807" s="172">
        <v>18000000</v>
      </c>
    </row>
    <row r="808" spans="3:5">
      <c r="C808" s="171" t="s">
        <v>243</v>
      </c>
      <c r="D808" s="172">
        <v>1461540000</v>
      </c>
      <c r="E808" s="172">
        <v>43978804.149999999</v>
      </c>
    </row>
    <row r="809" spans="3:5">
      <c r="C809" s="57" t="s">
        <v>1389</v>
      </c>
      <c r="D809" s="172">
        <v>1375500000</v>
      </c>
      <c r="E809" s="172">
        <v>43978804.149999999</v>
      </c>
    </row>
    <row r="810" spans="3:5">
      <c r="C810" s="57" t="s">
        <v>936</v>
      </c>
      <c r="D810" s="172">
        <v>86040000</v>
      </c>
      <c r="E810" s="172">
        <v>0</v>
      </c>
    </row>
    <row r="811" spans="3:5">
      <c r="C811" s="175" t="s">
        <v>293</v>
      </c>
      <c r="D811" s="176">
        <v>1638625337</v>
      </c>
      <c r="E811" s="176">
        <v>1349592537.0999999</v>
      </c>
    </row>
    <row r="812" spans="3:5">
      <c r="C812" s="100" t="s">
        <v>240</v>
      </c>
      <c r="D812" s="101">
        <v>1429302975</v>
      </c>
      <c r="E812" s="101">
        <v>1349592537.0999999</v>
      </c>
    </row>
    <row r="813" spans="3:5">
      <c r="C813" s="57" t="s">
        <v>825</v>
      </c>
      <c r="D813" s="172">
        <v>130965347</v>
      </c>
      <c r="E813" s="172">
        <v>25987460.469999995</v>
      </c>
    </row>
    <row r="814" spans="3:5">
      <c r="C814" s="57" t="s">
        <v>1390</v>
      </c>
      <c r="D814" s="172">
        <v>106172797</v>
      </c>
      <c r="E814" s="172">
        <v>0</v>
      </c>
    </row>
    <row r="815" spans="3:5">
      <c r="C815" s="57" t="s">
        <v>1391</v>
      </c>
      <c r="D815" s="172">
        <v>1561024</v>
      </c>
      <c r="E815" s="172">
        <v>1506841.8</v>
      </c>
    </row>
    <row r="816" spans="3:5">
      <c r="C816" s="57" t="s">
        <v>1392</v>
      </c>
      <c r="D816" s="172">
        <v>1157222</v>
      </c>
      <c r="E816" s="172">
        <v>0</v>
      </c>
    </row>
    <row r="817" spans="3:5">
      <c r="C817" s="57" t="s">
        <v>1393</v>
      </c>
      <c r="D817" s="172">
        <v>1651551</v>
      </c>
      <c r="E817" s="172">
        <v>0</v>
      </c>
    </row>
    <row r="818" spans="3:5">
      <c r="C818" s="57" t="s">
        <v>1394</v>
      </c>
      <c r="D818" s="172">
        <v>1518982</v>
      </c>
      <c r="E818" s="172">
        <v>0</v>
      </c>
    </row>
    <row r="819" spans="3:5">
      <c r="C819" s="57" t="s">
        <v>1395</v>
      </c>
      <c r="D819" s="172">
        <v>2861943</v>
      </c>
      <c r="E819" s="172">
        <v>0</v>
      </c>
    </row>
    <row r="820" spans="3:5">
      <c r="C820" s="57" t="s">
        <v>294</v>
      </c>
      <c r="D820" s="172">
        <v>1001596236</v>
      </c>
      <c r="E820" s="172">
        <v>1266274339.74</v>
      </c>
    </row>
    <row r="821" spans="3:5">
      <c r="C821" s="57" t="s">
        <v>721</v>
      </c>
      <c r="D821" s="172">
        <v>0</v>
      </c>
      <c r="E821" s="172">
        <v>823895.09</v>
      </c>
    </row>
    <row r="822" spans="3:5">
      <c r="C822" s="57" t="s">
        <v>1396</v>
      </c>
      <c r="D822" s="172">
        <v>45000002</v>
      </c>
      <c r="E822" s="172">
        <v>0</v>
      </c>
    </row>
    <row r="823" spans="3:5">
      <c r="C823" s="57" t="s">
        <v>345</v>
      </c>
      <c r="D823" s="172">
        <v>31816871</v>
      </c>
      <c r="E823" s="172">
        <v>0</v>
      </c>
    </row>
    <row r="824" spans="3:5">
      <c r="C824" s="57" t="s">
        <v>1397</v>
      </c>
      <c r="D824" s="172">
        <v>0</v>
      </c>
      <c r="E824" s="172">
        <v>55000000</v>
      </c>
    </row>
    <row r="825" spans="3:5">
      <c r="C825" s="57" t="s">
        <v>361</v>
      </c>
      <c r="D825" s="172">
        <v>105001000</v>
      </c>
      <c r="E825" s="172">
        <v>0</v>
      </c>
    </row>
    <row r="826" spans="3:5">
      <c r="C826" s="100" t="s">
        <v>242</v>
      </c>
      <c r="D826" s="101">
        <v>206514332</v>
      </c>
      <c r="E826" s="101">
        <v>0</v>
      </c>
    </row>
    <row r="827" spans="3:5">
      <c r="C827" s="57" t="s">
        <v>494</v>
      </c>
      <c r="D827" s="172">
        <v>206514332</v>
      </c>
      <c r="E827" s="172">
        <v>0</v>
      </c>
    </row>
    <row r="828" spans="3:5">
      <c r="C828" s="100" t="s">
        <v>243</v>
      </c>
      <c r="D828" s="101">
        <v>0</v>
      </c>
      <c r="E828" s="101">
        <v>0</v>
      </c>
    </row>
    <row r="829" spans="3:5">
      <c r="C829" s="57" t="s">
        <v>1397</v>
      </c>
      <c r="D829" s="172">
        <v>0</v>
      </c>
      <c r="E829" s="172">
        <v>0</v>
      </c>
    </row>
    <row r="830" spans="3:5">
      <c r="C830" s="57" t="s">
        <v>244</v>
      </c>
      <c r="D830" s="172">
        <v>2808030</v>
      </c>
      <c r="E830" s="172">
        <v>0</v>
      </c>
    </row>
    <row r="831" spans="3:5">
      <c r="C831" s="57" t="s">
        <v>241</v>
      </c>
      <c r="D831" s="172">
        <v>2808030</v>
      </c>
      <c r="E831" s="172">
        <v>0</v>
      </c>
    </row>
    <row r="832" spans="3:5">
      <c r="C832" s="175" t="s">
        <v>295</v>
      </c>
      <c r="D832" s="176">
        <v>913162159</v>
      </c>
      <c r="E832" s="176">
        <v>163008405.06</v>
      </c>
    </row>
    <row r="833" spans="3:5">
      <c r="C833" s="100" t="s">
        <v>240</v>
      </c>
      <c r="D833" s="101">
        <v>871174289</v>
      </c>
      <c r="E833" s="101">
        <v>159830243.31999999</v>
      </c>
    </row>
    <row r="834" spans="3:5">
      <c r="C834" s="57" t="s">
        <v>241</v>
      </c>
      <c r="D834" s="172">
        <v>2029998</v>
      </c>
      <c r="E834" s="172">
        <v>0</v>
      </c>
    </row>
    <row r="835" spans="3:5">
      <c r="C835" s="57" t="s">
        <v>1398</v>
      </c>
      <c r="D835" s="172">
        <v>1639531</v>
      </c>
      <c r="E835" s="172">
        <v>0</v>
      </c>
    </row>
    <row r="836" spans="3:5">
      <c r="C836" s="57" t="s">
        <v>1399</v>
      </c>
      <c r="D836" s="172">
        <v>6002428</v>
      </c>
      <c r="E836" s="172">
        <v>0</v>
      </c>
    </row>
    <row r="837" spans="3:5">
      <c r="C837" s="57" t="s">
        <v>1400</v>
      </c>
      <c r="D837" s="172">
        <v>2758819</v>
      </c>
      <c r="E837" s="172">
        <v>0</v>
      </c>
    </row>
    <row r="838" spans="3:5">
      <c r="C838" s="57" t="s">
        <v>1401</v>
      </c>
      <c r="D838" s="172">
        <v>4433239</v>
      </c>
      <c r="E838" s="172">
        <v>0</v>
      </c>
    </row>
    <row r="839" spans="3:5">
      <c r="C839" s="57" t="s">
        <v>1402</v>
      </c>
      <c r="D839" s="172">
        <v>1835000</v>
      </c>
      <c r="E839" s="172">
        <v>0</v>
      </c>
    </row>
    <row r="840" spans="3:5">
      <c r="C840" s="57" t="s">
        <v>1403</v>
      </c>
      <c r="D840" s="172">
        <v>0</v>
      </c>
      <c r="E840" s="172">
        <v>3801449.28</v>
      </c>
    </row>
    <row r="841" spans="3:5">
      <c r="C841" s="57" t="s">
        <v>1404</v>
      </c>
      <c r="D841" s="172">
        <v>1856241</v>
      </c>
      <c r="E841" s="172">
        <v>0</v>
      </c>
    </row>
    <row r="842" spans="3:5">
      <c r="C842" s="57" t="s">
        <v>1405</v>
      </c>
      <c r="D842" s="172">
        <v>10922031</v>
      </c>
      <c r="E842" s="172">
        <v>0</v>
      </c>
    </row>
    <row r="843" spans="3:5">
      <c r="C843" s="57" t="s">
        <v>1406</v>
      </c>
      <c r="D843" s="172">
        <v>3326831</v>
      </c>
      <c r="E843" s="172">
        <v>0</v>
      </c>
    </row>
    <row r="844" spans="3:5">
      <c r="C844" s="57" t="s">
        <v>1407</v>
      </c>
      <c r="D844" s="172">
        <v>9294308</v>
      </c>
      <c r="E844" s="172">
        <v>0</v>
      </c>
    </row>
    <row r="845" spans="3:5">
      <c r="C845" s="57" t="s">
        <v>380</v>
      </c>
      <c r="D845" s="172">
        <v>11058566</v>
      </c>
      <c r="E845" s="172">
        <v>0</v>
      </c>
    </row>
    <row r="846" spans="3:5">
      <c r="C846" s="57" t="s">
        <v>1408</v>
      </c>
      <c r="D846" s="172">
        <v>50022117</v>
      </c>
      <c r="E846" s="172">
        <v>0</v>
      </c>
    </row>
    <row r="847" spans="3:5">
      <c r="C847" s="57" t="s">
        <v>296</v>
      </c>
      <c r="D847" s="172">
        <v>4319869</v>
      </c>
      <c r="E847" s="172">
        <v>0</v>
      </c>
    </row>
    <row r="848" spans="3:5">
      <c r="C848" s="57" t="s">
        <v>1409</v>
      </c>
      <c r="D848" s="172">
        <v>1517426</v>
      </c>
      <c r="E848" s="172">
        <v>0</v>
      </c>
    </row>
    <row r="849" spans="3:5">
      <c r="C849" s="57" t="s">
        <v>1410</v>
      </c>
      <c r="D849" s="172">
        <v>263965000</v>
      </c>
      <c r="E849" s="172">
        <v>0</v>
      </c>
    </row>
    <row r="850" spans="3:5">
      <c r="C850" s="57" t="s">
        <v>1411</v>
      </c>
      <c r="D850" s="172">
        <v>2551825</v>
      </c>
      <c r="E850" s="172">
        <v>0</v>
      </c>
    </row>
    <row r="851" spans="3:5">
      <c r="C851" s="57" t="s">
        <v>1412</v>
      </c>
      <c r="D851" s="172">
        <v>5883116</v>
      </c>
      <c r="E851" s="172">
        <v>0</v>
      </c>
    </row>
    <row r="852" spans="3:5">
      <c r="C852" s="57" t="s">
        <v>1413</v>
      </c>
      <c r="D852" s="172">
        <v>1244476</v>
      </c>
      <c r="E852" s="172">
        <v>0</v>
      </c>
    </row>
    <row r="853" spans="3:5">
      <c r="C853" s="57" t="s">
        <v>1414</v>
      </c>
      <c r="D853" s="172">
        <v>1000000</v>
      </c>
      <c r="E853" s="172">
        <v>0</v>
      </c>
    </row>
    <row r="854" spans="3:5">
      <c r="C854" s="57" t="s">
        <v>1415</v>
      </c>
      <c r="D854" s="172">
        <v>2503860</v>
      </c>
      <c r="E854" s="172">
        <v>0</v>
      </c>
    </row>
    <row r="855" spans="3:5">
      <c r="C855" s="57" t="s">
        <v>1416</v>
      </c>
      <c r="D855" s="172">
        <v>12678145</v>
      </c>
      <c r="E855" s="172">
        <v>0</v>
      </c>
    </row>
    <row r="856" spans="3:5">
      <c r="C856" s="57" t="s">
        <v>733</v>
      </c>
      <c r="D856" s="172">
        <v>0</v>
      </c>
      <c r="E856" s="172">
        <v>0</v>
      </c>
    </row>
    <row r="857" spans="3:5">
      <c r="C857" s="57" t="s">
        <v>1417</v>
      </c>
      <c r="D857" s="172">
        <v>2535629</v>
      </c>
      <c r="E857" s="172">
        <v>0</v>
      </c>
    </row>
    <row r="858" spans="3:5">
      <c r="C858" s="57" t="s">
        <v>1418</v>
      </c>
      <c r="D858" s="172">
        <v>1570629</v>
      </c>
      <c r="E858" s="172">
        <v>0</v>
      </c>
    </row>
    <row r="859" spans="3:5">
      <c r="C859" s="57" t="s">
        <v>1419</v>
      </c>
      <c r="D859" s="172">
        <v>2535629</v>
      </c>
      <c r="E859" s="172">
        <v>0</v>
      </c>
    </row>
    <row r="860" spans="3:5">
      <c r="C860" s="57" t="s">
        <v>1420</v>
      </c>
      <c r="D860" s="172">
        <v>3418120</v>
      </c>
      <c r="E860" s="172">
        <v>819962.62</v>
      </c>
    </row>
    <row r="861" spans="3:5">
      <c r="C861" s="57" t="s">
        <v>1421</v>
      </c>
      <c r="D861" s="172">
        <v>1780751</v>
      </c>
      <c r="E861" s="172">
        <v>0</v>
      </c>
    </row>
    <row r="862" spans="3:5">
      <c r="C862" s="57" t="s">
        <v>1422</v>
      </c>
      <c r="D862" s="172">
        <v>9024052</v>
      </c>
      <c r="E862" s="172">
        <v>98591.54</v>
      </c>
    </row>
    <row r="863" spans="3:5">
      <c r="C863" s="57" t="s">
        <v>473</v>
      </c>
      <c r="D863" s="172">
        <v>20166495</v>
      </c>
      <c r="E863" s="172">
        <v>0</v>
      </c>
    </row>
    <row r="864" spans="3:5">
      <c r="C864" s="57" t="s">
        <v>1423</v>
      </c>
      <c r="D864" s="172">
        <v>4750788</v>
      </c>
      <c r="E864" s="172">
        <v>340543.21</v>
      </c>
    </row>
    <row r="865" spans="3:5">
      <c r="C865" s="57" t="s">
        <v>474</v>
      </c>
      <c r="D865" s="172">
        <v>24430184</v>
      </c>
      <c r="E865" s="172">
        <v>12127444</v>
      </c>
    </row>
    <row r="866" spans="3:5">
      <c r="C866" s="57" t="s">
        <v>1424</v>
      </c>
      <c r="D866" s="172">
        <v>6815664</v>
      </c>
      <c r="E866" s="172">
        <v>4050915.59</v>
      </c>
    </row>
    <row r="867" spans="3:5">
      <c r="C867" s="57" t="s">
        <v>1425</v>
      </c>
      <c r="D867" s="172">
        <v>12357301</v>
      </c>
      <c r="E867" s="172">
        <v>0</v>
      </c>
    </row>
    <row r="868" spans="3:5">
      <c r="C868" s="57" t="s">
        <v>1426</v>
      </c>
      <c r="D868" s="172">
        <v>1142726</v>
      </c>
      <c r="E868" s="172">
        <v>0</v>
      </c>
    </row>
    <row r="869" spans="3:5">
      <c r="C869" s="57" t="s">
        <v>475</v>
      </c>
      <c r="D869" s="172">
        <v>20616833</v>
      </c>
      <c r="E869" s="172">
        <v>9789158.7699999996</v>
      </c>
    </row>
    <row r="870" spans="3:5">
      <c r="C870" s="57" t="s">
        <v>1427</v>
      </c>
      <c r="D870" s="172">
        <v>1511718</v>
      </c>
      <c r="E870" s="172">
        <v>0</v>
      </c>
    </row>
    <row r="871" spans="3:5">
      <c r="C871" s="57" t="s">
        <v>1428</v>
      </c>
      <c r="D871" s="172">
        <v>1548690</v>
      </c>
      <c r="E871" s="172">
        <v>0</v>
      </c>
    </row>
    <row r="872" spans="3:5">
      <c r="C872" s="57" t="s">
        <v>768</v>
      </c>
      <c r="D872" s="172">
        <v>0</v>
      </c>
      <c r="E872" s="172">
        <v>0</v>
      </c>
    </row>
    <row r="873" spans="3:5">
      <c r="C873" s="57" t="s">
        <v>1429</v>
      </c>
      <c r="D873" s="172">
        <v>10642640</v>
      </c>
      <c r="E873" s="172">
        <v>0</v>
      </c>
    </row>
    <row r="874" spans="3:5">
      <c r="C874" s="57" t="s">
        <v>476</v>
      </c>
      <c r="D874" s="172">
        <v>23931040</v>
      </c>
      <c r="E874" s="172">
        <v>11555466.02</v>
      </c>
    </row>
    <row r="875" spans="3:5">
      <c r="C875" s="57" t="s">
        <v>519</v>
      </c>
      <c r="D875" s="172">
        <v>497273476</v>
      </c>
      <c r="E875" s="172">
        <v>0</v>
      </c>
    </row>
    <row r="876" spans="3:5">
      <c r="C876" s="57" t="s">
        <v>826</v>
      </c>
      <c r="D876" s="172">
        <v>210000001</v>
      </c>
      <c r="E876" s="172">
        <v>93678698.109999999</v>
      </c>
    </row>
    <row r="877" spans="3:5">
      <c r="C877" s="57" t="s">
        <v>508</v>
      </c>
      <c r="D877" s="172">
        <v>21449671</v>
      </c>
      <c r="E877" s="172">
        <v>0</v>
      </c>
    </row>
    <row r="878" spans="3:5">
      <c r="C878" s="57" t="s">
        <v>375</v>
      </c>
      <c r="D878" s="172">
        <v>60102902</v>
      </c>
      <c r="E878" s="172">
        <v>0</v>
      </c>
    </row>
    <row r="879" spans="3:5">
      <c r="C879" s="100" t="s">
        <v>242</v>
      </c>
      <c r="D879" s="101">
        <v>35545562</v>
      </c>
      <c r="E879" s="101">
        <v>0</v>
      </c>
    </row>
    <row r="880" spans="3:5">
      <c r="C880" s="57" t="s">
        <v>1410</v>
      </c>
      <c r="D880" s="172">
        <v>1454089</v>
      </c>
      <c r="E880" s="172">
        <v>0</v>
      </c>
    </row>
    <row r="881" spans="3:5">
      <c r="C881" s="57" t="s">
        <v>1412</v>
      </c>
      <c r="D881" s="172">
        <v>12596660</v>
      </c>
      <c r="E881" s="172">
        <v>0</v>
      </c>
    </row>
    <row r="882" spans="3:5">
      <c r="C882" s="57" t="s">
        <v>650</v>
      </c>
      <c r="D882" s="172">
        <v>21494813</v>
      </c>
      <c r="E882" s="172">
        <v>0</v>
      </c>
    </row>
    <row r="883" spans="3:5">
      <c r="C883" s="100" t="s">
        <v>243</v>
      </c>
      <c r="D883" s="101">
        <v>0</v>
      </c>
      <c r="E883" s="101">
        <v>0</v>
      </c>
    </row>
    <row r="884" spans="3:5">
      <c r="C884" s="57" t="s">
        <v>733</v>
      </c>
      <c r="D884" s="172">
        <v>0</v>
      </c>
      <c r="E884" s="172">
        <v>0</v>
      </c>
    </row>
    <row r="885" spans="3:5">
      <c r="C885" s="100" t="s">
        <v>244</v>
      </c>
      <c r="D885" s="101">
        <v>6442308</v>
      </c>
      <c r="E885" s="101">
        <v>3178161.74</v>
      </c>
    </row>
    <row r="886" spans="3:5">
      <c r="C886" s="57" t="s">
        <v>241</v>
      </c>
      <c r="D886" s="172">
        <v>6442308</v>
      </c>
      <c r="E886" s="172">
        <v>3178161.74</v>
      </c>
    </row>
    <row r="887" spans="3:5">
      <c r="C887" s="175" t="s">
        <v>297</v>
      </c>
      <c r="D887" s="176">
        <v>3165794891</v>
      </c>
      <c r="E887" s="176">
        <v>357747302.66000003</v>
      </c>
    </row>
    <row r="888" spans="3:5">
      <c r="C888" s="100" t="s">
        <v>240</v>
      </c>
      <c r="D888" s="101">
        <v>2689473708</v>
      </c>
      <c r="E888" s="101">
        <v>257750021.76000002</v>
      </c>
    </row>
    <row r="889" spans="3:5">
      <c r="C889" s="57" t="s">
        <v>1430</v>
      </c>
      <c r="D889" s="172">
        <v>1546229</v>
      </c>
      <c r="E889" s="172">
        <v>0</v>
      </c>
    </row>
    <row r="890" spans="3:5">
      <c r="C890" s="57" t="s">
        <v>769</v>
      </c>
      <c r="D890" s="172">
        <v>0</v>
      </c>
      <c r="E890" s="172">
        <v>0</v>
      </c>
    </row>
    <row r="891" spans="3:5">
      <c r="C891" s="57" t="s">
        <v>1431</v>
      </c>
      <c r="D891" s="172">
        <v>2371024</v>
      </c>
      <c r="E891" s="172">
        <v>0</v>
      </c>
    </row>
    <row r="892" spans="3:5">
      <c r="C892" s="57" t="s">
        <v>1432</v>
      </c>
      <c r="D892" s="172">
        <v>1533724</v>
      </c>
      <c r="E892" s="172">
        <v>0</v>
      </c>
    </row>
    <row r="893" spans="3:5">
      <c r="C893" s="57" t="s">
        <v>1433</v>
      </c>
      <c r="D893" s="172">
        <v>19490000</v>
      </c>
      <c r="E893" s="172">
        <v>0</v>
      </c>
    </row>
    <row r="894" spans="3:5">
      <c r="C894" s="57" t="s">
        <v>1434</v>
      </c>
      <c r="D894" s="172">
        <v>1725020</v>
      </c>
      <c r="E894" s="172">
        <v>0</v>
      </c>
    </row>
    <row r="895" spans="3:5">
      <c r="C895" s="57" t="s">
        <v>1435</v>
      </c>
      <c r="D895" s="172">
        <v>137000000</v>
      </c>
      <c r="E895" s="172">
        <v>10443962.029999999</v>
      </c>
    </row>
    <row r="896" spans="3:5">
      <c r="C896" s="57" t="s">
        <v>1436</v>
      </c>
      <c r="D896" s="172">
        <v>123562218</v>
      </c>
      <c r="E896" s="172">
        <v>27763009.890000001</v>
      </c>
    </row>
    <row r="897" spans="3:5">
      <c r="C897" s="57" t="s">
        <v>596</v>
      </c>
      <c r="D897" s="172">
        <v>31979091</v>
      </c>
      <c r="E897" s="172">
        <v>23353360.48</v>
      </c>
    </row>
    <row r="898" spans="3:5">
      <c r="C898" s="57" t="s">
        <v>1437</v>
      </c>
      <c r="D898" s="172">
        <v>6169115</v>
      </c>
      <c r="E898" s="172">
        <v>0</v>
      </c>
    </row>
    <row r="899" spans="3:5">
      <c r="C899" s="57" t="s">
        <v>1438</v>
      </c>
      <c r="D899" s="172">
        <v>1757168</v>
      </c>
      <c r="E899" s="172">
        <v>0</v>
      </c>
    </row>
    <row r="900" spans="3:5">
      <c r="C900" s="57" t="s">
        <v>827</v>
      </c>
      <c r="D900" s="172">
        <v>471159418</v>
      </c>
      <c r="E900" s="172">
        <v>0</v>
      </c>
    </row>
    <row r="901" spans="3:5">
      <c r="C901" s="57" t="s">
        <v>1439</v>
      </c>
      <c r="D901" s="172">
        <v>4171157</v>
      </c>
      <c r="E901" s="172">
        <v>0</v>
      </c>
    </row>
    <row r="902" spans="3:5">
      <c r="C902" s="57" t="s">
        <v>1440</v>
      </c>
      <c r="D902" s="172">
        <v>416411</v>
      </c>
      <c r="E902" s="172">
        <v>0</v>
      </c>
    </row>
    <row r="903" spans="3:5">
      <c r="C903" s="57" t="s">
        <v>1441</v>
      </c>
      <c r="D903" s="172">
        <v>27157543</v>
      </c>
      <c r="E903" s="172">
        <v>0</v>
      </c>
    </row>
    <row r="904" spans="3:5">
      <c r="C904" s="57" t="s">
        <v>1442</v>
      </c>
      <c r="D904" s="172">
        <v>13831456</v>
      </c>
      <c r="E904" s="172">
        <v>0</v>
      </c>
    </row>
    <row r="905" spans="3:5">
      <c r="C905" s="57" t="s">
        <v>651</v>
      </c>
      <c r="D905" s="172">
        <v>23172128</v>
      </c>
      <c r="E905" s="172">
        <v>0</v>
      </c>
    </row>
    <row r="906" spans="3:5">
      <c r="C906" s="57" t="s">
        <v>1443</v>
      </c>
      <c r="D906" s="172">
        <v>4111948</v>
      </c>
      <c r="E906" s="172">
        <v>0</v>
      </c>
    </row>
    <row r="907" spans="3:5">
      <c r="C907" s="57" t="s">
        <v>1444</v>
      </c>
      <c r="D907" s="172">
        <v>1765668</v>
      </c>
      <c r="E907" s="172">
        <v>0</v>
      </c>
    </row>
    <row r="908" spans="3:5">
      <c r="C908" s="57" t="s">
        <v>1445</v>
      </c>
      <c r="D908" s="172">
        <v>78000000</v>
      </c>
      <c r="E908" s="172">
        <v>0</v>
      </c>
    </row>
    <row r="909" spans="3:5">
      <c r="C909" s="57" t="s">
        <v>1446</v>
      </c>
      <c r="D909" s="172">
        <v>2912495</v>
      </c>
      <c r="E909" s="172">
        <v>0</v>
      </c>
    </row>
    <row r="910" spans="3:5">
      <c r="C910" s="57" t="s">
        <v>1447</v>
      </c>
      <c r="D910" s="172">
        <v>2741562</v>
      </c>
      <c r="E910" s="172">
        <v>0</v>
      </c>
    </row>
    <row r="911" spans="3:5">
      <c r="C911" s="57" t="s">
        <v>1448</v>
      </c>
      <c r="D911" s="172">
        <v>2773545</v>
      </c>
      <c r="E911" s="172">
        <v>0</v>
      </c>
    </row>
    <row r="912" spans="3:5">
      <c r="C912" s="57" t="s">
        <v>1449</v>
      </c>
      <c r="D912" s="172">
        <v>78360940</v>
      </c>
      <c r="E912" s="172">
        <v>0</v>
      </c>
    </row>
    <row r="913" spans="3:5">
      <c r="C913" s="57" t="s">
        <v>652</v>
      </c>
      <c r="D913" s="172">
        <v>80087356</v>
      </c>
      <c r="E913" s="172">
        <v>8678787.1699999999</v>
      </c>
    </row>
    <row r="914" spans="3:5">
      <c r="C914" s="57" t="s">
        <v>1450</v>
      </c>
      <c r="D914" s="172">
        <v>63579672</v>
      </c>
      <c r="E914" s="172">
        <v>25436298.93</v>
      </c>
    </row>
    <row r="915" spans="3:5">
      <c r="C915" s="57" t="s">
        <v>1451</v>
      </c>
      <c r="D915" s="172">
        <v>1000000</v>
      </c>
      <c r="E915" s="172">
        <v>0</v>
      </c>
    </row>
    <row r="916" spans="3:5">
      <c r="C916" s="57" t="s">
        <v>435</v>
      </c>
      <c r="D916" s="172">
        <v>37500333</v>
      </c>
      <c r="E916" s="172">
        <v>0</v>
      </c>
    </row>
    <row r="917" spans="3:5">
      <c r="C917" s="57" t="s">
        <v>1452</v>
      </c>
      <c r="D917" s="172">
        <v>10845429</v>
      </c>
      <c r="E917" s="172">
        <v>0</v>
      </c>
    </row>
    <row r="918" spans="3:5">
      <c r="C918" s="57" t="s">
        <v>1453</v>
      </c>
      <c r="D918" s="172">
        <v>2338581</v>
      </c>
      <c r="E918" s="172">
        <v>0</v>
      </c>
    </row>
    <row r="919" spans="3:5">
      <c r="C919" s="57" t="s">
        <v>1454</v>
      </c>
      <c r="D919" s="172">
        <v>46227768</v>
      </c>
      <c r="E919" s="172">
        <v>10000000</v>
      </c>
    </row>
    <row r="920" spans="3:5">
      <c r="C920" s="57" t="s">
        <v>1455</v>
      </c>
      <c r="D920" s="172">
        <v>1000000</v>
      </c>
      <c r="E920" s="172">
        <v>0</v>
      </c>
    </row>
    <row r="921" spans="3:5">
      <c r="C921" s="57" t="s">
        <v>1456</v>
      </c>
      <c r="D921" s="172">
        <v>0</v>
      </c>
      <c r="E921" s="172">
        <v>0</v>
      </c>
    </row>
    <row r="922" spans="3:5">
      <c r="C922" s="57" t="s">
        <v>1457</v>
      </c>
      <c r="D922" s="172">
        <v>5000000</v>
      </c>
      <c r="E922" s="172">
        <v>0</v>
      </c>
    </row>
    <row r="923" spans="3:5">
      <c r="C923" s="57" t="s">
        <v>1458</v>
      </c>
      <c r="D923" s="172">
        <v>62263555</v>
      </c>
      <c r="E923" s="172">
        <v>0</v>
      </c>
    </row>
    <row r="924" spans="3:5">
      <c r="C924" s="57" t="s">
        <v>1459</v>
      </c>
      <c r="D924" s="172">
        <v>1000000</v>
      </c>
      <c r="E924" s="172">
        <v>0</v>
      </c>
    </row>
    <row r="925" spans="3:5">
      <c r="C925" s="57" t="s">
        <v>1460</v>
      </c>
      <c r="D925" s="172">
        <v>37514624</v>
      </c>
      <c r="E925" s="172">
        <v>10222826.369999999</v>
      </c>
    </row>
    <row r="926" spans="3:5">
      <c r="C926" s="57" t="s">
        <v>1461</v>
      </c>
      <c r="D926" s="172">
        <v>299999</v>
      </c>
      <c r="E926" s="172">
        <v>0</v>
      </c>
    </row>
    <row r="927" spans="3:5">
      <c r="C927" s="57" t="s">
        <v>1462</v>
      </c>
      <c r="D927" s="172">
        <v>53980114</v>
      </c>
      <c r="E927" s="172">
        <v>36511512.869999997</v>
      </c>
    </row>
    <row r="928" spans="3:5">
      <c r="C928" s="57" t="s">
        <v>1463</v>
      </c>
      <c r="D928" s="172">
        <v>58722235</v>
      </c>
      <c r="E928" s="172">
        <v>0</v>
      </c>
    </row>
    <row r="929" spans="3:5">
      <c r="C929" s="57" t="s">
        <v>298</v>
      </c>
      <c r="D929" s="172">
        <v>16375726</v>
      </c>
      <c r="E929" s="172">
        <v>15376594.02</v>
      </c>
    </row>
    <row r="930" spans="3:5">
      <c r="C930" s="57" t="s">
        <v>299</v>
      </c>
      <c r="D930" s="172">
        <v>34065831</v>
      </c>
      <c r="E930" s="172">
        <v>0</v>
      </c>
    </row>
    <row r="931" spans="3:5">
      <c r="C931" s="57" t="s">
        <v>653</v>
      </c>
      <c r="D931" s="172">
        <v>56869436</v>
      </c>
      <c r="E931" s="172">
        <v>0</v>
      </c>
    </row>
    <row r="932" spans="3:5">
      <c r="C932" s="57" t="s">
        <v>1464</v>
      </c>
      <c r="D932" s="172">
        <v>3769211</v>
      </c>
      <c r="E932" s="172">
        <v>0</v>
      </c>
    </row>
    <row r="933" spans="3:5">
      <c r="C933" s="57" t="s">
        <v>544</v>
      </c>
      <c r="D933" s="172">
        <v>55021560</v>
      </c>
      <c r="E933" s="172">
        <v>0</v>
      </c>
    </row>
    <row r="934" spans="3:5">
      <c r="C934" s="57" t="s">
        <v>1465</v>
      </c>
      <c r="D934" s="172">
        <v>9353035</v>
      </c>
      <c r="E934" s="172">
        <v>0</v>
      </c>
    </row>
    <row r="935" spans="3:5">
      <c r="C935" s="57" t="s">
        <v>1466</v>
      </c>
      <c r="D935" s="172">
        <v>5000000</v>
      </c>
      <c r="E935" s="172">
        <v>0</v>
      </c>
    </row>
    <row r="936" spans="3:5">
      <c r="C936" s="57" t="s">
        <v>1467</v>
      </c>
      <c r="D936" s="172">
        <v>9225931</v>
      </c>
      <c r="E936" s="172">
        <v>0</v>
      </c>
    </row>
    <row r="937" spans="3:5">
      <c r="C937" s="57" t="s">
        <v>300</v>
      </c>
      <c r="D937" s="172">
        <v>450000360</v>
      </c>
      <c r="E937" s="172">
        <v>89963670</v>
      </c>
    </row>
    <row r="938" spans="3:5">
      <c r="C938" s="57" t="s">
        <v>597</v>
      </c>
      <c r="D938" s="172">
        <v>36705189</v>
      </c>
      <c r="E938" s="172">
        <v>0</v>
      </c>
    </row>
    <row r="939" spans="3:5">
      <c r="C939" s="57" t="s">
        <v>654</v>
      </c>
      <c r="D939" s="172">
        <v>80543988</v>
      </c>
      <c r="E939" s="172">
        <v>0</v>
      </c>
    </row>
    <row r="940" spans="3:5">
      <c r="C940" s="57" t="s">
        <v>362</v>
      </c>
      <c r="D940" s="172">
        <v>105000154</v>
      </c>
      <c r="E940" s="172">
        <v>0</v>
      </c>
    </row>
    <row r="941" spans="3:5">
      <c r="C941" s="57" t="s">
        <v>301</v>
      </c>
      <c r="D941" s="172">
        <v>251812601</v>
      </c>
      <c r="E941" s="172">
        <v>0</v>
      </c>
    </row>
    <row r="942" spans="3:5">
      <c r="C942" s="57" t="s">
        <v>1468</v>
      </c>
      <c r="D942" s="172">
        <v>75116931</v>
      </c>
      <c r="E942" s="172">
        <v>0</v>
      </c>
    </row>
    <row r="943" spans="3:5">
      <c r="C943" s="57" t="s">
        <v>428</v>
      </c>
      <c r="D943" s="172">
        <v>1546229</v>
      </c>
      <c r="E943" s="172">
        <v>0</v>
      </c>
    </row>
    <row r="944" spans="3:5">
      <c r="C944" s="100" t="s">
        <v>242</v>
      </c>
      <c r="D944" s="101">
        <v>476321183</v>
      </c>
      <c r="E944" s="101">
        <v>99997280.900000006</v>
      </c>
    </row>
    <row r="945" spans="3:5">
      <c r="C945" s="57" t="s">
        <v>655</v>
      </c>
      <c r="D945" s="172">
        <v>333449662</v>
      </c>
      <c r="E945" s="172">
        <v>61290653.509999998</v>
      </c>
    </row>
    <row r="946" spans="3:5">
      <c r="C946" s="57" t="s">
        <v>431</v>
      </c>
      <c r="D946" s="172">
        <v>7002382</v>
      </c>
      <c r="E946" s="172">
        <v>0</v>
      </c>
    </row>
    <row r="947" spans="3:5">
      <c r="C947" s="57" t="s">
        <v>828</v>
      </c>
      <c r="D947" s="172">
        <v>8323399</v>
      </c>
      <c r="E947" s="172">
        <v>0</v>
      </c>
    </row>
    <row r="948" spans="3:5">
      <c r="C948" s="57" t="s">
        <v>491</v>
      </c>
      <c r="D948" s="172">
        <v>21104312</v>
      </c>
      <c r="E948" s="172">
        <v>0</v>
      </c>
    </row>
    <row r="949" spans="3:5">
      <c r="C949" s="57" t="s">
        <v>543</v>
      </c>
      <c r="D949" s="172">
        <v>3794025</v>
      </c>
      <c r="E949" s="172">
        <v>0</v>
      </c>
    </row>
    <row r="950" spans="3:5">
      <c r="C950" s="57" t="s">
        <v>656</v>
      </c>
      <c r="D950" s="172">
        <v>102647403</v>
      </c>
      <c r="E950" s="172">
        <v>38706627.390000001</v>
      </c>
    </row>
    <row r="951" spans="3:5">
      <c r="C951" s="175" t="s">
        <v>302</v>
      </c>
      <c r="D951" s="176">
        <v>554717737</v>
      </c>
      <c r="E951" s="176">
        <v>57160229.270000003</v>
      </c>
    </row>
    <row r="952" spans="3:5">
      <c r="C952" s="100" t="s">
        <v>240</v>
      </c>
      <c r="D952" s="101">
        <v>554717737</v>
      </c>
      <c r="E952" s="101">
        <v>57160229.270000003</v>
      </c>
    </row>
    <row r="953" spans="3:5">
      <c r="C953" s="57" t="s">
        <v>1469</v>
      </c>
      <c r="D953" s="172">
        <v>2758819</v>
      </c>
      <c r="E953" s="172">
        <v>0</v>
      </c>
    </row>
    <row r="954" spans="3:5">
      <c r="C954" s="57" t="s">
        <v>1470</v>
      </c>
      <c r="D954" s="172">
        <v>1148800</v>
      </c>
      <c r="E954" s="172">
        <v>0</v>
      </c>
    </row>
    <row r="955" spans="3:5">
      <c r="C955" s="57" t="s">
        <v>1471</v>
      </c>
      <c r="D955" s="172">
        <v>21869677</v>
      </c>
      <c r="E955" s="172">
        <v>0</v>
      </c>
    </row>
    <row r="956" spans="3:5">
      <c r="C956" s="57" t="s">
        <v>1472</v>
      </c>
      <c r="D956" s="172">
        <v>1812675</v>
      </c>
      <c r="E956" s="172">
        <v>0</v>
      </c>
    </row>
    <row r="957" spans="3:5">
      <c r="C957" s="57" t="s">
        <v>1473</v>
      </c>
      <c r="D957" s="172">
        <v>1145591</v>
      </c>
      <c r="E957" s="172">
        <v>0</v>
      </c>
    </row>
    <row r="958" spans="3:5">
      <c r="C958" s="57" t="s">
        <v>1474</v>
      </c>
      <c r="D958" s="172">
        <v>1488375</v>
      </c>
      <c r="E958" s="172">
        <v>0</v>
      </c>
    </row>
    <row r="959" spans="3:5">
      <c r="C959" s="57" t="s">
        <v>657</v>
      </c>
      <c r="D959" s="172">
        <v>100000</v>
      </c>
      <c r="E959" s="172">
        <v>0</v>
      </c>
    </row>
    <row r="960" spans="3:5">
      <c r="C960" s="57" t="s">
        <v>598</v>
      </c>
      <c r="D960" s="172">
        <v>179352696</v>
      </c>
      <c r="E960" s="172">
        <v>0</v>
      </c>
    </row>
    <row r="961" spans="3:5">
      <c r="C961" s="57" t="s">
        <v>1475</v>
      </c>
      <c r="D961" s="172">
        <v>2526576</v>
      </c>
      <c r="E961" s="172">
        <v>0</v>
      </c>
    </row>
    <row r="962" spans="3:5">
      <c r="C962" s="57" t="s">
        <v>1476</v>
      </c>
      <c r="D962" s="172">
        <v>56294803</v>
      </c>
      <c r="E962" s="172">
        <v>0</v>
      </c>
    </row>
    <row r="963" spans="3:5">
      <c r="C963" s="57" t="s">
        <v>1477</v>
      </c>
      <c r="D963" s="172">
        <v>9135638</v>
      </c>
      <c r="E963" s="172">
        <v>0</v>
      </c>
    </row>
    <row r="964" spans="3:5">
      <c r="C964" s="57" t="s">
        <v>1478</v>
      </c>
      <c r="D964" s="172">
        <v>2495905</v>
      </c>
      <c r="E964" s="172">
        <v>0</v>
      </c>
    </row>
    <row r="965" spans="3:5">
      <c r="C965" s="57" t="s">
        <v>1479</v>
      </c>
      <c r="D965" s="172">
        <v>1592758</v>
      </c>
      <c r="E965" s="172">
        <v>0</v>
      </c>
    </row>
    <row r="966" spans="3:5">
      <c r="C966" s="57" t="s">
        <v>1480</v>
      </c>
      <c r="D966" s="172">
        <v>1000000</v>
      </c>
      <c r="E966" s="172">
        <v>0</v>
      </c>
    </row>
    <row r="967" spans="3:5">
      <c r="C967" s="57" t="s">
        <v>1481</v>
      </c>
      <c r="D967" s="172">
        <v>2495905</v>
      </c>
      <c r="E967" s="172">
        <v>0</v>
      </c>
    </row>
    <row r="968" spans="3:5">
      <c r="C968" s="57" t="s">
        <v>1482</v>
      </c>
      <c r="D968" s="172">
        <v>2495905</v>
      </c>
      <c r="E968" s="172">
        <v>0</v>
      </c>
    </row>
    <row r="969" spans="3:5">
      <c r="C969" s="57" t="s">
        <v>1483</v>
      </c>
      <c r="D969" s="172">
        <v>1501732</v>
      </c>
      <c r="E969" s="172">
        <v>0</v>
      </c>
    </row>
    <row r="970" spans="3:5">
      <c r="C970" s="57" t="s">
        <v>1484</v>
      </c>
      <c r="D970" s="172">
        <v>1501732</v>
      </c>
      <c r="E970" s="172">
        <v>0</v>
      </c>
    </row>
    <row r="971" spans="3:5">
      <c r="C971" s="57" t="s">
        <v>1485</v>
      </c>
      <c r="D971" s="172">
        <v>5032901</v>
      </c>
      <c r="E971" s="172">
        <v>0</v>
      </c>
    </row>
    <row r="972" spans="3:5">
      <c r="C972" s="57" t="s">
        <v>1486</v>
      </c>
      <c r="D972" s="172">
        <v>27190722</v>
      </c>
      <c r="E972" s="172">
        <v>3320757.81</v>
      </c>
    </row>
    <row r="973" spans="3:5">
      <c r="C973" s="57" t="s">
        <v>1487</v>
      </c>
      <c r="D973" s="172">
        <v>7800000</v>
      </c>
      <c r="E973" s="172">
        <v>0</v>
      </c>
    </row>
    <row r="974" spans="3:5">
      <c r="C974" s="57" t="s">
        <v>1488</v>
      </c>
      <c r="D974" s="172">
        <v>2502760</v>
      </c>
      <c r="E974" s="172">
        <v>6721566.8300000001</v>
      </c>
    </row>
    <row r="975" spans="3:5">
      <c r="C975" s="57" t="s">
        <v>1489</v>
      </c>
      <c r="D975" s="172">
        <v>60000005</v>
      </c>
      <c r="E975" s="172">
        <v>45122139.630000003</v>
      </c>
    </row>
    <row r="976" spans="3:5">
      <c r="C976" s="57" t="s">
        <v>1490</v>
      </c>
      <c r="D976" s="172">
        <v>1466976</v>
      </c>
      <c r="E976" s="172">
        <v>0</v>
      </c>
    </row>
    <row r="977" spans="3:5">
      <c r="C977" s="57" t="s">
        <v>818</v>
      </c>
      <c r="D977" s="172">
        <v>20194412</v>
      </c>
      <c r="E977" s="172">
        <v>0</v>
      </c>
    </row>
    <row r="978" spans="3:5">
      <c r="C978" s="57" t="s">
        <v>1491</v>
      </c>
      <c r="D978" s="172">
        <v>5076540</v>
      </c>
      <c r="E978" s="172">
        <v>0</v>
      </c>
    </row>
    <row r="979" spans="3:5">
      <c r="C979" s="57" t="s">
        <v>1492</v>
      </c>
      <c r="D979" s="172">
        <v>7632009</v>
      </c>
      <c r="E979" s="172">
        <v>0</v>
      </c>
    </row>
    <row r="980" spans="3:5">
      <c r="C980" s="57" t="s">
        <v>1493</v>
      </c>
      <c r="D980" s="172">
        <v>1000000</v>
      </c>
      <c r="E980" s="172">
        <v>0</v>
      </c>
    </row>
    <row r="981" spans="3:5">
      <c r="C981" s="57" t="s">
        <v>830</v>
      </c>
      <c r="D981" s="172">
        <v>0</v>
      </c>
      <c r="E981" s="172">
        <v>0</v>
      </c>
    </row>
    <row r="982" spans="3:5">
      <c r="C982" s="57" t="s">
        <v>1494</v>
      </c>
      <c r="D982" s="172">
        <v>0</v>
      </c>
      <c r="E982" s="172">
        <v>516977.28</v>
      </c>
    </row>
    <row r="983" spans="3:5">
      <c r="C983" s="57" t="s">
        <v>831</v>
      </c>
      <c r="D983" s="172">
        <v>0</v>
      </c>
      <c r="E983" s="172">
        <v>0</v>
      </c>
    </row>
    <row r="984" spans="3:5">
      <c r="C984" s="57" t="s">
        <v>1495</v>
      </c>
      <c r="D984" s="172">
        <v>1508467</v>
      </c>
      <c r="E984" s="172">
        <v>1478787.72</v>
      </c>
    </row>
    <row r="985" spans="3:5">
      <c r="C985" s="57" t="s">
        <v>1496</v>
      </c>
      <c r="D985" s="172">
        <v>953825</v>
      </c>
      <c r="E985" s="172">
        <v>0</v>
      </c>
    </row>
    <row r="986" spans="3:5">
      <c r="C986" s="57" t="s">
        <v>1497</v>
      </c>
      <c r="D986" s="172">
        <v>10193766</v>
      </c>
      <c r="E986" s="172">
        <v>0</v>
      </c>
    </row>
    <row r="987" spans="3:5">
      <c r="C987" s="57" t="s">
        <v>1498</v>
      </c>
      <c r="D987" s="172">
        <v>8111268</v>
      </c>
      <c r="E987" s="172">
        <v>0</v>
      </c>
    </row>
    <row r="988" spans="3:5">
      <c r="C988" s="57" t="s">
        <v>363</v>
      </c>
      <c r="D988" s="172">
        <v>105336499</v>
      </c>
      <c r="E988" s="172">
        <v>0</v>
      </c>
    </row>
    <row r="989" spans="3:5">
      <c r="C989" s="100" t="s">
        <v>242</v>
      </c>
      <c r="D989" s="101">
        <v>0</v>
      </c>
      <c r="E989" s="101">
        <v>0</v>
      </c>
    </row>
    <row r="990" spans="3:5">
      <c r="C990" s="57" t="s">
        <v>770</v>
      </c>
      <c r="D990" s="172">
        <v>0</v>
      </c>
      <c r="E990" s="172">
        <v>0</v>
      </c>
    </row>
    <row r="991" spans="3:5">
      <c r="C991" s="175" t="s">
        <v>303</v>
      </c>
      <c r="D991" s="176">
        <v>1208318911</v>
      </c>
      <c r="E991" s="176">
        <v>187928800</v>
      </c>
    </row>
    <row r="992" spans="3:5">
      <c r="C992" s="100" t="s">
        <v>240</v>
      </c>
      <c r="D992" s="101">
        <v>1021864046</v>
      </c>
      <c r="E992" s="101">
        <v>187928800</v>
      </c>
    </row>
    <row r="993" spans="3:5">
      <c r="C993" s="57" t="s">
        <v>364</v>
      </c>
      <c r="D993" s="172">
        <v>499701972</v>
      </c>
      <c r="E993" s="172">
        <v>183999179.19999999</v>
      </c>
    </row>
    <row r="994" spans="3:5">
      <c r="C994" s="57" t="s">
        <v>304</v>
      </c>
      <c r="D994" s="172">
        <v>9358073</v>
      </c>
      <c r="E994" s="172">
        <v>0</v>
      </c>
    </row>
    <row r="995" spans="3:5">
      <c r="C995" s="57" t="s">
        <v>1499</v>
      </c>
      <c r="D995" s="172">
        <v>3810290</v>
      </c>
      <c r="E995" s="172">
        <v>0</v>
      </c>
    </row>
    <row r="996" spans="3:5">
      <c r="C996" s="57" t="s">
        <v>1500</v>
      </c>
      <c r="D996" s="172">
        <v>1000000</v>
      </c>
      <c r="E996" s="172">
        <v>0</v>
      </c>
    </row>
    <row r="997" spans="3:5">
      <c r="C997" s="57" t="s">
        <v>1501</v>
      </c>
      <c r="D997" s="172">
        <v>1912270</v>
      </c>
      <c r="E997" s="172">
        <v>0</v>
      </c>
    </row>
    <row r="998" spans="3:5">
      <c r="C998" s="57" t="s">
        <v>436</v>
      </c>
      <c r="D998" s="172">
        <v>60000046</v>
      </c>
      <c r="E998" s="172">
        <v>0</v>
      </c>
    </row>
    <row r="999" spans="3:5">
      <c r="C999" s="57" t="s">
        <v>507</v>
      </c>
      <c r="D999" s="172">
        <v>140184628</v>
      </c>
      <c r="E999" s="172">
        <v>897840</v>
      </c>
    </row>
    <row r="1000" spans="3:5">
      <c r="C1000" s="57" t="s">
        <v>1502</v>
      </c>
      <c r="D1000" s="172">
        <v>1157222</v>
      </c>
      <c r="E1000" s="172">
        <v>3031780.8</v>
      </c>
    </row>
    <row r="1001" spans="3:5">
      <c r="C1001" s="57" t="s">
        <v>1503</v>
      </c>
      <c r="D1001" s="172">
        <v>2779045</v>
      </c>
      <c r="E1001" s="172">
        <v>0</v>
      </c>
    </row>
    <row r="1002" spans="3:5">
      <c r="C1002" s="57" t="s">
        <v>1504</v>
      </c>
      <c r="D1002" s="172">
        <v>2779045</v>
      </c>
      <c r="E1002" s="172">
        <v>0</v>
      </c>
    </row>
    <row r="1003" spans="3:5">
      <c r="C1003" s="57" t="s">
        <v>1505</v>
      </c>
      <c r="D1003" s="172">
        <v>1651551</v>
      </c>
      <c r="E1003" s="172">
        <v>0</v>
      </c>
    </row>
    <row r="1004" spans="3:5">
      <c r="C1004" s="57" t="s">
        <v>1506</v>
      </c>
      <c r="D1004" s="172">
        <v>2797336</v>
      </c>
      <c r="E1004" s="172">
        <v>0</v>
      </c>
    </row>
    <row r="1005" spans="3:5">
      <c r="C1005" s="57" t="s">
        <v>1507</v>
      </c>
      <c r="D1005" s="172">
        <v>6310564</v>
      </c>
      <c r="E1005" s="172">
        <v>0</v>
      </c>
    </row>
    <row r="1006" spans="3:5">
      <c r="C1006" s="57" t="s">
        <v>1508</v>
      </c>
      <c r="D1006" s="172">
        <v>107784880</v>
      </c>
      <c r="E1006" s="172">
        <v>0</v>
      </c>
    </row>
    <row r="1007" spans="3:5">
      <c r="C1007" s="57" t="s">
        <v>1509</v>
      </c>
      <c r="D1007" s="172">
        <v>5079880</v>
      </c>
      <c r="E1007" s="172">
        <v>0</v>
      </c>
    </row>
    <row r="1008" spans="3:5">
      <c r="C1008" s="57" t="s">
        <v>1510</v>
      </c>
      <c r="D1008" s="172">
        <v>71550790</v>
      </c>
      <c r="E1008" s="172">
        <v>0</v>
      </c>
    </row>
    <row r="1009" spans="3:5">
      <c r="C1009" s="57" t="s">
        <v>1511</v>
      </c>
      <c r="D1009" s="172">
        <v>82018034</v>
      </c>
      <c r="E1009" s="172">
        <v>0</v>
      </c>
    </row>
    <row r="1010" spans="3:5">
      <c r="C1010" s="57" t="s">
        <v>1512</v>
      </c>
      <c r="D1010" s="172">
        <v>0</v>
      </c>
      <c r="E1010" s="172">
        <v>0</v>
      </c>
    </row>
    <row r="1011" spans="3:5">
      <c r="C1011" s="57" t="s">
        <v>1513</v>
      </c>
      <c r="D1011" s="172">
        <v>1581259</v>
      </c>
      <c r="E1011" s="172">
        <v>0</v>
      </c>
    </row>
    <row r="1012" spans="3:5">
      <c r="C1012" s="57" t="s">
        <v>1514</v>
      </c>
      <c r="D1012" s="172">
        <v>1697292</v>
      </c>
      <c r="E1012" s="172">
        <v>0</v>
      </c>
    </row>
    <row r="1013" spans="3:5">
      <c r="C1013" s="57" t="s">
        <v>1515</v>
      </c>
      <c r="D1013" s="172">
        <v>1513603</v>
      </c>
      <c r="E1013" s="172">
        <v>0</v>
      </c>
    </row>
    <row r="1014" spans="3:5">
      <c r="C1014" s="57" t="s">
        <v>1516</v>
      </c>
      <c r="D1014" s="172">
        <v>1098833</v>
      </c>
      <c r="E1014" s="172">
        <v>0</v>
      </c>
    </row>
    <row r="1015" spans="3:5">
      <c r="C1015" s="57" t="s">
        <v>1517</v>
      </c>
      <c r="D1015" s="172">
        <v>1097433</v>
      </c>
      <c r="E1015" s="172">
        <v>0</v>
      </c>
    </row>
    <row r="1016" spans="3:5">
      <c r="C1016" s="57" t="s">
        <v>1518</v>
      </c>
      <c r="D1016" s="172">
        <v>15000000</v>
      </c>
      <c r="E1016" s="172">
        <v>0</v>
      </c>
    </row>
    <row r="1017" spans="3:5">
      <c r="C1017" s="100" t="s">
        <v>242</v>
      </c>
      <c r="D1017" s="101">
        <v>186454865</v>
      </c>
      <c r="E1017" s="101">
        <v>0</v>
      </c>
    </row>
    <row r="1018" spans="3:5">
      <c r="C1018" s="57" t="s">
        <v>542</v>
      </c>
      <c r="D1018" s="172">
        <v>46008312</v>
      </c>
      <c r="E1018" s="172">
        <v>0</v>
      </c>
    </row>
    <row r="1019" spans="3:5">
      <c r="C1019" s="57" t="s">
        <v>658</v>
      </c>
      <c r="D1019" s="172">
        <v>1277584</v>
      </c>
      <c r="E1019" s="172">
        <v>0</v>
      </c>
    </row>
    <row r="1020" spans="3:5">
      <c r="C1020" s="57" t="s">
        <v>492</v>
      </c>
      <c r="D1020" s="172">
        <v>1931187</v>
      </c>
      <c r="E1020" s="172">
        <v>0</v>
      </c>
    </row>
    <row r="1021" spans="3:5">
      <c r="C1021" s="57" t="s">
        <v>659</v>
      </c>
      <c r="D1021" s="172">
        <v>6593556</v>
      </c>
      <c r="E1021" s="172">
        <v>0</v>
      </c>
    </row>
    <row r="1022" spans="3:5">
      <c r="C1022" s="57" t="s">
        <v>660</v>
      </c>
      <c r="D1022" s="172">
        <v>2644226</v>
      </c>
      <c r="E1022" s="172">
        <v>0</v>
      </c>
    </row>
    <row r="1023" spans="3:5">
      <c r="C1023" s="57" t="s">
        <v>506</v>
      </c>
      <c r="D1023" s="172">
        <v>128000000</v>
      </c>
      <c r="E1023" s="172">
        <v>0</v>
      </c>
    </row>
    <row r="1024" spans="3:5">
      <c r="C1024" s="57" t="s">
        <v>771</v>
      </c>
      <c r="D1024" s="172">
        <v>0</v>
      </c>
      <c r="E1024" s="172">
        <v>0</v>
      </c>
    </row>
    <row r="1025" spans="3:5">
      <c r="C1025" s="175" t="s">
        <v>251</v>
      </c>
      <c r="D1025" s="176">
        <v>4315709764</v>
      </c>
      <c r="E1025" s="176">
        <v>439237198.96000004</v>
      </c>
    </row>
    <row r="1026" spans="3:5">
      <c r="C1026" s="100" t="s">
        <v>240</v>
      </c>
      <c r="D1026" s="101">
        <v>4229127752</v>
      </c>
      <c r="E1026" s="101">
        <v>439237198.96000004</v>
      </c>
    </row>
    <row r="1027" spans="3:5">
      <c r="C1027" s="57" t="s">
        <v>305</v>
      </c>
      <c r="D1027" s="172">
        <v>13305993</v>
      </c>
      <c r="E1027" s="172">
        <v>0</v>
      </c>
    </row>
    <row r="1028" spans="3:5">
      <c r="C1028" s="57" t="s">
        <v>1519</v>
      </c>
      <c r="D1028" s="172">
        <v>5490378</v>
      </c>
      <c r="E1028" s="172">
        <v>0</v>
      </c>
    </row>
    <row r="1029" spans="3:5">
      <c r="C1029" s="57" t="s">
        <v>306</v>
      </c>
      <c r="D1029" s="172">
        <v>2681364285</v>
      </c>
      <c r="E1029" s="172">
        <v>0</v>
      </c>
    </row>
    <row r="1030" spans="3:5">
      <c r="C1030" s="57" t="s">
        <v>1520</v>
      </c>
      <c r="D1030" s="172">
        <v>22390444</v>
      </c>
      <c r="E1030" s="172">
        <v>0</v>
      </c>
    </row>
    <row r="1031" spans="3:5">
      <c r="C1031" s="57" t="s">
        <v>661</v>
      </c>
      <c r="D1031" s="172">
        <v>24680990</v>
      </c>
      <c r="E1031" s="172">
        <v>0</v>
      </c>
    </row>
    <row r="1032" spans="3:5">
      <c r="C1032" s="57" t="s">
        <v>801</v>
      </c>
      <c r="D1032" s="172">
        <v>4175835</v>
      </c>
      <c r="E1032" s="172">
        <v>0</v>
      </c>
    </row>
    <row r="1033" spans="3:5">
      <c r="C1033" s="57" t="s">
        <v>662</v>
      </c>
      <c r="D1033" s="172">
        <v>1552779</v>
      </c>
      <c r="E1033" s="172">
        <v>0</v>
      </c>
    </row>
    <row r="1034" spans="3:5">
      <c r="C1034" s="57" t="s">
        <v>1521</v>
      </c>
      <c r="D1034" s="172">
        <v>72972303</v>
      </c>
      <c r="E1034" s="172">
        <v>48883646.229999997</v>
      </c>
    </row>
    <row r="1035" spans="3:5">
      <c r="C1035" s="57" t="s">
        <v>1522</v>
      </c>
      <c r="D1035" s="172">
        <v>2100000</v>
      </c>
      <c r="E1035" s="172">
        <v>0</v>
      </c>
    </row>
    <row r="1036" spans="3:5">
      <c r="C1036" s="57" t="s">
        <v>1523</v>
      </c>
      <c r="D1036" s="172">
        <v>173874</v>
      </c>
      <c r="E1036" s="172">
        <v>0</v>
      </c>
    </row>
    <row r="1037" spans="3:5">
      <c r="C1037" s="57" t="s">
        <v>1524</v>
      </c>
      <c r="D1037" s="172">
        <v>5472250</v>
      </c>
      <c r="E1037" s="172">
        <v>3642378.94</v>
      </c>
    </row>
    <row r="1038" spans="3:5">
      <c r="C1038" s="57" t="s">
        <v>1525</v>
      </c>
      <c r="D1038" s="172">
        <v>38981691</v>
      </c>
      <c r="E1038" s="172">
        <v>0</v>
      </c>
    </row>
    <row r="1039" spans="3:5">
      <c r="C1039" s="57" t="s">
        <v>1526</v>
      </c>
      <c r="D1039" s="172">
        <v>32594339</v>
      </c>
      <c r="E1039" s="172">
        <v>24182765.43</v>
      </c>
    </row>
    <row r="1040" spans="3:5">
      <c r="C1040" s="57" t="s">
        <v>1527</v>
      </c>
      <c r="D1040" s="172">
        <v>5000000</v>
      </c>
      <c r="E1040" s="172">
        <v>0</v>
      </c>
    </row>
    <row r="1041" spans="3:5">
      <c r="C1041" s="57" t="s">
        <v>1528</v>
      </c>
      <c r="D1041" s="172">
        <v>9288634</v>
      </c>
      <c r="E1041" s="172">
        <v>0</v>
      </c>
    </row>
    <row r="1042" spans="3:5">
      <c r="C1042" s="57" t="s">
        <v>1529</v>
      </c>
      <c r="D1042" s="172">
        <v>7958209</v>
      </c>
      <c r="E1042" s="172">
        <v>0</v>
      </c>
    </row>
    <row r="1043" spans="3:5">
      <c r="C1043" s="57" t="s">
        <v>1530</v>
      </c>
      <c r="D1043" s="172">
        <v>2503797</v>
      </c>
      <c r="E1043" s="172">
        <v>48864</v>
      </c>
    </row>
    <row r="1044" spans="3:5">
      <c r="C1044" s="57" t="s">
        <v>1531</v>
      </c>
      <c r="D1044" s="172">
        <v>7519123</v>
      </c>
      <c r="E1044" s="172">
        <v>5772311.2800000003</v>
      </c>
    </row>
    <row r="1045" spans="3:5">
      <c r="C1045" s="57" t="s">
        <v>1532</v>
      </c>
      <c r="D1045" s="172">
        <v>88295858</v>
      </c>
      <c r="E1045" s="172">
        <v>53199279.890000001</v>
      </c>
    </row>
    <row r="1046" spans="3:5">
      <c r="C1046" s="57" t="s">
        <v>1533</v>
      </c>
      <c r="D1046" s="172">
        <v>1503825</v>
      </c>
      <c r="E1046" s="172">
        <v>0</v>
      </c>
    </row>
    <row r="1047" spans="3:5">
      <c r="C1047" s="57" t="s">
        <v>1534</v>
      </c>
      <c r="D1047" s="172">
        <v>2494718</v>
      </c>
      <c r="E1047" s="172">
        <v>48864</v>
      </c>
    </row>
    <row r="1048" spans="3:5">
      <c r="C1048" s="57" t="s">
        <v>1535</v>
      </c>
      <c r="D1048" s="172">
        <v>37462453</v>
      </c>
      <c r="E1048" s="172">
        <v>0</v>
      </c>
    </row>
    <row r="1049" spans="3:5">
      <c r="C1049" s="57" t="s">
        <v>1536</v>
      </c>
      <c r="D1049" s="172">
        <v>1067600</v>
      </c>
      <c r="E1049" s="172">
        <v>0</v>
      </c>
    </row>
    <row r="1050" spans="3:5">
      <c r="C1050" s="57" t="s">
        <v>1537</v>
      </c>
      <c r="D1050" s="172">
        <v>1461985</v>
      </c>
      <c r="E1050" s="172">
        <v>0</v>
      </c>
    </row>
    <row r="1051" spans="3:5">
      <c r="C1051" s="57" t="s">
        <v>1538</v>
      </c>
      <c r="D1051" s="172">
        <v>12640948</v>
      </c>
      <c r="E1051" s="172">
        <v>0</v>
      </c>
    </row>
    <row r="1052" spans="3:5">
      <c r="C1052" s="57" t="s">
        <v>772</v>
      </c>
      <c r="D1052" s="172">
        <v>0</v>
      </c>
      <c r="E1052" s="172">
        <v>0</v>
      </c>
    </row>
    <row r="1053" spans="3:5">
      <c r="C1053" s="57" t="s">
        <v>1539</v>
      </c>
      <c r="D1053" s="172">
        <v>2528190</v>
      </c>
      <c r="E1053" s="172">
        <v>0</v>
      </c>
    </row>
    <row r="1054" spans="3:5">
      <c r="C1054" s="57" t="s">
        <v>391</v>
      </c>
      <c r="D1054" s="172">
        <v>1061635</v>
      </c>
      <c r="E1054" s="172">
        <v>0</v>
      </c>
    </row>
    <row r="1055" spans="3:5">
      <c r="C1055" s="57" t="s">
        <v>1540</v>
      </c>
      <c r="D1055" s="172">
        <v>45008072</v>
      </c>
      <c r="E1055" s="172">
        <v>35999745.75</v>
      </c>
    </row>
    <row r="1056" spans="3:5">
      <c r="C1056" s="57" t="s">
        <v>392</v>
      </c>
      <c r="D1056" s="172">
        <v>2494717</v>
      </c>
      <c r="E1056" s="172">
        <v>0</v>
      </c>
    </row>
    <row r="1057" spans="3:5">
      <c r="C1057" s="57" t="s">
        <v>541</v>
      </c>
      <c r="D1057" s="172">
        <v>45002187</v>
      </c>
      <c r="E1057" s="172">
        <v>35907996.420000002</v>
      </c>
    </row>
    <row r="1058" spans="3:5">
      <c r="C1058" s="57" t="s">
        <v>393</v>
      </c>
      <c r="D1058" s="172">
        <v>2494717</v>
      </c>
      <c r="E1058" s="172">
        <v>0</v>
      </c>
    </row>
    <row r="1059" spans="3:5">
      <c r="C1059" s="57" t="s">
        <v>394</v>
      </c>
      <c r="D1059" s="172">
        <v>1061635</v>
      </c>
      <c r="E1059" s="172">
        <v>0</v>
      </c>
    </row>
    <row r="1060" spans="3:5">
      <c r="C1060" s="57" t="s">
        <v>1541</v>
      </c>
      <c r="D1060" s="172">
        <v>337508243</v>
      </c>
      <c r="E1060" s="172">
        <v>183364262.5</v>
      </c>
    </row>
    <row r="1061" spans="3:5">
      <c r="C1061" s="57" t="s">
        <v>395</v>
      </c>
      <c r="D1061" s="172">
        <v>1498436</v>
      </c>
      <c r="E1061" s="172">
        <v>0</v>
      </c>
    </row>
    <row r="1062" spans="3:5">
      <c r="C1062" s="57" t="s">
        <v>1542</v>
      </c>
      <c r="D1062" s="172">
        <v>17656240</v>
      </c>
      <c r="E1062" s="172">
        <v>0</v>
      </c>
    </row>
    <row r="1063" spans="3:5">
      <c r="C1063" s="57" t="s">
        <v>663</v>
      </c>
      <c r="D1063" s="172">
        <v>1514684</v>
      </c>
      <c r="E1063" s="172">
        <v>0</v>
      </c>
    </row>
    <row r="1064" spans="3:5">
      <c r="C1064" s="57" t="s">
        <v>1543</v>
      </c>
      <c r="D1064" s="172">
        <v>2429733</v>
      </c>
      <c r="E1064" s="172">
        <v>0</v>
      </c>
    </row>
    <row r="1065" spans="3:5">
      <c r="C1065" s="57" t="s">
        <v>449</v>
      </c>
      <c r="D1065" s="172">
        <v>1514684</v>
      </c>
      <c r="E1065" s="172">
        <v>0</v>
      </c>
    </row>
    <row r="1066" spans="3:5">
      <c r="C1066" s="57" t="s">
        <v>1544</v>
      </c>
      <c r="D1066" s="172">
        <v>6700450</v>
      </c>
      <c r="E1066" s="172">
        <v>0</v>
      </c>
    </row>
    <row r="1067" spans="3:5">
      <c r="C1067" s="57" t="s">
        <v>1545</v>
      </c>
      <c r="D1067" s="172">
        <v>7573421</v>
      </c>
      <c r="E1067" s="172">
        <v>0</v>
      </c>
    </row>
    <row r="1068" spans="3:5">
      <c r="C1068" s="57" t="s">
        <v>396</v>
      </c>
      <c r="D1068" s="172">
        <v>1514684</v>
      </c>
      <c r="E1068" s="172">
        <v>0</v>
      </c>
    </row>
    <row r="1069" spans="3:5">
      <c r="C1069" s="57" t="s">
        <v>1546</v>
      </c>
      <c r="D1069" s="172">
        <v>2494717</v>
      </c>
      <c r="E1069" s="172">
        <v>0</v>
      </c>
    </row>
    <row r="1070" spans="3:5">
      <c r="C1070" s="57" t="s">
        <v>1547</v>
      </c>
      <c r="D1070" s="172">
        <v>60000000</v>
      </c>
      <c r="E1070" s="172">
        <v>0</v>
      </c>
    </row>
    <row r="1071" spans="3:5">
      <c r="C1071" s="57" t="s">
        <v>397</v>
      </c>
      <c r="D1071" s="172">
        <v>1198749</v>
      </c>
      <c r="E1071" s="172">
        <v>0</v>
      </c>
    </row>
    <row r="1072" spans="3:5">
      <c r="C1072" s="57" t="s">
        <v>1548</v>
      </c>
      <c r="D1072" s="172">
        <v>20196261</v>
      </c>
      <c r="E1072" s="172">
        <v>0</v>
      </c>
    </row>
    <row r="1073" spans="3:5">
      <c r="C1073" s="57" t="s">
        <v>1549</v>
      </c>
      <c r="D1073" s="172">
        <v>1498436</v>
      </c>
      <c r="E1073" s="172">
        <v>0</v>
      </c>
    </row>
    <row r="1074" spans="3:5">
      <c r="C1074" s="57" t="s">
        <v>398</v>
      </c>
      <c r="D1074" s="172">
        <v>1061635</v>
      </c>
      <c r="E1074" s="172">
        <v>0</v>
      </c>
    </row>
    <row r="1075" spans="3:5">
      <c r="C1075" s="57" t="s">
        <v>399</v>
      </c>
      <c r="D1075" s="172">
        <v>2494717</v>
      </c>
      <c r="E1075" s="172">
        <v>0</v>
      </c>
    </row>
    <row r="1076" spans="3:5">
      <c r="C1076" s="57" t="s">
        <v>1550</v>
      </c>
      <c r="D1076" s="172">
        <v>3140721</v>
      </c>
      <c r="E1076" s="172">
        <v>0</v>
      </c>
    </row>
    <row r="1077" spans="3:5">
      <c r="C1077" s="57" t="s">
        <v>400</v>
      </c>
      <c r="D1077" s="172">
        <v>1498436</v>
      </c>
      <c r="E1077" s="172">
        <v>0</v>
      </c>
    </row>
    <row r="1078" spans="3:5">
      <c r="C1078" s="57" t="s">
        <v>540</v>
      </c>
      <c r="D1078" s="172">
        <v>1498436</v>
      </c>
      <c r="E1078" s="172">
        <v>0</v>
      </c>
    </row>
    <row r="1079" spans="3:5">
      <c r="C1079" s="57" t="s">
        <v>450</v>
      </c>
      <c r="D1079" s="172">
        <v>15000001</v>
      </c>
      <c r="E1079" s="172">
        <v>11111520.550000001</v>
      </c>
    </row>
    <row r="1080" spans="3:5">
      <c r="C1080" s="57" t="s">
        <v>1551</v>
      </c>
      <c r="D1080" s="172">
        <v>2494717</v>
      </c>
      <c r="E1080" s="172">
        <v>0</v>
      </c>
    </row>
    <row r="1081" spans="3:5">
      <c r="C1081" s="57" t="s">
        <v>773</v>
      </c>
      <c r="D1081" s="172">
        <v>0</v>
      </c>
      <c r="E1081" s="172">
        <v>0</v>
      </c>
    </row>
    <row r="1082" spans="3:5">
      <c r="C1082" s="57" t="s">
        <v>1552</v>
      </c>
      <c r="D1082" s="172">
        <v>2494717</v>
      </c>
      <c r="E1082" s="172">
        <v>0</v>
      </c>
    </row>
    <row r="1083" spans="3:5">
      <c r="C1083" s="57" t="s">
        <v>1553</v>
      </c>
      <c r="D1083" s="172">
        <v>1061635</v>
      </c>
      <c r="E1083" s="172">
        <v>0</v>
      </c>
    </row>
    <row r="1084" spans="3:5">
      <c r="C1084" s="57" t="s">
        <v>1554</v>
      </c>
      <c r="D1084" s="172">
        <v>1061635</v>
      </c>
      <c r="E1084" s="172">
        <v>0</v>
      </c>
    </row>
    <row r="1085" spans="3:5">
      <c r="C1085" s="57" t="s">
        <v>1555</v>
      </c>
      <c r="D1085" s="172">
        <v>2494717</v>
      </c>
      <c r="E1085" s="172">
        <v>0</v>
      </c>
    </row>
    <row r="1086" spans="3:5">
      <c r="C1086" s="57" t="s">
        <v>401</v>
      </c>
      <c r="D1086" s="172">
        <v>1078230</v>
      </c>
      <c r="E1086" s="172">
        <v>0</v>
      </c>
    </row>
    <row r="1087" spans="3:5">
      <c r="C1087" s="57" t="s">
        <v>451</v>
      </c>
      <c r="D1087" s="172">
        <v>2528502</v>
      </c>
      <c r="E1087" s="172">
        <v>0</v>
      </c>
    </row>
    <row r="1088" spans="3:5">
      <c r="C1088" s="57" t="s">
        <v>539</v>
      </c>
      <c r="D1088" s="172">
        <v>1481645</v>
      </c>
      <c r="E1088" s="172">
        <v>0</v>
      </c>
    </row>
    <row r="1089" spans="3:5">
      <c r="C1089" s="57" t="s">
        <v>402</v>
      </c>
      <c r="D1089" s="172">
        <v>1481644</v>
      </c>
      <c r="E1089" s="172">
        <v>0</v>
      </c>
    </row>
    <row r="1090" spans="3:5">
      <c r="C1090" s="57" t="s">
        <v>403</v>
      </c>
      <c r="D1090" s="172">
        <v>7497572</v>
      </c>
      <c r="E1090" s="172">
        <v>1716867.22</v>
      </c>
    </row>
    <row r="1091" spans="3:5">
      <c r="C1091" s="57" t="s">
        <v>538</v>
      </c>
      <c r="D1091" s="172">
        <v>1520450</v>
      </c>
      <c r="E1091" s="172">
        <v>0</v>
      </c>
    </row>
    <row r="1092" spans="3:5">
      <c r="C1092" s="57" t="s">
        <v>452</v>
      </c>
      <c r="D1092" s="172">
        <v>2408083</v>
      </c>
      <c r="E1092" s="172">
        <v>0</v>
      </c>
    </row>
    <row r="1093" spans="3:5">
      <c r="C1093" s="57" t="s">
        <v>537</v>
      </c>
      <c r="D1093" s="172">
        <v>656325</v>
      </c>
      <c r="E1093" s="172">
        <v>0</v>
      </c>
    </row>
    <row r="1094" spans="3:5">
      <c r="C1094" s="57" t="s">
        <v>453</v>
      </c>
      <c r="D1094" s="172">
        <v>1481647</v>
      </c>
      <c r="E1094" s="172">
        <v>0</v>
      </c>
    </row>
    <row r="1095" spans="3:5">
      <c r="C1095" s="57" t="s">
        <v>832</v>
      </c>
      <c r="D1095" s="172">
        <v>1461985</v>
      </c>
      <c r="E1095" s="172">
        <v>0</v>
      </c>
    </row>
    <row r="1096" spans="3:5">
      <c r="C1096" s="57" t="s">
        <v>1556</v>
      </c>
      <c r="D1096" s="172">
        <v>527828100</v>
      </c>
      <c r="E1096" s="172">
        <v>35358696.75</v>
      </c>
    </row>
    <row r="1097" spans="3:5">
      <c r="C1097" s="173" t="s">
        <v>242</v>
      </c>
      <c r="D1097" s="174">
        <v>86582012</v>
      </c>
      <c r="E1097" s="174">
        <v>0</v>
      </c>
    </row>
    <row r="1098" spans="3:5">
      <c r="C1098" s="57" t="s">
        <v>664</v>
      </c>
      <c r="D1098" s="172">
        <v>54902929</v>
      </c>
      <c r="E1098" s="172">
        <v>0</v>
      </c>
    </row>
    <row r="1099" spans="3:5">
      <c r="C1099" s="57" t="s">
        <v>665</v>
      </c>
      <c r="D1099" s="172">
        <v>1602521</v>
      </c>
      <c r="E1099" s="172">
        <v>0</v>
      </c>
    </row>
    <row r="1100" spans="3:5">
      <c r="C1100" s="57" t="s">
        <v>833</v>
      </c>
      <c r="D1100" s="172">
        <v>0</v>
      </c>
      <c r="E1100" s="172">
        <v>0</v>
      </c>
    </row>
    <row r="1101" spans="3:5">
      <c r="C1101" s="57" t="s">
        <v>834</v>
      </c>
      <c r="D1101" s="172">
        <v>5371627</v>
      </c>
      <c r="E1101" s="172">
        <v>0</v>
      </c>
    </row>
    <row r="1102" spans="3:5">
      <c r="C1102" s="57" t="s">
        <v>666</v>
      </c>
      <c r="D1102" s="172">
        <v>24704935</v>
      </c>
      <c r="E1102" s="172">
        <v>0</v>
      </c>
    </row>
    <row r="1103" spans="3:5">
      <c r="C1103" s="175" t="s">
        <v>252</v>
      </c>
      <c r="D1103" s="176">
        <v>742299370</v>
      </c>
      <c r="E1103" s="176">
        <v>178198007.57000002</v>
      </c>
    </row>
    <row r="1104" spans="3:5">
      <c r="C1104" s="100" t="s">
        <v>240</v>
      </c>
      <c r="D1104" s="101">
        <v>742299370</v>
      </c>
      <c r="E1104" s="101">
        <v>178198007.57000002</v>
      </c>
    </row>
    <row r="1105" spans="3:5">
      <c r="C1105" s="57" t="s">
        <v>386</v>
      </c>
      <c r="D1105" s="172">
        <v>2982396</v>
      </c>
      <c r="E1105" s="172">
        <v>0</v>
      </c>
    </row>
    <row r="1106" spans="3:5">
      <c r="C1106" s="57" t="s">
        <v>1557</v>
      </c>
      <c r="D1106" s="172">
        <v>1542689</v>
      </c>
      <c r="E1106" s="172">
        <v>5057786.1500000004</v>
      </c>
    </row>
    <row r="1107" spans="3:5">
      <c r="C1107" s="57" t="s">
        <v>536</v>
      </c>
      <c r="D1107" s="172">
        <v>8227707</v>
      </c>
      <c r="E1107" s="172">
        <v>1503909.18</v>
      </c>
    </row>
    <row r="1108" spans="3:5">
      <c r="C1108" s="57" t="s">
        <v>535</v>
      </c>
      <c r="D1108" s="172">
        <v>5070433</v>
      </c>
      <c r="E1108" s="172">
        <v>1049715.3600000001</v>
      </c>
    </row>
    <row r="1109" spans="3:5">
      <c r="C1109" s="57" t="s">
        <v>534</v>
      </c>
      <c r="D1109" s="172">
        <v>28116881</v>
      </c>
      <c r="E1109" s="172">
        <v>0</v>
      </c>
    </row>
    <row r="1110" spans="3:5">
      <c r="C1110" s="57" t="s">
        <v>722</v>
      </c>
      <c r="D1110" s="172">
        <v>0</v>
      </c>
      <c r="E1110" s="172">
        <v>1635766.29</v>
      </c>
    </row>
    <row r="1111" spans="3:5">
      <c r="C1111" s="57" t="s">
        <v>1558</v>
      </c>
      <c r="D1111" s="172">
        <v>0</v>
      </c>
      <c r="E1111" s="172">
        <v>553779.26</v>
      </c>
    </row>
    <row r="1112" spans="3:5">
      <c r="C1112" s="57" t="s">
        <v>1559</v>
      </c>
      <c r="D1112" s="172">
        <v>533167</v>
      </c>
      <c r="E1112" s="172">
        <v>0</v>
      </c>
    </row>
    <row r="1113" spans="3:5">
      <c r="C1113" s="57" t="s">
        <v>437</v>
      </c>
      <c r="D1113" s="172">
        <v>30000003</v>
      </c>
      <c r="E1113" s="172">
        <v>19509292.059999999</v>
      </c>
    </row>
    <row r="1114" spans="3:5">
      <c r="C1114" s="57" t="s">
        <v>438</v>
      </c>
      <c r="D1114" s="172">
        <v>97501084</v>
      </c>
      <c r="E1114" s="172">
        <v>63993745.270000003</v>
      </c>
    </row>
    <row r="1115" spans="3:5">
      <c r="C1115" s="57" t="s">
        <v>419</v>
      </c>
      <c r="D1115" s="172">
        <v>2265191</v>
      </c>
      <c r="E1115" s="172">
        <v>0</v>
      </c>
    </row>
    <row r="1116" spans="3:5">
      <c r="C1116" s="57" t="s">
        <v>307</v>
      </c>
      <c r="D1116" s="172">
        <v>13846610</v>
      </c>
      <c r="E1116" s="172">
        <v>0</v>
      </c>
    </row>
    <row r="1117" spans="3:5">
      <c r="C1117" s="57" t="s">
        <v>1560</v>
      </c>
      <c r="D1117" s="172">
        <v>1090343</v>
      </c>
      <c r="E1117" s="172">
        <v>0</v>
      </c>
    </row>
    <row r="1118" spans="3:5">
      <c r="C1118" s="57" t="s">
        <v>1561</v>
      </c>
      <c r="D1118" s="172">
        <v>1510897</v>
      </c>
      <c r="E1118" s="172">
        <v>0</v>
      </c>
    </row>
    <row r="1119" spans="3:5">
      <c r="C1119" s="57" t="s">
        <v>1562</v>
      </c>
      <c r="D1119" s="172">
        <v>1510897</v>
      </c>
      <c r="E1119" s="172">
        <v>0</v>
      </c>
    </row>
    <row r="1120" spans="3:5">
      <c r="C1120" s="57" t="s">
        <v>1563</v>
      </c>
      <c r="D1120" s="172">
        <v>1090343</v>
      </c>
      <c r="E1120" s="172">
        <v>0</v>
      </c>
    </row>
    <row r="1121" spans="3:5">
      <c r="C1121" s="57" t="s">
        <v>1564</v>
      </c>
      <c r="D1121" s="172">
        <v>4521143</v>
      </c>
      <c r="E1121" s="172">
        <v>3961113.22</v>
      </c>
    </row>
    <row r="1122" spans="3:5">
      <c r="C1122" s="57" t="s">
        <v>1565</v>
      </c>
      <c r="D1122" s="172">
        <v>1175317</v>
      </c>
      <c r="E1122" s="172">
        <v>0</v>
      </c>
    </row>
    <row r="1123" spans="3:5">
      <c r="C1123" s="57" t="s">
        <v>1566</v>
      </c>
      <c r="D1123" s="172">
        <v>6047821</v>
      </c>
      <c r="E1123" s="172">
        <v>7926674.5899999999</v>
      </c>
    </row>
    <row r="1124" spans="3:5">
      <c r="C1124" s="57" t="s">
        <v>1567</v>
      </c>
      <c r="D1124" s="172">
        <v>3426970</v>
      </c>
      <c r="E1124" s="172">
        <v>3931790.18</v>
      </c>
    </row>
    <row r="1125" spans="3:5">
      <c r="C1125" s="57" t="s">
        <v>1568</v>
      </c>
      <c r="D1125" s="172">
        <v>1504803</v>
      </c>
      <c r="E1125" s="172">
        <v>0</v>
      </c>
    </row>
    <row r="1126" spans="3:5">
      <c r="C1126" s="57" t="s">
        <v>1569</v>
      </c>
      <c r="D1126" s="172">
        <v>1519986</v>
      </c>
      <c r="E1126" s="172">
        <v>0</v>
      </c>
    </row>
    <row r="1127" spans="3:5">
      <c r="C1127" s="57" t="s">
        <v>1570</v>
      </c>
      <c r="D1127" s="172">
        <v>2273773</v>
      </c>
      <c r="E1127" s="172">
        <v>0</v>
      </c>
    </row>
    <row r="1128" spans="3:5">
      <c r="C1128" s="57" t="s">
        <v>1571</v>
      </c>
      <c r="D1128" s="172">
        <v>1076708</v>
      </c>
      <c r="E1128" s="172">
        <v>0</v>
      </c>
    </row>
    <row r="1129" spans="3:5">
      <c r="C1129" s="57" t="s">
        <v>599</v>
      </c>
      <c r="D1129" s="172">
        <v>1519986</v>
      </c>
      <c r="E1129" s="172">
        <v>4300925.58</v>
      </c>
    </row>
    <row r="1130" spans="3:5">
      <c r="C1130" s="57" t="s">
        <v>533</v>
      </c>
      <c r="D1130" s="172">
        <v>1076708</v>
      </c>
      <c r="E1130" s="172">
        <v>0</v>
      </c>
    </row>
    <row r="1131" spans="3:5">
      <c r="C1131" s="57" t="s">
        <v>404</v>
      </c>
      <c r="D1131" s="172">
        <v>5383541</v>
      </c>
      <c r="E1131" s="172">
        <v>2535290.48</v>
      </c>
    </row>
    <row r="1132" spans="3:5">
      <c r="C1132" s="57" t="s">
        <v>405</v>
      </c>
      <c r="D1132" s="172">
        <v>7366419</v>
      </c>
      <c r="E1132" s="172">
        <v>0</v>
      </c>
    </row>
    <row r="1133" spans="3:5">
      <c r="C1133" s="57" t="s">
        <v>406</v>
      </c>
      <c r="D1133" s="172">
        <v>3282809</v>
      </c>
      <c r="E1133" s="172">
        <v>0</v>
      </c>
    </row>
    <row r="1134" spans="3:5">
      <c r="C1134" s="57" t="s">
        <v>407</v>
      </c>
      <c r="D1134" s="172">
        <v>1083406</v>
      </c>
      <c r="E1134" s="172">
        <v>0</v>
      </c>
    </row>
    <row r="1135" spans="3:5">
      <c r="C1135" s="57" t="s">
        <v>408</v>
      </c>
      <c r="D1135" s="172">
        <v>3494897</v>
      </c>
      <c r="E1135" s="172">
        <v>0</v>
      </c>
    </row>
    <row r="1136" spans="3:5">
      <c r="C1136" s="57" t="s">
        <v>409</v>
      </c>
      <c r="D1136" s="172">
        <v>4075959</v>
      </c>
      <c r="E1136" s="172">
        <v>0</v>
      </c>
    </row>
    <row r="1137" spans="3:5">
      <c r="C1137" s="57" t="s">
        <v>1572</v>
      </c>
      <c r="D1137" s="172">
        <v>178751321</v>
      </c>
      <c r="E1137" s="172">
        <v>752123.48</v>
      </c>
    </row>
    <row r="1138" spans="3:5">
      <c r="C1138" s="57" t="s">
        <v>1573</v>
      </c>
      <c r="D1138" s="172">
        <v>5076986</v>
      </c>
      <c r="E1138" s="172">
        <v>0</v>
      </c>
    </row>
    <row r="1139" spans="3:5">
      <c r="C1139" s="57" t="s">
        <v>1574</v>
      </c>
      <c r="D1139" s="172">
        <v>60000001</v>
      </c>
      <c r="E1139" s="172">
        <v>32307194.149999999</v>
      </c>
    </row>
    <row r="1140" spans="3:5">
      <c r="C1140" s="57" t="s">
        <v>410</v>
      </c>
      <c r="D1140" s="172">
        <v>1413658</v>
      </c>
      <c r="E1140" s="172">
        <v>0</v>
      </c>
    </row>
    <row r="1141" spans="3:5">
      <c r="C1141" s="57" t="s">
        <v>1575</v>
      </c>
      <c r="D1141" s="172">
        <v>30000002</v>
      </c>
      <c r="E1141" s="172">
        <v>0</v>
      </c>
    </row>
    <row r="1142" spans="3:5">
      <c r="C1142" s="57" t="s">
        <v>411</v>
      </c>
      <c r="D1142" s="172">
        <v>5068647</v>
      </c>
      <c r="E1142" s="172">
        <v>0</v>
      </c>
    </row>
    <row r="1143" spans="3:5">
      <c r="C1143" s="57" t="s">
        <v>412</v>
      </c>
      <c r="D1143" s="172">
        <v>1413658</v>
      </c>
      <c r="E1143" s="172">
        <v>0</v>
      </c>
    </row>
    <row r="1144" spans="3:5">
      <c r="C1144" s="57" t="s">
        <v>413</v>
      </c>
      <c r="D1144" s="172">
        <v>1413658</v>
      </c>
      <c r="E1144" s="172">
        <v>0</v>
      </c>
    </row>
    <row r="1145" spans="3:5">
      <c r="C1145" s="57" t="s">
        <v>414</v>
      </c>
      <c r="D1145" s="172">
        <v>7591797</v>
      </c>
      <c r="E1145" s="172">
        <v>5250908.18</v>
      </c>
    </row>
    <row r="1146" spans="3:5">
      <c r="C1146" s="57" t="s">
        <v>415</v>
      </c>
      <c r="D1146" s="172">
        <v>12655186</v>
      </c>
      <c r="E1146" s="172">
        <v>8868928.5500000007</v>
      </c>
    </row>
    <row r="1147" spans="3:5">
      <c r="C1147" s="57" t="s">
        <v>1576</v>
      </c>
      <c r="D1147" s="172">
        <v>13314662</v>
      </c>
      <c r="E1147" s="172">
        <v>0</v>
      </c>
    </row>
    <row r="1148" spans="3:5">
      <c r="C1148" s="57" t="s">
        <v>416</v>
      </c>
      <c r="D1148" s="172">
        <v>1076708</v>
      </c>
      <c r="E1148" s="172">
        <v>2954243.09</v>
      </c>
    </row>
    <row r="1149" spans="3:5">
      <c r="C1149" s="57" t="s">
        <v>417</v>
      </c>
      <c r="D1149" s="172">
        <v>1076708</v>
      </c>
      <c r="E1149" s="172">
        <v>0</v>
      </c>
    </row>
    <row r="1150" spans="3:5">
      <c r="C1150" s="57" t="s">
        <v>1577</v>
      </c>
      <c r="D1150" s="172">
        <v>7599928</v>
      </c>
      <c r="E1150" s="172">
        <v>4449964.3899999997</v>
      </c>
    </row>
    <row r="1151" spans="3:5">
      <c r="C1151" s="57" t="s">
        <v>532</v>
      </c>
      <c r="D1151" s="172">
        <v>1543101</v>
      </c>
      <c r="E1151" s="172">
        <v>0</v>
      </c>
    </row>
    <row r="1152" spans="3:5">
      <c r="C1152" s="57" t="s">
        <v>1578</v>
      </c>
      <c r="D1152" s="172">
        <v>2000000</v>
      </c>
      <c r="E1152" s="172">
        <v>0</v>
      </c>
    </row>
    <row r="1153" spans="3:5">
      <c r="C1153" s="57" t="s">
        <v>531</v>
      </c>
      <c r="D1153" s="172">
        <v>135000006</v>
      </c>
      <c r="E1153" s="172">
        <v>0</v>
      </c>
    </row>
    <row r="1154" spans="3:5">
      <c r="C1154" s="57" t="s">
        <v>418</v>
      </c>
      <c r="D1154" s="172">
        <v>1543101</v>
      </c>
      <c r="E1154" s="172">
        <v>0</v>
      </c>
    </row>
    <row r="1155" spans="3:5">
      <c r="C1155" s="57" t="s">
        <v>530</v>
      </c>
      <c r="D1155" s="172">
        <v>1075882</v>
      </c>
      <c r="E1155" s="172">
        <v>0</v>
      </c>
    </row>
    <row r="1156" spans="3:5">
      <c r="C1156" s="57" t="s">
        <v>1579</v>
      </c>
      <c r="D1156" s="172">
        <v>8264361</v>
      </c>
      <c r="E1156" s="172">
        <v>7654858.1100000003</v>
      </c>
    </row>
    <row r="1157" spans="3:5">
      <c r="C1157" s="57" t="s">
        <v>1580</v>
      </c>
      <c r="D1157" s="172">
        <v>4841110</v>
      </c>
      <c r="E1157" s="172">
        <v>0</v>
      </c>
    </row>
    <row r="1158" spans="3:5">
      <c r="C1158" s="57" t="s">
        <v>365</v>
      </c>
      <c r="D1158" s="172">
        <v>7500002</v>
      </c>
      <c r="E1158" s="172">
        <v>0</v>
      </c>
    </row>
    <row r="1159" spans="3:5">
      <c r="C1159" s="57" t="s">
        <v>835</v>
      </c>
      <c r="D1159" s="172">
        <v>0</v>
      </c>
      <c r="E1159" s="172">
        <v>0</v>
      </c>
    </row>
    <row r="1160" spans="3:5">
      <c r="C1160" s="57" t="s">
        <v>1581</v>
      </c>
      <c r="D1160" s="172">
        <v>9960000</v>
      </c>
      <c r="E1160" s="172">
        <v>0</v>
      </c>
    </row>
    <row r="1161" spans="3:5">
      <c r="C1161" s="57" t="s">
        <v>734</v>
      </c>
      <c r="D1161" s="172">
        <v>0</v>
      </c>
      <c r="E1161" s="172">
        <v>0</v>
      </c>
    </row>
    <row r="1162" spans="3:5">
      <c r="C1162" s="57" t="s">
        <v>735</v>
      </c>
      <c r="D1162" s="172">
        <v>0</v>
      </c>
      <c r="E1162" s="172">
        <v>0</v>
      </c>
    </row>
    <row r="1163" spans="3:5">
      <c r="C1163" s="175" t="s">
        <v>308</v>
      </c>
      <c r="D1163" s="176">
        <v>1734985101</v>
      </c>
      <c r="E1163" s="176">
        <v>265926974.91000003</v>
      </c>
    </row>
    <row r="1164" spans="3:5">
      <c r="C1164" s="173" t="s">
        <v>240</v>
      </c>
      <c r="D1164" s="174">
        <v>1455500578</v>
      </c>
      <c r="E1164" s="174">
        <v>246437721.06000003</v>
      </c>
    </row>
    <row r="1165" spans="3:5">
      <c r="C1165" s="57" t="s">
        <v>346</v>
      </c>
      <c r="D1165" s="172">
        <v>157231672</v>
      </c>
      <c r="E1165" s="172">
        <v>0</v>
      </c>
    </row>
    <row r="1166" spans="3:5">
      <c r="C1166" s="57" t="s">
        <v>1582</v>
      </c>
      <c r="D1166" s="172">
        <v>26496875</v>
      </c>
      <c r="E1166" s="172">
        <v>0</v>
      </c>
    </row>
    <row r="1167" spans="3:5">
      <c r="C1167" s="57" t="s">
        <v>1583</v>
      </c>
      <c r="D1167" s="172">
        <v>5188516</v>
      </c>
      <c r="E1167" s="172">
        <v>65736.81</v>
      </c>
    </row>
    <row r="1168" spans="3:5">
      <c r="C1168" s="57" t="s">
        <v>1584</v>
      </c>
      <c r="D1168" s="172">
        <v>6508435</v>
      </c>
      <c r="E1168" s="172">
        <v>0</v>
      </c>
    </row>
    <row r="1169" spans="3:5">
      <c r="C1169" s="57" t="s">
        <v>1585</v>
      </c>
      <c r="D1169" s="172">
        <v>1310327</v>
      </c>
      <c r="E1169" s="172">
        <v>0</v>
      </c>
    </row>
    <row r="1170" spans="3:5">
      <c r="C1170" s="57" t="s">
        <v>1586</v>
      </c>
      <c r="D1170" s="172">
        <v>5242460</v>
      </c>
      <c r="E1170" s="172">
        <v>0</v>
      </c>
    </row>
    <row r="1171" spans="3:5">
      <c r="C1171" s="57" t="s">
        <v>1587</v>
      </c>
      <c r="D1171" s="172">
        <v>1112112</v>
      </c>
      <c r="E1171" s="172">
        <v>0</v>
      </c>
    </row>
    <row r="1172" spans="3:5">
      <c r="C1172" s="57" t="s">
        <v>1588</v>
      </c>
      <c r="D1172" s="172">
        <v>1112112</v>
      </c>
      <c r="E1172" s="172">
        <v>0</v>
      </c>
    </row>
    <row r="1173" spans="3:5">
      <c r="C1173" s="57" t="s">
        <v>1589</v>
      </c>
      <c r="D1173" s="172">
        <v>5560558</v>
      </c>
      <c r="E1173" s="172">
        <v>0</v>
      </c>
    </row>
    <row r="1174" spans="3:5">
      <c r="C1174" s="57" t="s">
        <v>1590</v>
      </c>
      <c r="D1174" s="172">
        <v>2419006</v>
      </c>
      <c r="E1174" s="172">
        <v>0</v>
      </c>
    </row>
    <row r="1175" spans="3:5">
      <c r="C1175" s="57" t="s">
        <v>1591</v>
      </c>
      <c r="D1175" s="172">
        <v>12095029</v>
      </c>
      <c r="E1175" s="172">
        <v>0</v>
      </c>
    </row>
    <row r="1176" spans="3:5">
      <c r="C1176" s="57" t="s">
        <v>1592</v>
      </c>
      <c r="D1176" s="172">
        <v>7389792</v>
      </c>
      <c r="E1176" s="172">
        <v>0</v>
      </c>
    </row>
    <row r="1177" spans="3:5">
      <c r="C1177" s="57" t="s">
        <v>1593</v>
      </c>
      <c r="D1177" s="172">
        <v>1498437</v>
      </c>
      <c r="E1177" s="172">
        <v>0</v>
      </c>
    </row>
    <row r="1178" spans="3:5">
      <c r="C1178" s="57" t="s">
        <v>1594</v>
      </c>
      <c r="D1178" s="172">
        <v>7492185</v>
      </c>
      <c r="E1178" s="172">
        <v>0</v>
      </c>
    </row>
    <row r="1179" spans="3:5">
      <c r="C1179" s="57" t="s">
        <v>1595</v>
      </c>
      <c r="D1179" s="172">
        <v>1486291</v>
      </c>
      <c r="E1179" s="172">
        <v>0</v>
      </c>
    </row>
    <row r="1180" spans="3:5">
      <c r="C1180" s="57" t="s">
        <v>529</v>
      </c>
      <c r="D1180" s="172">
        <v>16726449</v>
      </c>
      <c r="E1180" s="172">
        <v>0</v>
      </c>
    </row>
    <row r="1181" spans="3:5">
      <c r="C1181" s="57" t="s">
        <v>309</v>
      </c>
      <c r="D1181" s="172">
        <v>166000001</v>
      </c>
      <c r="E1181" s="172">
        <v>0</v>
      </c>
    </row>
    <row r="1182" spans="3:5">
      <c r="C1182" s="57" t="s">
        <v>1596</v>
      </c>
      <c r="D1182" s="172">
        <v>2417108</v>
      </c>
      <c r="E1182" s="172">
        <v>1616673.08</v>
      </c>
    </row>
    <row r="1183" spans="3:5">
      <c r="C1183" s="57" t="s">
        <v>774</v>
      </c>
      <c r="D1183" s="172">
        <v>0</v>
      </c>
      <c r="E1183" s="172">
        <v>2787250.35</v>
      </c>
    </row>
    <row r="1184" spans="3:5">
      <c r="C1184" s="57" t="s">
        <v>1597</v>
      </c>
      <c r="D1184" s="172">
        <v>2129173</v>
      </c>
      <c r="E1184" s="172">
        <v>1335796.58</v>
      </c>
    </row>
    <row r="1185" spans="3:5">
      <c r="C1185" s="57" t="s">
        <v>1598</v>
      </c>
      <c r="D1185" s="172">
        <v>4061379</v>
      </c>
      <c r="E1185" s="172">
        <v>1975705.64</v>
      </c>
    </row>
    <row r="1186" spans="3:5">
      <c r="C1186" s="57" t="s">
        <v>1599</v>
      </c>
      <c r="D1186" s="172">
        <v>3714026</v>
      </c>
      <c r="E1186" s="172">
        <v>0</v>
      </c>
    </row>
    <row r="1187" spans="3:5">
      <c r="C1187" s="57" t="s">
        <v>1600</v>
      </c>
      <c r="D1187" s="172">
        <v>7000000</v>
      </c>
      <c r="E1187" s="172">
        <v>0</v>
      </c>
    </row>
    <row r="1188" spans="3:5">
      <c r="C1188" s="57" t="s">
        <v>1601</v>
      </c>
      <c r="D1188" s="172">
        <v>1318200</v>
      </c>
      <c r="E1188" s="172">
        <v>0</v>
      </c>
    </row>
    <row r="1189" spans="3:5">
      <c r="C1189" s="57" t="s">
        <v>1602</v>
      </c>
      <c r="D1189" s="172">
        <v>2347098</v>
      </c>
      <c r="E1189" s="172">
        <v>0</v>
      </c>
    </row>
    <row r="1190" spans="3:5">
      <c r="C1190" s="57" t="s">
        <v>1603</v>
      </c>
      <c r="D1190" s="172">
        <v>3216613</v>
      </c>
      <c r="E1190" s="172">
        <v>4477673.1900000004</v>
      </c>
    </row>
    <row r="1191" spans="3:5">
      <c r="C1191" s="57" t="s">
        <v>1604</v>
      </c>
      <c r="D1191" s="172">
        <v>20000000</v>
      </c>
      <c r="E1191" s="172">
        <v>0</v>
      </c>
    </row>
    <row r="1192" spans="3:5">
      <c r="C1192" s="57" t="s">
        <v>775</v>
      </c>
      <c r="D1192" s="172">
        <v>0</v>
      </c>
      <c r="E1192" s="172">
        <v>0</v>
      </c>
    </row>
    <row r="1193" spans="3:5">
      <c r="C1193" s="57" t="s">
        <v>1605</v>
      </c>
      <c r="D1193" s="172">
        <v>1945401</v>
      </c>
      <c r="E1193" s="172">
        <v>4464074.01</v>
      </c>
    </row>
    <row r="1194" spans="3:5">
      <c r="C1194" s="57" t="s">
        <v>1606</v>
      </c>
      <c r="D1194" s="172">
        <v>7492175</v>
      </c>
      <c r="E1194" s="172">
        <v>2664159.2200000002</v>
      </c>
    </row>
    <row r="1195" spans="3:5">
      <c r="C1195" s="57" t="s">
        <v>1607</v>
      </c>
      <c r="D1195" s="172">
        <v>12473591</v>
      </c>
      <c r="E1195" s="172">
        <v>3546306.82</v>
      </c>
    </row>
    <row r="1196" spans="3:5">
      <c r="C1196" s="57" t="s">
        <v>1608</v>
      </c>
      <c r="D1196" s="172">
        <v>4845910</v>
      </c>
      <c r="E1196" s="172">
        <v>0</v>
      </c>
    </row>
    <row r="1197" spans="3:5">
      <c r="C1197" s="57" t="s">
        <v>1609</v>
      </c>
      <c r="D1197" s="172">
        <v>2488475</v>
      </c>
      <c r="E1197" s="172">
        <v>0</v>
      </c>
    </row>
    <row r="1198" spans="3:5">
      <c r="C1198" s="57" t="s">
        <v>1610</v>
      </c>
      <c r="D1198" s="172">
        <v>10587127</v>
      </c>
      <c r="E1198" s="172">
        <v>0</v>
      </c>
    </row>
    <row r="1199" spans="3:5">
      <c r="C1199" s="57" t="s">
        <v>1611</v>
      </c>
      <c r="D1199" s="172">
        <v>1849743</v>
      </c>
      <c r="E1199" s="172">
        <v>102240.39</v>
      </c>
    </row>
    <row r="1200" spans="3:5">
      <c r="C1200" s="57" t="s">
        <v>1612</v>
      </c>
      <c r="D1200" s="172">
        <v>37375859</v>
      </c>
      <c r="E1200" s="172">
        <v>30000000</v>
      </c>
    </row>
    <row r="1201" spans="3:5">
      <c r="C1201" s="57" t="s">
        <v>1613</v>
      </c>
      <c r="D1201" s="172">
        <v>5023007</v>
      </c>
      <c r="E1201" s="172">
        <v>2605253.96</v>
      </c>
    </row>
    <row r="1202" spans="3:5">
      <c r="C1202" s="57" t="s">
        <v>1614</v>
      </c>
      <c r="D1202" s="172">
        <v>3662761</v>
      </c>
      <c r="E1202" s="172">
        <v>1658147.86</v>
      </c>
    </row>
    <row r="1203" spans="3:5">
      <c r="C1203" s="57" t="s">
        <v>1615</v>
      </c>
      <c r="D1203" s="172">
        <v>37521083</v>
      </c>
      <c r="E1203" s="172">
        <v>30000000</v>
      </c>
    </row>
    <row r="1204" spans="3:5">
      <c r="C1204" s="57" t="s">
        <v>1616</v>
      </c>
      <c r="D1204" s="172">
        <v>2429113</v>
      </c>
      <c r="E1204" s="172">
        <v>0</v>
      </c>
    </row>
    <row r="1205" spans="3:5">
      <c r="C1205" s="57" t="s">
        <v>528</v>
      </c>
      <c r="D1205" s="172">
        <v>6751973</v>
      </c>
      <c r="E1205" s="172">
        <v>0</v>
      </c>
    </row>
    <row r="1206" spans="3:5">
      <c r="C1206" s="57" t="s">
        <v>816</v>
      </c>
      <c r="D1206" s="172">
        <v>76154845</v>
      </c>
      <c r="E1206" s="172">
        <v>15592525.859999999</v>
      </c>
    </row>
    <row r="1207" spans="3:5">
      <c r="C1207" s="57" t="s">
        <v>1617</v>
      </c>
      <c r="D1207" s="172">
        <v>6080000</v>
      </c>
      <c r="E1207" s="172">
        <v>0</v>
      </c>
    </row>
    <row r="1208" spans="3:5">
      <c r="C1208" s="57" t="s">
        <v>1618</v>
      </c>
      <c r="D1208" s="172">
        <v>5437376</v>
      </c>
      <c r="E1208" s="172">
        <v>0</v>
      </c>
    </row>
    <row r="1209" spans="3:5">
      <c r="C1209" s="57" t="s">
        <v>1619</v>
      </c>
      <c r="D1209" s="172">
        <v>20000000</v>
      </c>
      <c r="E1209" s="172">
        <v>0</v>
      </c>
    </row>
    <row r="1210" spans="3:5">
      <c r="C1210" s="57" t="s">
        <v>1620</v>
      </c>
      <c r="D1210" s="172">
        <v>5652712</v>
      </c>
      <c r="E1210" s="172">
        <v>0</v>
      </c>
    </row>
    <row r="1211" spans="3:5">
      <c r="C1211" s="57" t="s">
        <v>1621</v>
      </c>
      <c r="D1211" s="172">
        <v>61053890</v>
      </c>
      <c r="E1211" s="172">
        <v>0</v>
      </c>
    </row>
    <row r="1212" spans="3:5">
      <c r="C1212" s="57" t="s">
        <v>1622</v>
      </c>
      <c r="D1212" s="172">
        <v>12383198</v>
      </c>
      <c r="E1212" s="172">
        <v>0</v>
      </c>
    </row>
    <row r="1213" spans="3:5">
      <c r="C1213" s="57" t="s">
        <v>1623</v>
      </c>
      <c r="D1213" s="172">
        <v>13109885</v>
      </c>
      <c r="E1213" s="172">
        <v>0</v>
      </c>
    </row>
    <row r="1214" spans="3:5">
      <c r="C1214" s="57" t="s">
        <v>1624</v>
      </c>
      <c r="D1214" s="172">
        <v>177387225</v>
      </c>
      <c r="E1214" s="172">
        <v>0</v>
      </c>
    </row>
    <row r="1215" spans="3:5">
      <c r="C1215" s="57" t="s">
        <v>1625</v>
      </c>
      <c r="D1215" s="172">
        <v>5129530</v>
      </c>
      <c r="E1215" s="172">
        <v>0</v>
      </c>
    </row>
    <row r="1216" spans="3:5">
      <c r="C1216" s="57" t="s">
        <v>1626</v>
      </c>
      <c r="D1216" s="172">
        <v>75527452</v>
      </c>
      <c r="E1216" s="172">
        <v>44685833.630000003</v>
      </c>
    </row>
    <row r="1217" spans="3:5">
      <c r="C1217" s="57" t="s">
        <v>1627</v>
      </c>
      <c r="D1217" s="172">
        <v>12751040</v>
      </c>
      <c r="E1217" s="172">
        <v>0</v>
      </c>
    </row>
    <row r="1218" spans="3:5">
      <c r="C1218" s="57" t="s">
        <v>836</v>
      </c>
      <c r="D1218" s="172">
        <v>0</v>
      </c>
      <c r="E1218" s="172">
        <v>0</v>
      </c>
    </row>
    <row r="1219" spans="3:5">
      <c r="C1219" s="57" t="s">
        <v>310</v>
      </c>
      <c r="D1219" s="172">
        <v>191812602</v>
      </c>
      <c r="E1219" s="172">
        <v>25899801.93</v>
      </c>
    </row>
    <row r="1220" spans="3:5">
      <c r="C1220" s="57" t="s">
        <v>1628</v>
      </c>
      <c r="D1220" s="172">
        <v>76458419</v>
      </c>
      <c r="E1220" s="172">
        <v>66632322.740000002</v>
      </c>
    </row>
    <row r="1221" spans="3:5">
      <c r="C1221" s="57" t="s">
        <v>1629</v>
      </c>
      <c r="D1221" s="172">
        <v>111042332</v>
      </c>
      <c r="E1221" s="172">
        <v>6328218.9900000002</v>
      </c>
    </row>
    <row r="1222" spans="3:5">
      <c r="C1222" s="173" t="s">
        <v>242</v>
      </c>
      <c r="D1222" s="174">
        <v>14154718</v>
      </c>
      <c r="E1222" s="174">
        <v>19489253.850000001</v>
      </c>
    </row>
    <row r="1223" spans="3:5">
      <c r="C1223" s="57" t="s">
        <v>527</v>
      </c>
      <c r="D1223" s="172">
        <v>14083521</v>
      </c>
      <c r="E1223" s="172">
        <v>6660764.1399999997</v>
      </c>
    </row>
    <row r="1224" spans="3:5">
      <c r="C1224" s="57" t="s">
        <v>667</v>
      </c>
      <c r="D1224" s="172">
        <v>71197</v>
      </c>
      <c r="E1224" s="172">
        <v>0</v>
      </c>
    </row>
    <row r="1225" spans="3:5">
      <c r="C1225" s="57" t="s">
        <v>776</v>
      </c>
      <c r="D1225" s="172">
        <v>0</v>
      </c>
      <c r="E1225" s="172">
        <v>12828489.710000001</v>
      </c>
    </row>
    <row r="1226" spans="3:5">
      <c r="C1226" s="173" t="s">
        <v>243</v>
      </c>
      <c r="D1226" s="174">
        <v>265329805</v>
      </c>
      <c r="E1226" s="174">
        <v>0</v>
      </c>
    </row>
    <row r="1227" spans="3:5">
      <c r="C1227" s="57" t="s">
        <v>668</v>
      </c>
      <c r="D1227" s="172">
        <v>96421796</v>
      </c>
      <c r="E1227" s="172">
        <v>0</v>
      </c>
    </row>
    <row r="1228" spans="3:5">
      <c r="C1228" s="57" t="s">
        <v>669</v>
      </c>
      <c r="D1228" s="172">
        <v>45999793</v>
      </c>
      <c r="E1228" s="172">
        <v>0</v>
      </c>
    </row>
    <row r="1229" spans="3:5">
      <c r="C1229" s="57" t="s">
        <v>670</v>
      </c>
      <c r="D1229" s="172">
        <v>83830216</v>
      </c>
      <c r="E1229" s="172">
        <v>0</v>
      </c>
    </row>
    <row r="1230" spans="3:5">
      <c r="C1230" s="57" t="s">
        <v>936</v>
      </c>
      <c r="D1230" s="172">
        <v>39078000</v>
      </c>
      <c r="E1230" s="172">
        <v>0</v>
      </c>
    </row>
    <row r="1231" spans="3:5">
      <c r="C1231" s="175" t="s">
        <v>311</v>
      </c>
      <c r="D1231" s="176">
        <v>697956452</v>
      </c>
      <c r="E1231" s="176">
        <v>251111914.30000001</v>
      </c>
    </row>
    <row r="1232" spans="3:5">
      <c r="C1232" s="173" t="s">
        <v>240</v>
      </c>
      <c r="D1232" s="174">
        <v>638383686</v>
      </c>
      <c r="E1232" s="174">
        <v>251111914.30000001</v>
      </c>
    </row>
    <row r="1233" spans="3:5">
      <c r="C1233" s="57" t="s">
        <v>1630</v>
      </c>
      <c r="D1233" s="172">
        <v>15080801</v>
      </c>
      <c r="E1233" s="172">
        <v>0</v>
      </c>
    </row>
    <row r="1234" spans="3:5">
      <c r="C1234" s="57" t="s">
        <v>1631</v>
      </c>
      <c r="D1234" s="172">
        <v>20652855</v>
      </c>
      <c r="E1234" s="172">
        <v>11532937.880000001</v>
      </c>
    </row>
    <row r="1235" spans="3:5">
      <c r="C1235" s="57" t="s">
        <v>1632</v>
      </c>
      <c r="D1235" s="172">
        <v>19306742</v>
      </c>
      <c r="E1235" s="172">
        <v>0</v>
      </c>
    </row>
    <row r="1236" spans="3:5">
      <c r="C1236" s="57" t="s">
        <v>1633</v>
      </c>
      <c r="D1236" s="172">
        <v>27739160</v>
      </c>
      <c r="E1236" s="172">
        <v>0</v>
      </c>
    </row>
    <row r="1237" spans="3:5">
      <c r="C1237" s="57" t="s">
        <v>1634</v>
      </c>
      <c r="D1237" s="172">
        <v>37967833</v>
      </c>
      <c r="E1237" s="172">
        <v>12182900.199999999</v>
      </c>
    </row>
    <row r="1238" spans="3:5">
      <c r="C1238" s="57" t="s">
        <v>1635</v>
      </c>
      <c r="D1238" s="172">
        <v>38981691</v>
      </c>
      <c r="E1238" s="172">
        <v>0</v>
      </c>
    </row>
    <row r="1239" spans="3:5">
      <c r="C1239" s="57" t="s">
        <v>671</v>
      </c>
      <c r="D1239" s="172">
        <v>9157786</v>
      </c>
      <c r="E1239" s="172">
        <v>0</v>
      </c>
    </row>
    <row r="1240" spans="3:5">
      <c r="C1240" s="57" t="s">
        <v>1636</v>
      </c>
      <c r="D1240" s="172">
        <v>77963381</v>
      </c>
      <c r="E1240" s="172">
        <v>0</v>
      </c>
    </row>
    <row r="1241" spans="3:5">
      <c r="C1241" s="57" t="s">
        <v>1637</v>
      </c>
      <c r="D1241" s="172">
        <v>5511231</v>
      </c>
      <c r="E1241" s="172">
        <v>0</v>
      </c>
    </row>
    <row r="1242" spans="3:5">
      <c r="C1242" s="57" t="s">
        <v>1638</v>
      </c>
      <c r="D1242" s="172">
        <v>5364704</v>
      </c>
      <c r="E1242" s="172">
        <v>0</v>
      </c>
    </row>
    <row r="1243" spans="3:5">
      <c r="C1243" s="57" t="s">
        <v>1639</v>
      </c>
      <c r="D1243" s="172">
        <v>2521954</v>
      </c>
      <c r="E1243" s="172">
        <v>0</v>
      </c>
    </row>
    <row r="1244" spans="3:5">
      <c r="C1244" s="57" t="s">
        <v>1640</v>
      </c>
      <c r="D1244" s="172">
        <v>1514598</v>
      </c>
      <c r="E1244" s="172">
        <v>0</v>
      </c>
    </row>
    <row r="1245" spans="3:5">
      <c r="C1245" s="57" t="s">
        <v>1641</v>
      </c>
      <c r="D1245" s="172">
        <v>1514598</v>
      </c>
      <c r="E1245" s="172">
        <v>0</v>
      </c>
    </row>
    <row r="1246" spans="3:5">
      <c r="C1246" s="57" t="s">
        <v>1642</v>
      </c>
      <c r="D1246" s="172">
        <v>0</v>
      </c>
      <c r="E1246" s="172">
        <v>199118676.65000001</v>
      </c>
    </row>
    <row r="1247" spans="3:5">
      <c r="C1247" s="57" t="s">
        <v>1643</v>
      </c>
      <c r="D1247" s="172">
        <v>0</v>
      </c>
      <c r="E1247" s="172">
        <v>0</v>
      </c>
    </row>
    <row r="1248" spans="3:5">
      <c r="C1248" s="57" t="s">
        <v>1644</v>
      </c>
      <c r="D1248" s="172">
        <v>1502116</v>
      </c>
      <c r="E1248" s="172">
        <v>0</v>
      </c>
    </row>
    <row r="1249" spans="3:5">
      <c r="C1249" s="57" t="s">
        <v>1645</v>
      </c>
      <c r="D1249" s="172">
        <v>1060218</v>
      </c>
      <c r="E1249" s="172">
        <v>0</v>
      </c>
    </row>
    <row r="1250" spans="3:5">
      <c r="C1250" s="57" t="s">
        <v>1646</v>
      </c>
      <c r="D1250" s="172">
        <v>1514598</v>
      </c>
      <c r="E1250" s="172">
        <v>0</v>
      </c>
    </row>
    <row r="1251" spans="3:5">
      <c r="C1251" s="57" t="s">
        <v>1647</v>
      </c>
      <c r="D1251" s="172">
        <v>1072940</v>
      </c>
      <c r="E1251" s="172">
        <v>0</v>
      </c>
    </row>
    <row r="1252" spans="3:5">
      <c r="C1252" s="57" t="s">
        <v>1648</v>
      </c>
      <c r="D1252" s="172">
        <v>1514598</v>
      </c>
      <c r="E1252" s="172">
        <v>0</v>
      </c>
    </row>
    <row r="1253" spans="3:5">
      <c r="C1253" s="57" t="s">
        <v>1649</v>
      </c>
      <c r="D1253" s="172">
        <v>1502116</v>
      </c>
      <c r="E1253" s="172">
        <v>0</v>
      </c>
    </row>
    <row r="1254" spans="3:5">
      <c r="C1254" s="57" t="s">
        <v>1650</v>
      </c>
      <c r="D1254" s="172">
        <v>2521954</v>
      </c>
      <c r="E1254" s="172">
        <v>0</v>
      </c>
    </row>
    <row r="1255" spans="3:5">
      <c r="C1255" s="57" t="s">
        <v>1651</v>
      </c>
      <c r="D1255" s="172">
        <v>1477611</v>
      </c>
      <c r="E1255" s="172">
        <v>0</v>
      </c>
    </row>
    <row r="1256" spans="3:5">
      <c r="C1256" s="57" t="s">
        <v>1652</v>
      </c>
      <c r="D1256" s="172">
        <v>1514598</v>
      </c>
      <c r="E1256" s="172">
        <v>0</v>
      </c>
    </row>
    <row r="1257" spans="3:5">
      <c r="C1257" s="57" t="s">
        <v>1653</v>
      </c>
      <c r="D1257" s="172">
        <v>52523690</v>
      </c>
      <c r="E1257" s="172">
        <v>0</v>
      </c>
    </row>
    <row r="1258" spans="3:5">
      <c r="C1258" s="57" t="s">
        <v>477</v>
      </c>
      <c r="D1258" s="172">
        <v>90000019</v>
      </c>
      <c r="E1258" s="172">
        <v>25000000</v>
      </c>
    </row>
    <row r="1259" spans="3:5">
      <c r="C1259" s="57" t="s">
        <v>1654</v>
      </c>
      <c r="D1259" s="172">
        <v>2226849</v>
      </c>
      <c r="E1259" s="172">
        <v>0</v>
      </c>
    </row>
    <row r="1260" spans="3:5">
      <c r="C1260" s="57" t="s">
        <v>1655</v>
      </c>
      <c r="D1260" s="172">
        <v>100000</v>
      </c>
      <c r="E1260" s="172">
        <v>0</v>
      </c>
    </row>
    <row r="1261" spans="3:5">
      <c r="C1261" s="57" t="s">
        <v>1656</v>
      </c>
      <c r="D1261" s="172">
        <v>3072506</v>
      </c>
      <c r="E1261" s="172">
        <v>0</v>
      </c>
    </row>
    <row r="1262" spans="3:5">
      <c r="C1262" s="57" t="s">
        <v>1657</v>
      </c>
      <c r="D1262" s="172">
        <v>4489347</v>
      </c>
      <c r="E1262" s="172">
        <v>0</v>
      </c>
    </row>
    <row r="1263" spans="3:5">
      <c r="C1263" s="57" t="s">
        <v>1658</v>
      </c>
      <c r="D1263" s="172">
        <v>1237092</v>
      </c>
      <c r="E1263" s="172">
        <v>0</v>
      </c>
    </row>
    <row r="1264" spans="3:5">
      <c r="C1264" s="57" t="s">
        <v>1659</v>
      </c>
      <c r="D1264" s="172">
        <v>37500000</v>
      </c>
      <c r="E1264" s="172">
        <v>0</v>
      </c>
    </row>
    <row r="1265" spans="3:5">
      <c r="C1265" s="57" t="s">
        <v>1660</v>
      </c>
      <c r="D1265" s="172">
        <v>15240863</v>
      </c>
      <c r="E1265" s="172">
        <v>3277399.57</v>
      </c>
    </row>
    <row r="1266" spans="3:5">
      <c r="C1266" s="57" t="s">
        <v>1661</v>
      </c>
      <c r="D1266" s="172">
        <v>35035237</v>
      </c>
      <c r="E1266" s="172">
        <v>0</v>
      </c>
    </row>
    <row r="1267" spans="3:5">
      <c r="C1267" s="57" t="s">
        <v>366</v>
      </c>
      <c r="D1267" s="172">
        <v>120000000</v>
      </c>
      <c r="E1267" s="172">
        <v>0</v>
      </c>
    </row>
    <row r="1268" spans="3:5">
      <c r="C1268" s="173" t="s">
        <v>242</v>
      </c>
      <c r="D1268" s="174">
        <v>15600000</v>
      </c>
      <c r="E1268" s="174">
        <v>0</v>
      </c>
    </row>
    <row r="1269" spans="3:5">
      <c r="C1269" s="57" t="s">
        <v>1662</v>
      </c>
      <c r="D1269" s="172">
        <v>15600000</v>
      </c>
      <c r="E1269" s="172">
        <v>0</v>
      </c>
    </row>
    <row r="1270" spans="3:5">
      <c r="C1270" s="173" t="s">
        <v>243</v>
      </c>
      <c r="D1270" s="174">
        <v>43972766</v>
      </c>
      <c r="E1270" s="174">
        <v>0</v>
      </c>
    </row>
    <row r="1271" spans="3:5">
      <c r="C1271" s="57" t="s">
        <v>936</v>
      </c>
      <c r="D1271" s="172">
        <v>43972766</v>
      </c>
      <c r="E1271" s="172">
        <v>0</v>
      </c>
    </row>
    <row r="1272" spans="3:5">
      <c r="C1272" s="175" t="s">
        <v>253</v>
      </c>
      <c r="D1272" s="176">
        <v>4730906984</v>
      </c>
      <c r="E1272" s="176">
        <v>449108537.43000001</v>
      </c>
    </row>
    <row r="1273" spans="3:5">
      <c r="C1273" s="173" t="s">
        <v>240</v>
      </c>
      <c r="D1273" s="174">
        <v>4530906984</v>
      </c>
      <c r="E1273" s="174">
        <v>449108537.43000001</v>
      </c>
    </row>
    <row r="1274" spans="3:5">
      <c r="C1274" s="57" t="s">
        <v>1663</v>
      </c>
      <c r="D1274" s="172">
        <v>262702285</v>
      </c>
      <c r="E1274" s="172">
        <v>17496734.420000002</v>
      </c>
    </row>
    <row r="1275" spans="3:5">
      <c r="C1275" s="57" t="s">
        <v>522</v>
      </c>
      <c r="D1275" s="172">
        <v>250000000</v>
      </c>
      <c r="E1275" s="172">
        <v>0</v>
      </c>
    </row>
    <row r="1276" spans="3:5">
      <c r="C1276" s="57" t="s">
        <v>600</v>
      </c>
      <c r="D1276" s="172">
        <v>57374730</v>
      </c>
      <c r="E1276" s="172">
        <v>0</v>
      </c>
    </row>
    <row r="1277" spans="3:5">
      <c r="C1277" s="57" t="s">
        <v>1664</v>
      </c>
      <c r="D1277" s="172">
        <v>23390000</v>
      </c>
      <c r="E1277" s="172">
        <v>0</v>
      </c>
    </row>
    <row r="1278" spans="3:5">
      <c r="C1278" s="57" t="s">
        <v>1665</v>
      </c>
      <c r="D1278" s="172">
        <v>43873055</v>
      </c>
      <c r="E1278" s="172">
        <v>0</v>
      </c>
    </row>
    <row r="1279" spans="3:5">
      <c r="C1279" s="57" t="s">
        <v>601</v>
      </c>
      <c r="D1279" s="172">
        <v>50389290</v>
      </c>
      <c r="E1279" s="172">
        <v>22539515.609999999</v>
      </c>
    </row>
    <row r="1280" spans="3:5">
      <c r="C1280" s="57" t="s">
        <v>837</v>
      </c>
      <c r="D1280" s="172">
        <v>144090</v>
      </c>
      <c r="E1280" s="172">
        <v>0</v>
      </c>
    </row>
    <row r="1281" spans="3:5">
      <c r="C1281" s="57" t="s">
        <v>312</v>
      </c>
      <c r="D1281" s="172">
        <v>14532203</v>
      </c>
      <c r="E1281" s="172">
        <v>0</v>
      </c>
    </row>
    <row r="1282" spans="3:5">
      <c r="C1282" s="57" t="s">
        <v>313</v>
      </c>
      <c r="D1282" s="172">
        <v>16967193</v>
      </c>
      <c r="E1282" s="172">
        <v>568445.56000000006</v>
      </c>
    </row>
    <row r="1283" spans="3:5">
      <c r="C1283" s="57" t="s">
        <v>526</v>
      </c>
      <c r="D1283" s="172">
        <v>15624249</v>
      </c>
      <c r="E1283" s="172">
        <v>0</v>
      </c>
    </row>
    <row r="1284" spans="3:5">
      <c r="C1284" s="57" t="s">
        <v>777</v>
      </c>
      <c r="D1284" s="172">
        <v>0</v>
      </c>
      <c r="E1284" s="172">
        <v>0</v>
      </c>
    </row>
    <row r="1285" spans="3:5">
      <c r="C1285" s="57" t="s">
        <v>723</v>
      </c>
      <c r="D1285" s="172">
        <v>0</v>
      </c>
      <c r="E1285" s="172">
        <v>865434.45</v>
      </c>
    </row>
    <row r="1286" spans="3:5">
      <c r="C1286" s="57" t="s">
        <v>439</v>
      </c>
      <c r="D1286" s="172">
        <v>75022536</v>
      </c>
      <c r="E1286" s="172">
        <v>19279768.800000001</v>
      </c>
    </row>
    <row r="1287" spans="3:5">
      <c r="C1287" s="57" t="s">
        <v>440</v>
      </c>
      <c r="D1287" s="172">
        <v>75000763</v>
      </c>
      <c r="E1287" s="172">
        <v>0</v>
      </c>
    </row>
    <row r="1288" spans="3:5">
      <c r="C1288" s="57" t="s">
        <v>724</v>
      </c>
      <c r="D1288" s="172">
        <v>0</v>
      </c>
      <c r="E1288" s="172">
        <v>1139157.08</v>
      </c>
    </row>
    <row r="1289" spans="3:5">
      <c r="C1289" s="57" t="s">
        <v>441</v>
      </c>
      <c r="D1289" s="172">
        <v>190506640</v>
      </c>
      <c r="E1289" s="172">
        <v>4545931.16</v>
      </c>
    </row>
    <row r="1290" spans="3:5">
      <c r="C1290" s="57" t="s">
        <v>1666</v>
      </c>
      <c r="D1290" s="172">
        <v>10124622</v>
      </c>
      <c r="E1290" s="172">
        <v>0</v>
      </c>
    </row>
    <row r="1291" spans="3:5">
      <c r="C1291" s="57" t="s">
        <v>736</v>
      </c>
      <c r="D1291" s="172">
        <v>0</v>
      </c>
      <c r="E1291" s="172">
        <v>0</v>
      </c>
    </row>
    <row r="1292" spans="3:5">
      <c r="C1292" s="57" t="s">
        <v>1667</v>
      </c>
      <c r="D1292" s="172">
        <v>4462258</v>
      </c>
      <c r="E1292" s="172">
        <v>681098.3</v>
      </c>
    </row>
    <row r="1293" spans="3:5">
      <c r="C1293" s="57" t="s">
        <v>525</v>
      </c>
      <c r="D1293" s="172">
        <v>75000057</v>
      </c>
      <c r="E1293" s="172">
        <v>14999988.98</v>
      </c>
    </row>
    <row r="1294" spans="3:5">
      <c r="C1294" s="57" t="s">
        <v>1668</v>
      </c>
      <c r="D1294" s="172">
        <v>3410657</v>
      </c>
      <c r="E1294" s="172">
        <v>0</v>
      </c>
    </row>
    <row r="1295" spans="3:5">
      <c r="C1295" s="57" t="s">
        <v>1669</v>
      </c>
      <c r="D1295" s="172">
        <v>0</v>
      </c>
      <c r="E1295" s="172">
        <v>0</v>
      </c>
    </row>
    <row r="1296" spans="3:5">
      <c r="C1296" s="57" t="s">
        <v>524</v>
      </c>
      <c r="D1296" s="172">
        <v>75001023</v>
      </c>
      <c r="E1296" s="172">
        <v>0</v>
      </c>
    </row>
    <row r="1297" spans="3:5">
      <c r="C1297" s="57" t="s">
        <v>314</v>
      </c>
      <c r="D1297" s="172">
        <v>100823754</v>
      </c>
      <c r="E1297" s="172">
        <v>0</v>
      </c>
    </row>
    <row r="1298" spans="3:5">
      <c r="C1298" s="57" t="s">
        <v>1670</v>
      </c>
      <c r="D1298" s="172">
        <v>3410657</v>
      </c>
      <c r="E1298" s="172">
        <v>0</v>
      </c>
    </row>
    <row r="1299" spans="3:5">
      <c r="C1299" s="57" t="s">
        <v>1671</v>
      </c>
      <c r="D1299" s="172">
        <v>151740056</v>
      </c>
      <c r="E1299" s="172">
        <v>0</v>
      </c>
    </row>
    <row r="1300" spans="3:5">
      <c r="C1300" s="57" t="s">
        <v>1672</v>
      </c>
      <c r="D1300" s="172">
        <v>0</v>
      </c>
      <c r="E1300" s="172">
        <v>0</v>
      </c>
    </row>
    <row r="1301" spans="3:5">
      <c r="C1301" s="57" t="s">
        <v>1673</v>
      </c>
      <c r="D1301" s="172">
        <v>5153984</v>
      </c>
      <c r="E1301" s="172">
        <v>0</v>
      </c>
    </row>
    <row r="1302" spans="3:5">
      <c r="C1302" s="57" t="s">
        <v>1674</v>
      </c>
      <c r="D1302" s="172">
        <v>22089361</v>
      </c>
      <c r="E1302" s="172">
        <v>0</v>
      </c>
    </row>
    <row r="1303" spans="3:5">
      <c r="C1303" s="57" t="s">
        <v>1675</v>
      </c>
      <c r="D1303" s="172">
        <v>1508689</v>
      </c>
      <c r="E1303" s="172">
        <v>0</v>
      </c>
    </row>
    <row r="1304" spans="3:5">
      <c r="C1304" s="57" t="s">
        <v>523</v>
      </c>
      <c r="D1304" s="172">
        <v>45000000</v>
      </c>
      <c r="E1304" s="172">
        <v>0</v>
      </c>
    </row>
    <row r="1305" spans="3:5">
      <c r="C1305" s="57" t="s">
        <v>1676</v>
      </c>
      <c r="D1305" s="172">
        <v>1052331</v>
      </c>
      <c r="E1305" s="172">
        <v>0</v>
      </c>
    </row>
    <row r="1306" spans="3:5">
      <c r="C1306" s="57" t="s">
        <v>1677</v>
      </c>
      <c r="D1306" s="172">
        <v>24510026</v>
      </c>
      <c r="E1306" s="172">
        <v>1076362.56</v>
      </c>
    </row>
    <row r="1307" spans="3:5">
      <c r="C1307" s="57" t="s">
        <v>838</v>
      </c>
      <c r="D1307" s="172">
        <v>0</v>
      </c>
      <c r="E1307" s="172">
        <v>0</v>
      </c>
    </row>
    <row r="1308" spans="3:5">
      <c r="C1308" s="57" t="s">
        <v>1678</v>
      </c>
      <c r="D1308" s="172">
        <v>1663335</v>
      </c>
      <c r="E1308" s="172">
        <v>0</v>
      </c>
    </row>
    <row r="1309" spans="3:5">
      <c r="C1309" s="57" t="s">
        <v>315</v>
      </c>
      <c r="D1309" s="172">
        <v>229252477</v>
      </c>
      <c r="E1309" s="172">
        <v>0</v>
      </c>
    </row>
    <row r="1310" spans="3:5">
      <c r="C1310" s="57" t="s">
        <v>1679</v>
      </c>
      <c r="D1310" s="172">
        <v>1964365</v>
      </c>
      <c r="E1310" s="172">
        <v>0</v>
      </c>
    </row>
    <row r="1311" spans="3:5">
      <c r="C1311" s="57" t="s">
        <v>737</v>
      </c>
      <c r="D1311" s="172">
        <v>0</v>
      </c>
      <c r="E1311" s="172">
        <v>0</v>
      </c>
    </row>
    <row r="1312" spans="3:5">
      <c r="C1312" s="57" t="s">
        <v>1680</v>
      </c>
      <c r="D1312" s="172">
        <v>1964364</v>
      </c>
      <c r="E1312" s="172">
        <v>0</v>
      </c>
    </row>
    <row r="1313" spans="3:5">
      <c r="C1313" s="57" t="s">
        <v>1681</v>
      </c>
      <c r="D1313" s="172">
        <v>14398867</v>
      </c>
      <c r="E1313" s="172">
        <v>0</v>
      </c>
    </row>
    <row r="1314" spans="3:5">
      <c r="C1314" s="57" t="s">
        <v>778</v>
      </c>
      <c r="D1314" s="172">
        <v>0</v>
      </c>
      <c r="E1314" s="172">
        <v>0</v>
      </c>
    </row>
    <row r="1315" spans="3:5">
      <c r="C1315" s="57" t="s">
        <v>1682</v>
      </c>
      <c r="D1315" s="172">
        <v>5153972</v>
      </c>
      <c r="E1315" s="172">
        <v>0</v>
      </c>
    </row>
    <row r="1316" spans="3:5">
      <c r="C1316" s="57" t="s">
        <v>316</v>
      </c>
      <c r="D1316" s="172">
        <v>366597801</v>
      </c>
      <c r="E1316" s="172">
        <v>76049420.900000006</v>
      </c>
    </row>
    <row r="1317" spans="3:5">
      <c r="C1317" s="57" t="s">
        <v>1683</v>
      </c>
      <c r="D1317" s="172">
        <v>5153972</v>
      </c>
      <c r="E1317" s="172">
        <v>0</v>
      </c>
    </row>
    <row r="1318" spans="3:5">
      <c r="C1318" s="57" t="s">
        <v>1684</v>
      </c>
      <c r="D1318" s="172">
        <v>1091410</v>
      </c>
      <c r="E1318" s="172">
        <v>0</v>
      </c>
    </row>
    <row r="1319" spans="3:5">
      <c r="C1319" s="57" t="s">
        <v>779</v>
      </c>
      <c r="D1319" s="172">
        <v>0</v>
      </c>
      <c r="E1319" s="172">
        <v>0</v>
      </c>
    </row>
    <row r="1320" spans="3:5">
      <c r="C1320" s="57" t="s">
        <v>1685</v>
      </c>
      <c r="D1320" s="172">
        <v>0</v>
      </c>
      <c r="E1320" s="172">
        <v>0</v>
      </c>
    </row>
    <row r="1321" spans="3:5">
      <c r="C1321" s="57" t="s">
        <v>1686</v>
      </c>
      <c r="D1321" s="172">
        <v>1081736</v>
      </c>
      <c r="E1321" s="172">
        <v>0</v>
      </c>
    </row>
    <row r="1322" spans="3:5">
      <c r="C1322" s="57" t="s">
        <v>1687</v>
      </c>
      <c r="D1322" s="172">
        <v>1579614</v>
      </c>
      <c r="E1322" s="172">
        <v>0</v>
      </c>
    </row>
    <row r="1323" spans="3:5">
      <c r="C1323" s="57" t="s">
        <v>1688</v>
      </c>
      <c r="D1323" s="172">
        <v>1735238</v>
      </c>
      <c r="E1323" s="172">
        <v>0</v>
      </c>
    </row>
    <row r="1324" spans="3:5">
      <c r="C1324" s="57" t="s">
        <v>1689</v>
      </c>
      <c r="D1324" s="172">
        <v>1735238</v>
      </c>
      <c r="E1324" s="172">
        <v>0</v>
      </c>
    </row>
    <row r="1325" spans="3:5">
      <c r="C1325" s="57" t="s">
        <v>1690</v>
      </c>
      <c r="D1325" s="172">
        <v>1546967</v>
      </c>
      <c r="E1325" s="172">
        <v>0</v>
      </c>
    </row>
    <row r="1326" spans="3:5">
      <c r="C1326" s="57" t="s">
        <v>1691</v>
      </c>
      <c r="D1326" s="172">
        <v>2377196</v>
      </c>
      <c r="E1326" s="172">
        <v>0</v>
      </c>
    </row>
    <row r="1327" spans="3:5">
      <c r="C1327" s="57" t="s">
        <v>1692</v>
      </c>
      <c r="D1327" s="172">
        <v>126237650</v>
      </c>
      <c r="E1327" s="172">
        <v>7599407.2699999996</v>
      </c>
    </row>
    <row r="1328" spans="3:5">
      <c r="C1328" s="57" t="s">
        <v>1693</v>
      </c>
      <c r="D1328" s="172">
        <v>0</v>
      </c>
      <c r="E1328" s="172">
        <v>0</v>
      </c>
    </row>
    <row r="1329" spans="3:5">
      <c r="C1329" s="57" t="s">
        <v>1694</v>
      </c>
      <c r="D1329" s="172">
        <v>1066299</v>
      </c>
      <c r="E1329" s="172">
        <v>0</v>
      </c>
    </row>
    <row r="1330" spans="3:5">
      <c r="C1330" s="57" t="s">
        <v>1695</v>
      </c>
      <c r="D1330" s="172">
        <v>1909822</v>
      </c>
      <c r="E1330" s="172">
        <v>0</v>
      </c>
    </row>
    <row r="1331" spans="3:5">
      <c r="C1331" s="57" t="s">
        <v>1696</v>
      </c>
      <c r="D1331" s="172">
        <v>2371466</v>
      </c>
      <c r="E1331" s="172">
        <v>0</v>
      </c>
    </row>
    <row r="1332" spans="3:5">
      <c r="C1332" s="57" t="s">
        <v>1697</v>
      </c>
      <c r="D1332" s="172">
        <v>1909822</v>
      </c>
      <c r="E1332" s="172">
        <v>0</v>
      </c>
    </row>
    <row r="1333" spans="3:5">
      <c r="C1333" s="57" t="s">
        <v>1698</v>
      </c>
      <c r="D1333" s="172">
        <v>2035430</v>
      </c>
      <c r="E1333" s="172">
        <v>0</v>
      </c>
    </row>
    <row r="1334" spans="3:5">
      <c r="C1334" s="57" t="s">
        <v>1699</v>
      </c>
      <c r="D1334" s="172">
        <v>1205250</v>
      </c>
      <c r="E1334" s="172">
        <v>0</v>
      </c>
    </row>
    <row r="1335" spans="3:5">
      <c r="C1335" s="57" t="s">
        <v>1700</v>
      </c>
      <c r="D1335" s="172">
        <v>0</v>
      </c>
      <c r="E1335" s="172">
        <v>0</v>
      </c>
    </row>
    <row r="1336" spans="3:5">
      <c r="C1336" s="57" t="s">
        <v>1701</v>
      </c>
      <c r="D1336" s="172">
        <v>1205250</v>
      </c>
      <c r="E1336" s="172">
        <v>0</v>
      </c>
    </row>
    <row r="1337" spans="3:5">
      <c r="C1337" s="57" t="s">
        <v>1702</v>
      </c>
      <c r="D1337" s="172">
        <v>1205250</v>
      </c>
      <c r="E1337" s="172">
        <v>0</v>
      </c>
    </row>
    <row r="1338" spans="3:5">
      <c r="C1338" s="57" t="s">
        <v>1703</v>
      </c>
      <c r="D1338" s="172">
        <v>9986947</v>
      </c>
      <c r="E1338" s="172">
        <v>0</v>
      </c>
    </row>
    <row r="1339" spans="3:5">
      <c r="C1339" s="57" t="s">
        <v>1704</v>
      </c>
      <c r="D1339" s="172">
        <v>1731574</v>
      </c>
      <c r="E1339" s="172">
        <v>0</v>
      </c>
    </row>
    <row r="1340" spans="3:5">
      <c r="C1340" s="57" t="s">
        <v>1705</v>
      </c>
      <c r="D1340" s="172">
        <v>17912610</v>
      </c>
      <c r="E1340" s="172">
        <v>50535461.93</v>
      </c>
    </row>
    <row r="1341" spans="3:5">
      <c r="C1341" s="57" t="s">
        <v>1706</v>
      </c>
      <c r="D1341" s="172">
        <v>1684374</v>
      </c>
      <c r="E1341" s="172">
        <v>0</v>
      </c>
    </row>
    <row r="1342" spans="3:5">
      <c r="C1342" s="57" t="s">
        <v>1707</v>
      </c>
      <c r="D1342" s="172">
        <v>2503860</v>
      </c>
      <c r="E1342" s="172">
        <v>0</v>
      </c>
    </row>
    <row r="1343" spans="3:5">
      <c r="C1343" s="57" t="s">
        <v>1708</v>
      </c>
      <c r="D1343" s="172">
        <v>7879331</v>
      </c>
      <c r="E1343" s="172">
        <v>0</v>
      </c>
    </row>
    <row r="1344" spans="3:5">
      <c r="C1344" s="57" t="s">
        <v>780</v>
      </c>
      <c r="D1344" s="172">
        <v>0</v>
      </c>
      <c r="E1344" s="172">
        <v>0</v>
      </c>
    </row>
    <row r="1345" spans="3:5">
      <c r="C1345" s="57" t="s">
        <v>1709</v>
      </c>
      <c r="D1345" s="172">
        <v>0</v>
      </c>
      <c r="E1345" s="172">
        <v>0</v>
      </c>
    </row>
    <row r="1346" spans="3:5">
      <c r="C1346" s="57" t="s">
        <v>1710</v>
      </c>
      <c r="D1346" s="172">
        <v>0</v>
      </c>
      <c r="E1346" s="172">
        <v>0</v>
      </c>
    </row>
    <row r="1347" spans="3:5">
      <c r="C1347" s="57" t="s">
        <v>1711</v>
      </c>
      <c r="D1347" s="172">
        <v>28990862</v>
      </c>
      <c r="E1347" s="172">
        <v>1635081.62</v>
      </c>
    </row>
    <row r="1348" spans="3:5">
      <c r="C1348" s="57" t="s">
        <v>1712</v>
      </c>
      <c r="D1348" s="172">
        <v>3061390</v>
      </c>
      <c r="E1348" s="172">
        <v>0</v>
      </c>
    </row>
    <row r="1349" spans="3:5">
      <c r="C1349" s="57" t="s">
        <v>1713</v>
      </c>
      <c r="D1349" s="172">
        <v>6892035</v>
      </c>
      <c r="E1349" s="172">
        <v>0</v>
      </c>
    </row>
    <row r="1350" spans="3:5">
      <c r="C1350" s="57" t="s">
        <v>1714</v>
      </c>
      <c r="D1350" s="172">
        <v>0</v>
      </c>
      <c r="E1350" s="172">
        <v>0</v>
      </c>
    </row>
    <row r="1351" spans="3:5">
      <c r="C1351" s="57" t="s">
        <v>1715</v>
      </c>
      <c r="D1351" s="172">
        <v>1656834</v>
      </c>
      <c r="E1351" s="172">
        <v>0</v>
      </c>
    </row>
    <row r="1352" spans="3:5">
      <c r="C1352" s="57" t="s">
        <v>1716</v>
      </c>
      <c r="D1352" s="172">
        <v>1565620</v>
      </c>
      <c r="E1352" s="172">
        <v>0</v>
      </c>
    </row>
    <row r="1353" spans="3:5">
      <c r="C1353" s="57" t="s">
        <v>1717</v>
      </c>
      <c r="D1353" s="172">
        <v>4767042</v>
      </c>
      <c r="E1353" s="172">
        <v>0</v>
      </c>
    </row>
    <row r="1354" spans="3:5">
      <c r="C1354" s="57" t="s">
        <v>1718</v>
      </c>
      <c r="D1354" s="172">
        <v>6862380</v>
      </c>
      <c r="E1354" s="172">
        <v>0</v>
      </c>
    </row>
    <row r="1355" spans="3:5">
      <c r="C1355" s="57" t="s">
        <v>1719</v>
      </c>
      <c r="D1355" s="172">
        <v>6862381</v>
      </c>
      <c r="E1355" s="172">
        <v>0</v>
      </c>
    </row>
    <row r="1356" spans="3:5">
      <c r="C1356" s="57" t="s">
        <v>1720</v>
      </c>
      <c r="D1356" s="172">
        <v>1562232</v>
      </c>
      <c r="E1356" s="172">
        <v>0</v>
      </c>
    </row>
    <row r="1357" spans="3:5">
      <c r="C1357" s="57" t="s">
        <v>1721</v>
      </c>
      <c r="D1357" s="172">
        <v>5181000</v>
      </c>
      <c r="E1357" s="172">
        <v>0</v>
      </c>
    </row>
    <row r="1358" spans="3:5">
      <c r="C1358" s="57" t="s">
        <v>1722</v>
      </c>
      <c r="D1358" s="172">
        <v>918891</v>
      </c>
      <c r="E1358" s="172">
        <v>0</v>
      </c>
    </row>
    <row r="1359" spans="3:5">
      <c r="C1359" s="57" t="s">
        <v>1723</v>
      </c>
      <c r="D1359" s="172">
        <v>5784633</v>
      </c>
      <c r="E1359" s="172">
        <v>0</v>
      </c>
    </row>
    <row r="1360" spans="3:5">
      <c r="C1360" s="57" t="s">
        <v>1724</v>
      </c>
      <c r="D1360" s="172">
        <v>1572836</v>
      </c>
      <c r="E1360" s="172">
        <v>0</v>
      </c>
    </row>
    <row r="1361" spans="3:5">
      <c r="C1361" s="57" t="s">
        <v>811</v>
      </c>
      <c r="D1361" s="172">
        <v>29576146</v>
      </c>
      <c r="E1361" s="172">
        <v>0</v>
      </c>
    </row>
    <row r="1362" spans="3:5">
      <c r="C1362" s="57" t="s">
        <v>1725</v>
      </c>
      <c r="D1362" s="172">
        <v>2852697</v>
      </c>
      <c r="E1362" s="172">
        <v>0</v>
      </c>
    </row>
    <row r="1363" spans="3:5">
      <c r="C1363" s="57" t="s">
        <v>1726</v>
      </c>
      <c r="D1363" s="172">
        <v>1556427</v>
      </c>
      <c r="E1363" s="172">
        <v>0</v>
      </c>
    </row>
    <row r="1364" spans="3:5">
      <c r="C1364" s="57" t="s">
        <v>1727</v>
      </c>
      <c r="D1364" s="172">
        <v>1756319</v>
      </c>
      <c r="E1364" s="172">
        <v>0</v>
      </c>
    </row>
    <row r="1365" spans="3:5">
      <c r="C1365" s="57" t="s">
        <v>1728</v>
      </c>
      <c r="D1365" s="172">
        <v>1756319</v>
      </c>
      <c r="E1365" s="172">
        <v>0</v>
      </c>
    </row>
    <row r="1366" spans="3:5">
      <c r="C1366" s="57" t="s">
        <v>1729</v>
      </c>
      <c r="D1366" s="172">
        <v>37925268</v>
      </c>
      <c r="E1366" s="172">
        <v>5489537.0099999998</v>
      </c>
    </row>
    <row r="1367" spans="3:5">
      <c r="C1367" s="57" t="s">
        <v>1730</v>
      </c>
      <c r="D1367" s="172">
        <v>1756319</v>
      </c>
      <c r="E1367" s="172">
        <v>0</v>
      </c>
    </row>
    <row r="1368" spans="3:5">
      <c r="C1368" s="57" t="s">
        <v>1731</v>
      </c>
      <c r="D1368" s="172">
        <v>1765368</v>
      </c>
      <c r="E1368" s="172">
        <v>0</v>
      </c>
    </row>
    <row r="1369" spans="3:5">
      <c r="C1369" s="57" t="s">
        <v>1732</v>
      </c>
      <c r="D1369" s="172">
        <v>381504763</v>
      </c>
      <c r="E1369" s="172">
        <v>72349756.530000001</v>
      </c>
    </row>
    <row r="1370" spans="3:5">
      <c r="C1370" s="57" t="s">
        <v>1733</v>
      </c>
      <c r="D1370" s="172">
        <v>1502117</v>
      </c>
      <c r="E1370" s="172">
        <v>0</v>
      </c>
    </row>
    <row r="1371" spans="3:5">
      <c r="C1371" s="57" t="s">
        <v>1734</v>
      </c>
      <c r="D1371" s="172">
        <v>1765368</v>
      </c>
      <c r="E1371" s="172">
        <v>0</v>
      </c>
    </row>
    <row r="1372" spans="3:5">
      <c r="C1372" s="57" t="s">
        <v>1735</v>
      </c>
      <c r="D1372" s="172">
        <v>1295822624</v>
      </c>
      <c r="E1372" s="172">
        <v>150663986.69999999</v>
      </c>
    </row>
    <row r="1373" spans="3:5">
      <c r="C1373" s="57" t="s">
        <v>1736</v>
      </c>
      <c r="D1373" s="172">
        <v>1060219</v>
      </c>
      <c r="E1373" s="172">
        <v>0</v>
      </c>
    </row>
    <row r="1374" spans="3:5">
      <c r="C1374" s="57" t="s">
        <v>1737</v>
      </c>
      <c r="D1374" s="172">
        <v>1131784</v>
      </c>
      <c r="E1374" s="172">
        <v>0</v>
      </c>
    </row>
    <row r="1375" spans="3:5">
      <c r="C1375" s="57" t="s">
        <v>1738</v>
      </c>
      <c r="D1375" s="172">
        <v>1400464</v>
      </c>
      <c r="E1375" s="172">
        <v>543817.22</v>
      </c>
    </row>
    <row r="1376" spans="3:5">
      <c r="C1376" s="57" t="s">
        <v>1739</v>
      </c>
      <c r="D1376" s="172">
        <v>180060768</v>
      </c>
      <c r="E1376" s="172">
        <v>0</v>
      </c>
    </row>
    <row r="1377" spans="3:5">
      <c r="C1377" s="57" t="s">
        <v>1740</v>
      </c>
      <c r="D1377" s="172">
        <v>1542689</v>
      </c>
      <c r="E1377" s="172">
        <v>524815.24</v>
      </c>
    </row>
    <row r="1378" spans="3:5">
      <c r="C1378" s="57" t="s">
        <v>602</v>
      </c>
      <c r="D1378" s="172">
        <v>44378109</v>
      </c>
      <c r="E1378" s="172">
        <v>0</v>
      </c>
    </row>
    <row r="1379" spans="3:5">
      <c r="C1379" s="57" t="s">
        <v>1741</v>
      </c>
      <c r="D1379" s="172">
        <v>1542688</v>
      </c>
      <c r="E1379" s="172">
        <v>524816.09</v>
      </c>
    </row>
    <row r="1380" spans="3:5">
      <c r="C1380" s="57" t="s">
        <v>1742</v>
      </c>
      <c r="D1380" s="172">
        <v>1131784</v>
      </c>
      <c r="E1380" s="172">
        <v>0</v>
      </c>
    </row>
    <row r="1381" spans="3:5">
      <c r="C1381" s="57" t="s">
        <v>1743</v>
      </c>
      <c r="D1381" s="172">
        <v>4769615</v>
      </c>
      <c r="E1381" s="172">
        <v>0</v>
      </c>
    </row>
    <row r="1382" spans="3:5">
      <c r="C1382" s="57" t="s">
        <v>420</v>
      </c>
      <c r="D1382" s="172">
        <v>1203082</v>
      </c>
      <c r="E1382" s="172">
        <v>0</v>
      </c>
    </row>
    <row r="1383" spans="3:5">
      <c r="C1383" s="57" t="s">
        <v>1744</v>
      </c>
      <c r="D1383" s="172">
        <v>21097831</v>
      </c>
      <c r="E1383" s="172">
        <v>0</v>
      </c>
    </row>
    <row r="1384" spans="3:5">
      <c r="C1384" s="57" t="s">
        <v>421</v>
      </c>
      <c r="D1384" s="172">
        <v>7442678</v>
      </c>
      <c r="E1384" s="172">
        <v>0</v>
      </c>
    </row>
    <row r="1385" spans="3:5">
      <c r="C1385" s="57" t="s">
        <v>422</v>
      </c>
      <c r="D1385" s="172">
        <v>1680028</v>
      </c>
      <c r="E1385" s="172">
        <v>0</v>
      </c>
    </row>
    <row r="1386" spans="3:5">
      <c r="C1386" s="57" t="s">
        <v>423</v>
      </c>
      <c r="D1386" s="172">
        <v>1203082</v>
      </c>
      <c r="E1386" s="172">
        <v>0</v>
      </c>
    </row>
    <row r="1387" spans="3:5">
      <c r="C1387" s="57" t="s">
        <v>424</v>
      </c>
      <c r="D1387" s="172">
        <v>7362834</v>
      </c>
      <c r="E1387" s="172">
        <v>0</v>
      </c>
    </row>
    <row r="1388" spans="3:5">
      <c r="C1388" s="57" t="s">
        <v>425</v>
      </c>
      <c r="D1388" s="172">
        <v>1725462</v>
      </c>
      <c r="E1388" s="172">
        <v>0</v>
      </c>
    </row>
    <row r="1389" spans="3:5">
      <c r="C1389" s="173" t="s">
        <v>243</v>
      </c>
      <c r="D1389" s="174">
        <v>200000000</v>
      </c>
      <c r="E1389" s="174">
        <v>0</v>
      </c>
    </row>
    <row r="1390" spans="3:5">
      <c r="C1390" s="57" t="s">
        <v>241</v>
      </c>
      <c r="D1390" s="172">
        <v>200000000</v>
      </c>
      <c r="E1390" s="172">
        <v>0</v>
      </c>
    </row>
    <row r="1391" spans="3:5">
      <c r="C1391" s="175" t="s">
        <v>317</v>
      </c>
      <c r="D1391" s="176">
        <v>257116454</v>
      </c>
      <c r="E1391" s="176">
        <v>212040457.40000001</v>
      </c>
    </row>
    <row r="1392" spans="3:5">
      <c r="C1392" s="173" t="s">
        <v>240</v>
      </c>
      <c r="D1392" s="174">
        <v>257116454</v>
      </c>
      <c r="E1392" s="174">
        <v>212040457.40000001</v>
      </c>
    </row>
    <row r="1393" spans="3:5">
      <c r="C1393" s="57" t="s">
        <v>1745</v>
      </c>
      <c r="D1393" s="172">
        <v>2882935</v>
      </c>
      <c r="E1393" s="172">
        <v>0</v>
      </c>
    </row>
    <row r="1394" spans="3:5">
      <c r="C1394" s="57" t="s">
        <v>1746</v>
      </c>
      <c r="D1394" s="172">
        <v>5905187</v>
      </c>
      <c r="E1394" s="172">
        <v>0</v>
      </c>
    </row>
    <row r="1395" spans="3:5">
      <c r="C1395" s="57" t="s">
        <v>1747</v>
      </c>
      <c r="D1395" s="172">
        <v>0</v>
      </c>
      <c r="E1395" s="172">
        <v>0</v>
      </c>
    </row>
    <row r="1396" spans="3:5">
      <c r="C1396" s="57" t="s">
        <v>1748</v>
      </c>
      <c r="D1396" s="172">
        <v>4928241</v>
      </c>
      <c r="E1396" s="172">
        <v>0</v>
      </c>
    </row>
    <row r="1397" spans="3:5">
      <c r="C1397" s="57" t="s">
        <v>1749</v>
      </c>
      <c r="D1397" s="172">
        <v>12567741</v>
      </c>
      <c r="E1397" s="172">
        <v>0</v>
      </c>
    </row>
    <row r="1398" spans="3:5">
      <c r="C1398" s="57" t="s">
        <v>1750</v>
      </c>
      <c r="D1398" s="172">
        <v>12408195</v>
      </c>
      <c r="E1398" s="172">
        <v>0</v>
      </c>
    </row>
    <row r="1399" spans="3:5">
      <c r="C1399" s="57" t="s">
        <v>1751</v>
      </c>
      <c r="D1399" s="172">
        <v>12408195</v>
      </c>
      <c r="E1399" s="172">
        <v>2259174.4700000002</v>
      </c>
    </row>
    <row r="1400" spans="3:5">
      <c r="C1400" s="57" t="s">
        <v>1752</v>
      </c>
      <c r="D1400" s="172">
        <v>0</v>
      </c>
      <c r="E1400" s="172">
        <v>3112209.47</v>
      </c>
    </row>
    <row r="1401" spans="3:5">
      <c r="C1401" s="57" t="s">
        <v>1753</v>
      </c>
      <c r="D1401" s="172">
        <v>17182568</v>
      </c>
      <c r="E1401" s="172">
        <v>0</v>
      </c>
    </row>
    <row r="1402" spans="3:5">
      <c r="C1402" s="57" t="s">
        <v>1754</v>
      </c>
      <c r="D1402" s="172">
        <v>1098569</v>
      </c>
      <c r="E1402" s="172">
        <v>0</v>
      </c>
    </row>
    <row r="1403" spans="3:5">
      <c r="C1403" s="57" t="s">
        <v>1755</v>
      </c>
      <c r="D1403" s="172">
        <v>11619581</v>
      </c>
      <c r="E1403" s="172">
        <v>0</v>
      </c>
    </row>
    <row r="1404" spans="3:5">
      <c r="C1404" s="57" t="s">
        <v>521</v>
      </c>
      <c r="D1404" s="172">
        <v>75000367</v>
      </c>
      <c r="E1404" s="172">
        <v>64999988.980000004</v>
      </c>
    </row>
    <row r="1405" spans="3:5">
      <c r="C1405" s="57" t="s">
        <v>1756</v>
      </c>
      <c r="D1405" s="172">
        <v>7738592</v>
      </c>
      <c r="E1405" s="172">
        <v>0</v>
      </c>
    </row>
    <row r="1406" spans="3:5">
      <c r="C1406" s="57" t="s">
        <v>1757</v>
      </c>
      <c r="D1406" s="172">
        <v>7738592</v>
      </c>
      <c r="E1406" s="172">
        <v>0</v>
      </c>
    </row>
    <row r="1407" spans="3:5">
      <c r="C1407" s="57" t="s">
        <v>738</v>
      </c>
      <c r="D1407" s="172">
        <v>0</v>
      </c>
      <c r="E1407" s="172">
        <v>131195020.23999999</v>
      </c>
    </row>
    <row r="1408" spans="3:5">
      <c r="C1408" s="57" t="s">
        <v>318</v>
      </c>
      <c r="D1408" s="172">
        <v>60612344</v>
      </c>
      <c r="E1408" s="172">
        <v>0</v>
      </c>
    </row>
    <row r="1409" spans="3:5">
      <c r="C1409" s="57" t="s">
        <v>1758</v>
      </c>
      <c r="D1409" s="172">
        <v>1330203</v>
      </c>
      <c r="E1409" s="172">
        <v>0</v>
      </c>
    </row>
    <row r="1410" spans="3:5">
      <c r="C1410" s="57" t="s">
        <v>1759</v>
      </c>
      <c r="D1410" s="172">
        <v>1162125</v>
      </c>
      <c r="E1410" s="172">
        <v>0</v>
      </c>
    </row>
    <row r="1411" spans="3:5">
      <c r="C1411" s="57" t="s">
        <v>367</v>
      </c>
      <c r="D1411" s="172">
        <v>22533019</v>
      </c>
      <c r="E1411" s="172">
        <v>10474064.24</v>
      </c>
    </row>
    <row r="1412" spans="3:5">
      <c r="C1412" s="173" t="s">
        <v>243</v>
      </c>
      <c r="D1412" s="174">
        <v>0</v>
      </c>
      <c r="E1412" s="174">
        <v>0</v>
      </c>
    </row>
    <row r="1413" spans="3:5">
      <c r="C1413" s="57" t="s">
        <v>738</v>
      </c>
      <c r="D1413" s="172">
        <v>0</v>
      </c>
      <c r="E1413" s="172">
        <v>0</v>
      </c>
    </row>
    <row r="1414" spans="3:5">
      <c r="C1414" s="175" t="s">
        <v>254</v>
      </c>
      <c r="D1414" s="176">
        <v>1369718080</v>
      </c>
      <c r="E1414" s="176">
        <v>139328329.15000001</v>
      </c>
    </row>
    <row r="1415" spans="3:5">
      <c r="C1415" s="173" t="s">
        <v>240</v>
      </c>
      <c r="D1415" s="174">
        <v>954019080</v>
      </c>
      <c r="E1415" s="174">
        <v>139328329.15000001</v>
      </c>
    </row>
    <row r="1416" spans="3:5">
      <c r="C1416" s="57" t="s">
        <v>1760</v>
      </c>
      <c r="D1416" s="172">
        <v>2493291</v>
      </c>
      <c r="E1416" s="172">
        <v>0</v>
      </c>
    </row>
    <row r="1417" spans="3:5">
      <c r="C1417" s="57" t="s">
        <v>1761</v>
      </c>
      <c r="D1417" s="172">
        <v>49672114</v>
      </c>
      <c r="E1417" s="172">
        <v>0</v>
      </c>
    </row>
    <row r="1418" spans="3:5">
      <c r="C1418" s="57" t="s">
        <v>1762</v>
      </c>
      <c r="D1418" s="172">
        <v>5076261</v>
      </c>
      <c r="E1418" s="172">
        <v>0</v>
      </c>
    </row>
    <row r="1419" spans="3:5">
      <c r="C1419" s="57" t="s">
        <v>1763</v>
      </c>
      <c r="D1419" s="172">
        <v>2493291</v>
      </c>
      <c r="E1419" s="172">
        <v>0</v>
      </c>
    </row>
    <row r="1420" spans="3:5">
      <c r="C1420" s="57" t="s">
        <v>1764</v>
      </c>
      <c r="D1420" s="172">
        <v>6794890</v>
      </c>
      <c r="E1420" s="172">
        <v>0</v>
      </c>
    </row>
    <row r="1421" spans="3:5">
      <c r="C1421" s="57" t="s">
        <v>1765</v>
      </c>
      <c r="D1421" s="172">
        <v>2707082</v>
      </c>
      <c r="E1421" s="172">
        <v>0</v>
      </c>
    </row>
    <row r="1422" spans="3:5">
      <c r="C1422" s="57" t="s">
        <v>1766</v>
      </c>
      <c r="D1422" s="172">
        <v>12526106</v>
      </c>
      <c r="E1422" s="172">
        <v>0</v>
      </c>
    </row>
    <row r="1423" spans="3:5">
      <c r="C1423" s="57" t="s">
        <v>1767</v>
      </c>
      <c r="D1423" s="172">
        <v>9502603</v>
      </c>
      <c r="E1423" s="172">
        <v>0</v>
      </c>
    </row>
    <row r="1424" spans="3:5">
      <c r="C1424" s="57" t="s">
        <v>1768</v>
      </c>
      <c r="D1424" s="172">
        <v>5473340</v>
      </c>
      <c r="E1424" s="172">
        <v>0</v>
      </c>
    </row>
    <row r="1425" spans="3:5">
      <c r="C1425" s="57" t="s">
        <v>1769</v>
      </c>
      <c r="D1425" s="172">
        <v>5473340</v>
      </c>
      <c r="E1425" s="172">
        <v>0</v>
      </c>
    </row>
    <row r="1426" spans="3:5">
      <c r="C1426" s="57" t="s">
        <v>1770</v>
      </c>
      <c r="D1426" s="172">
        <v>14580842</v>
      </c>
      <c r="E1426" s="172">
        <v>0</v>
      </c>
    </row>
    <row r="1427" spans="3:5">
      <c r="C1427" s="57" t="s">
        <v>1771</v>
      </c>
      <c r="D1427" s="172">
        <v>0</v>
      </c>
      <c r="E1427" s="172">
        <v>0</v>
      </c>
    </row>
    <row r="1428" spans="3:5">
      <c r="C1428" s="57" t="s">
        <v>1772</v>
      </c>
      <c r="D1428" s="172">
        <v>7771946</v>
      </c>
      <c r="E1428" s="172">
        <v>0</v>
      </c>
    </row>
    <row r="1429" spans="3:5">
      <c r="C1429" s="57" t="s">
        <v>1773</v>
      </c>
      <c r="D1429" s="172">
        <v>4868261</v>
      </c>
      <c r="E1429" s="172">
        <v>0</v>
      </c>
    </row>
    <row r="1430" spans="3:5">
      <c r="C1430" s="57" t="s">
        <v>1774</v>
      </c>
      <c r="D1430" s="172">
        <v>0</v>
      </c>
      <c r="E1430" s="172">
        <v>0</v>
      </c>
    </row>
    <row r="1431" spans="3:5">
      <c r="C1431" s="57" t="s">
        <v>1775</v>
      </c>
      <c r="D1431" s="172">
        <v>0</v>
      </c>
      <c r="E1431" s="172">
        <v>0</v>
      </c>
    </row>
    <row r="1432" spans="3:5">
      <c r="C1432" s="57" t="s">
        <v>319</v>
      </c>
      <c r="D1432" s="172">
        <v>25000000</v>
      </c>
      <c r="E1432" s="172">
        <v>0</v>
      </c>
    </row>
    <row r="1433" spans="3:5">
      <c r="C1433" s="57" t="s">
        <v>1776</v>
      </c>
      <c r="D1433" s="172">
        <v>1547718</v>
      </c>
      <c r="E1433" s="172">
        <v>0</v>
      </c>
    </row>
    <row r="1434" spans="3:5">
      <c r="C1434" s="57" t="s">
        <v>1777</v>
      </c>
      <c r="D1434" s="172">
        <v>7507685</v>
      </c>
      <c r="E1434" s="172">
        <v>0</v>
      </c>
    </row>
    <row r="1435" spans="3:5">
      <c r="C1435" s="57" t="s">
        <v>478</v>
      </c>
      <c r="D1435" s="172">
        <v>12315980</v>
      </c>
      <c r="E1435" s="172">
        <v>6561714.6799999997</v>
      </c>
    </row>
    <row r="1436" spans="3:5">
      <c r="C1436" s="57" t="s">
        <v>1778</v>
      </c>
      <c r="D1436" s="172">
        <v>75000002</v>
      </c>
      <c r="E1436" s="172">
        <v>59922653.93</v>
      </c>
    </row>
    <row r="1437" spans="3:5">
      <c r="C1437" s="57" t="s">
        <v>1779</v>
      </c>
      <c r="D1437" s="172">
        <v>1913319</v>
      </c>
      <c r="E1437" s="172">
        <v>0</v>
      </c>
    </row>
    <row r="1438" spans="3:5">
      <c r="C1438" s="57" t="s">
        <v>320</v>
      </c>
      <c r="D1438" s="172">
        <v>253247167</v>
      </c>
      <c r="E1438" s="172">
        <v>72843960.540000007</v>
      </c>
    </row>
    <row r="1439" spans="3:5">
      <c r="C1439" s="57" t="s">
        <v>321</v>
      </c>
      <c r="D1439" s="172">
        <v>15000003</v>
      </c>
      <c r="E1439" s="172">
        <v>0</v>
      </c>
    </row>
    <row r="1440" spans="3:5">
      <c r="C1440" s="57" t="s">
        <v>1780</v>
      </c>
      <c r="D1440" s="172">
        <v>1712423</v>
      </c>
      <c r="E1440" s="172">
        <v>0</v>
      </c>
    </row>
    <row r="1441" spans="3:5">
      <c r="C1441" s="57" t="s">
        <v>1781</v>
      </c>
      <c r="D1441" s="172">
        <v>7077556</v>
      </c>
      <c r="E1441" s="172">
        <v>0</v>
      </c>
    </row>
    <row r="1442" spans="3:5">
      <c r="C1442" s="57" t="s">
        <v>322</v>
      </c>
      <c r="D1442" s="172">
        <v>210000004</v>
      </c>
      <c r="E1442" s="172">
        <v>0</v>
      </c>
    </row>
    <row r="1443" spans="3:5">
      <c r="C1443" s="57" t="s">
        <v>1782</v>
      </c>
      <c r="D1443" s="172">
        <v>5000000</v>
      </c>
      <c r="E1443" s="172">
        <v>0</v>
      </c>
    </row>
    <row r="1444" spans="3:5">
      <c r="C1444" s="57" t="s">
        <v>1783</v>
      </c>
      <c r="D1444" s="172">
        <v>209263856</v>
      </c>
      <c r="E1444" s="172">
        <v>0</v>
      </c>
    </row>
    <row r="1445" spans="3:5">
      <c r="C1445" s="173" t="s">
        <v>243</v>
      </c>
      <c r="D1445" s="174">
        <v>415699000</v>
      </c>
      <c r="E1445" s="174">
        <v>0</v>
      </c>
    </row>
    <row r="1446" spans="3:5">
      <c r="C1446" s="57" t="s">
        <v>936</v>
      </c>
      <c r="D1446" s="172">
        <v>415699000</v>
      </c>
      <c r="E1446" s="172">
        <v>0</v>
      </c>
    </row>
    <row r="1447" spans="3:5">
      <c r="C1447" s="175" t="s">
        <v>323</v>
      </c>
      <c r="D1447" s="176">
        <v>669417077</v>
      </c>
      <c r="E1447" s="176">
        <v>361026663.97000003</v>
      </c>
    </row>
    <row r="1448" spans="3:5">
      <c r="C1448" s="173" t="s">
        <v>240</v>
      </c>
      <c r="D1448" s="174">
        <v>669417077</v>
      </c>
      <c r="E1448" s="174">
        <v>361026663.97000003</v>
      </c>
    </row>
    <row r="1449" spans="3:5">
      <c r="C1449" s="57" t="s">
        <v>839</v>
      </c>
      <c r="D1449" s="172">
        <v>0</v>
      </c>
      <c r="E1449" s="172">
        <v>0</v>
      </c>
    </row>
    <row r="1450" spans="3:5">
      <c r="C1450" s="57" t="s">
        <v>603</v>
      </c>
      <c r="D1450" s="172">
        <v>161617278</v>
      </c>
      <c r="E1450" s="172">
        <v>0</v>
      </c>
    </row>
    <row r="1451" spans="3:5">
      <c r="C1451" s="57" t="s">
        <v>1784</v>
      </c>
      <c r="D1451" s="172">
        <v>914202</v>
      </c>
      <c r="E1451" s="172">
        <v>0</v>
      </c>
    </row>
    <row r="1452" spans="3:5">
      <c r="C1452" s="57" t="s">
        <v>1785</v>
      </c>
      <c r="D1452" s="172">
        <v>43984811</v>
      </c>
      <c r="E1452" s="172">
        <v>0</v>
      </c>
    </row>
    <row r="1453" spans="3:5">
      <c r="C1453" s="57" t="s">
        <v>324</v>
      </c>
      <c r="D1453" s="172">
        <v>117414</v>
      </c>
      <c r="E1453" s="172">
        <v>0</v>
      </c>
    </row>
    <row r="1454" spans="3:5">
      <c r="C1454" s="57" t="s">
        <v>1786</v>
      </c>
      <c r="D1454" s="172">
        <v>2057250</v>
      </c>
      <c r="E1454" s="172">
        <v>0</v>
      </c>
    </row>
    <row r="1455" spans="3:5">
      <c r="C1455" s="57" t="s">
        <v>1787</v>
      </c>
      <c r="D1455" s="172">
        <v>1558695</v>
      </c>
      <c r="E1455" s="172">
        <v>0</v>
      </c>
    </row>
    <row r="1456" spans="3:5">
      <c r="C1456" s="57" t="s">
        <v>1788</v>
      </c>
      <c r="D1456" s="172">
        <v>1558695</v>
      </c>
      <c r="E1456" s="172">
        <v>0</v>
      </c>
    </row>
    <row r="1457" spans="3:5">
      <c r="C1457" s="57" t="s">
        <v>1789</v>
      </c>
      <c r="D1457" s="172">
        <v>2704204</v>
      </c>
      <c r="E1457" s="172">
        <v>0</v>
      </c>
    </row>
    <row r="1458" spans="3:5">
      <c r="C1458" s="57" t="s">
        <v>1790</v>
      </c>
      <c r="D1458" s="172">
        <v>0</v>
      </c>
      <c r="E1458" s="172">
        <v>179200627.84</v>
      </c>
    </row>
    <row r="1459" spans="3:5">
      <c r="C1459" s="57" t="s">
        <v>1791</v>
      </c>
      <c r="D1459" s="172">
        <v>1985061</v>
      </c>
      <c r="E1459" s="172">
        <v>0</v>
      </c>
    </row>
    <row r="1460" spans="3:5">
      <c r="C1460" s="57" t="s">
        <v>1792</v>
      </c>
      <c r="D1460" s="172">
        <v>2448273</v>
      </c>
      <c r="E1460" s="172">
        <v>0</v>
      </c>
    </row>
    <row r="1461" spans="3:5">
      <c r="C1461" s="57" t="s">
        <v>1793</v>
      </c>
      <c r="D1461" s="172">
        <v>37500035</v>
      </c>
      <c r="E1461" s="172">
        <v>25000000</v>
      </c>
    </row>
    <row r="1462" spans="3:5">
      <c r="C1462" s="57" t="s">
        <v>1794</v>
      </c>
      <c r="D1462" s="172">
        <v>112500001</v>
      </c>
      <c r="E1462" s="172">
        <v>39168344.909999996</v>
      </c>
    </row>
    <row r="1463" spans="3:5">
      <c r="C1463" s="57" t="s">
        <v>1795</v>
      </c>
      <c r="D1463" s="172">
        <v>2521954</v>
      </c>
      <c r="E1463" s="172">
        <v>0</v>
      </c>
    </row>
    <row r="1464" spans="3:5">
      <c r="C1464" s="57" t="s">
        <v>1796</v>
      </c>
      <c r="D1464" s="172">
        <v>1109666</v>
      </c>
      <c r="E1464" s="172">
        <v>0</v>
      </c>
    </row>
    <row r="1465" spans="3:5">
      <c r="C1465" s="57" t="s">
        <v>1797</v>
      </c>
      <c r="D1465" s="172">
        <v>2438083</v>
      </c>
      <c r="E1465" s="172">
        <v>0</v>
      </c>
    </row>
    <row r="1466" spans="3:5">
      <c r="C1466" s="57" t="s">
        <v>1798</v>
      </c>
      <c r="D1466" s="172">
        <v>1519811</v>
      </c>
      <c r="E1466" s="172">
        <v>0</v>
      </c>
    </row>
    <row r="1467" spans="3:5">
      <c r="C1467" s="57" t="s">
        <v>1799</v>
      </c>
      <c r="D1467" s="172">
        <v>1519811</v>
      </c>
      <c r="E1467" s="172">
        <v>0</v>
      </c>
    </row>
    <row r="1468" spans="3:5">
      <c r="C1468" s="57" t="s">
        <v>1800</v>
      </c>
      <c r="D1468" s="172">
        <v>1109666</v>
      </c>
      <c r="E1468" s="172">
        <v>0</v>
      </c>
    </row>
    <row r="1469" spans="3:5">
      <c r="C1469" s="57" t="s">
        <v>1801</v>
      </c>
      <c r="D1469" s="172">
        <v>2512391</v>
      </c>
      <c r="E1469" s="172">
        <v>0</v>
      </c>
    </row>
    <row r="1470" spans="3:5">
      <c r="C1470" s="57" t="s">
        <v>1802</v>
      </c>
      <c r="D1470" s="172">
        <v>0</v>
      </c>
      <c r="E1470" s="172">
        <v>0</v>
      </c>
    </row>
    <row r="1471" spans="3:5">
      <c r="C1471" s="57" t="s">
        <v>351</v>
      </c>
      <c r="D1471" s="172">
        <v>32037047</v>
      </c>
      <c r="E1471" s="172">
        <v>0</v>
      </c>
    </row>
    <row r="1472" spans="3:5">
      <c r="C1472" s="57" t="s">
        <v>1803</v>
      </c>
      <c r="D1472" s="172">
        <v>2168240</v>
      </c>
      <c r="E1472" s="172">
        <v>8053714.6200000001</v>
      </c>
    </row>
    <row r="1473" spans="3:5">
      <c r="C1473" s="57" t="s">
        <v>1804</v>
      </c>
      <c r="D1473" s="172">
        <v>3241040</v>
      </c>
      <c r="E1473" s="172">
        <v>0</v>
      </c>
    </row>
    <row r="1474" spans="3:5">
      <c r="C1474" s="57" t="s">
        <v>1805</v>
      </c>
      <c r="D1474" s="172">
        <v>2512391</v>
      </c>
      <c r="E1474" s="172">
        <v>0</v>
      </c>
    </row>
    <row r="1475" spans="3:5">
      <c r="C1475" s="57" t="s">
        <v>1806</v>
      </c>
      <c r="D1475" s="172">
        <v>268235</v>
      </c>
      <c r="E1475" s="172">
        <v>0</v>
      </c>
    </row>
    <row r="1476" spans="3:5">
      <c r="C1476" s="57" t="s">
        <v>1807</v>
      </c>
      <c r="D1476" s="172">
        <v>1514598</v>
      </c>
      <c r="E1476" s="172">
        <v>0</v>
      </c>
    </row>
    <row r="1477" spans="3:5">
      <c r="C1477" s="57" t="s">
        <v>1808</v>
      </c>
      <c r="D1477" s="172">
        <v>1514598</v>
      </c>
      <c r="E1477" s="172">
        <v>0</v>
      </c>
    </row>
    <row r="1478" spans="3:5">
      <c r="C1478" s="57" t="s">
        <v>1809</v>
      </c>
      <c r="D1478" s="172">
        <v>46009770</v>
      </c>
      <c r="E1478" s="172">
        <v>0</v>
      </c>
    </row>
    <row r="1479" spans="3:5">
      <c r="C1479" s="57" t="s">
        <v>672</v>
      </c>
      <c r="D1479" s="172">
        <v>100000</v>
      </c>
      <c r="E1479" s="172">
        <v>0</v>
      </c>
    </row>
    <row r="1480" spans="3:5">
      <c r="C1480" s="57" t="s">
        <v>368</v>
      </c>
      <c r="D1480" s="172">
        <v>150029233</v>
      </c>
      <c r="E1480" s="172">
        <v>109603976.59999999</v>
      </c>
    </row>
    <row r="1481" spans="3:5">
      <c r="C1481" s="57" t="s">
        <v>1810</v>
      </c>
      <c r="D1481" s="172">
        <v>24680181</v>
      </c>
      <c r="E1481" s="172">
        <v>0</v>
      </c>
    </row>
    <row r="1482" spans="3:5">
      <c r="C1482" s="57" t="s">
        <v>1811</v>
      </c>
      <c r="D1482" s="172">
        <v>23664443</v>
      </c>
      <c r="E1482" s="172">
        <v>0</v>
      </c>
    </row>
    <row r="1483" spans="3:5">
      <c r="C1483" s="175" t="s">
        <v>325</v>
      </c>
      <c r="D1483" s="176">
        <v>2825645076</v>
      </c>
      <c r="E1483" s="176">
        <v>310480670.36000001</v>
      </c>
    </row>
    <row r="1484" spans="3:5">
      <c r="C1484" s="173" t="s">
        <v>240</v>
      </c>
      <c r="D1484" s="174">
        <v>1798325483</v>
      </c>
      <c r="E1484" s="174">
        <v>250474758.72</v>
      </c>
    </row>
    <row r="1485" spans="3:5">
      <c r="C1485" s="57" t="s">
        <v>1812</v>
      </c>
      <c r="D1485" s="172">
        <v>0</v>
      </c>
      <c r="E1485" s="172">
        <v>0</v>
      </c>
    </row>
    <row r="1486" spans="3:5">
      <c r="C1486" s="57" t="s">
        <v>1813</v>
      </c>
      <c r="D1486" s="172">
        <v>0</v>
      </c>
      <c r="E1486" s="172">
        <v>0</v>
      </c>
    </row>
    <row r="1487" spans="3:5">
      <c r="C1487" s="57" t="s">
        <v>1814</v>
      </c>
      <c r="D1487" s="172">
        <v>1140378</v>
      </c>
      <c r="E1487" s="172">
        <v>0</v>
      </c>
    </row>
    <row r="1488" spans="3:5">
      <c r="C1488" s="57" t="s">
        <v>1815</v>
      </c>
      <c r="D1488" s="172">
        <v>156108</v>
      </c>
      <c r="E1488" s="172">
        <v>0</v>
      </c>
    </row>
    <row r="1489" spans="3:5">
      <c r="C1489" s="57" t="s">
        <v>1816</v>
      </c>
      <c r="D1489" s="172">
        <v>1398551</v>
      </c>
      <c r="E1489" s="172">
        <v>0</v>
      </c>
    </row>
    <row r="1490" spans="3:5">
      <c r="C1490" s="57" t="s">
        <v>1817</v>
      </c>
      <c r="D1490" s="172">
        <v>0</v>
      </c>
      <c r="E1490" s="172">
        <v>3112093.01</v>
      </c>
    </row>
    <row r="1491" spans="3:5">
      <c r="C1491" s="57" t="s">
        <v>1818</v>
      </c>
      <c r="D1491" s="172">
        <v>0</v>
      </c>
      <c r="E1491" s="172">
        <v>1592053.89</v>
      </c>
    </row>
    <row r="1492" spans="3:5">
      <c r="C1492" s="57" t="s">
        <v>1819</v>
      </c>
      <c r="D1492" s="172">
        <v>1605091</v>
      </c>
      <c r="E1492" s="172">
        <v>4396599.92</v>
      </c>
    </row>
    <row r="1493" spans="3:5">
      <c r="C1493" s="57" t="s">
        <v>1820</v>
      </c>
      <c r="D1493" s="172">
        <v>22199146</v>
      </c>
      <c r="E1493" s="172">
        <v>0</v>
      </c>
    </row>
    <row r="1494" spans="3:5">
      <c r="C1494" s="57" t="s">
        <v>1821</v>
      </c>
      <c r="D1494" s="172">
        <v>145282175</v>
      </c>
      <c r="E1494" s="172">
        <v>0</v>
      </c>
    </row>
    <row r="1495" spans="3:5">
      <c r="C1495" s="57" t="s">
        <v>1822</v>
      </c>
      <c r="D1495" s="172">
        <v>6842908</v>
      </c>
      <c r="E1495" s="172">
        <v>0</v>
      </c>
    </row>
    <row r="1496" spans="3:5">
      <c r="C1496" s="57" t="s">
        <v>1823</v>
      </c>
      <c r="D1496" s="172">
        <v>158322380</v>
      </c>
      <c r="E1496" s="172">
        <v>32825958.109999999</v>
      </c>
    </row>
    <row r="1497" spans="3:5">
      <c r="C1497" s="57" t="s">
        <v>1824</v>
      </c>
      <c r="D1497" s="172">
        <v>42248433</v>
      </c>
      <c r="E1497" s="172">
        <v>0</v>
      </c>
    </row>
    <row r="1498" spans="3:5">
      <c r="C1498" s="57" t="s">
        <v>1825</v>
      </c>
      <c r="D1498" s="172">
        <v>60808266</v>
      </c>
      <c r="E1498" s="172">
        <v>0</v>
      </c>
    </row>
    <row r="1499" spans="3:5">
      <c r="C1499" s="57" t="s">
        <v>347</v>
      </c>
      <c r="D1499" s="172">
        <v>75716837</v>
      </c>
      <c r="E1499" s="172">
        <v>0</v>
      </c>
    </row>
    <row r="1500" spans="3:5">
      <c r="C1500" s="57" t="s">
        <v>1826</v>
      </c>
      <c r="D1500" s="172">
        <v>2760158</v>
      </c>
      <c r="E1500" s="172">
        <v>0</v>
      </c>
    </row>
    <row r="1501" spans="3:5">
      <c r="C1501" s="57" t="s">
        <v>326</v>
      </c>
      <c r="D1501" s="172">
        <v>1526627</v>
      </c>
      <c r="E1501" s="172">
        <v>0</v>
      </c>
    </row>
    <row r="1502" spans="3:5">
      <c r="C1502" s="57" t="s">
        <v>1827</v>
      </c>
      <c r="D1502" s="172">
        <v>3886577</v>
      </c>
      <c r="E1502" s="172">
        <v>0</v>
      </c>
    </row>
    <row r="1503" spans="3:5">
      <c r="C1503" s="57" t="s">
        <v>1828</v>
      </c>
      <c r="D1503" s="172">
        <v>0</v>
      </c>
      <c r="E1503" s="172">
        <v>0</v>
      </c>
    </row>
    <row r="1504" spans="3:5">
      <c r="C1504" s="57" t="s">
        <v>673</v>
      </c>
      <c r="D1504" s="172">
        <v>5033490</v>
      </c>
      <c r="E1504" s="172">
        <v>0</v>
      </c>
    </row>
    <row r="1505" spans="3:5">
      <c r="C1505" s="57" t="s">
        <v>1829</v>
      </c>
      <c r="D1505" s="172">
        <v>2334000</v>
      </c>
      <c r="E1505" s="172">
        <v>0</v>
      </c>
    </row>
    <row r="1506" spans="3:5">
      <c r="C1506" s="57" t="s">
        <v>1830</v>
      </c>
      <c r="D1506" s="172">
        <v>374290</v>
      </c>
      <c r="E1506" s="172">
        <v>0</v>
      </c>
    </row>
    <row r="1507" spans="3:5">
      <c r="C1507" s="57" t="s">
        <v>674</v>
      </c>
      <c r="D1507" s="172">
        <v>1000000</v>
      </c>
      <c r="E1507" s="172">
        <v>0</v>
      </c>
    </row>
    <row r="1508" spans="3:5">
      <c r="C1508" s="57" t="s">
        <v>1831</v>
      </c>
      <c r="D1508" s="172">
        <v>97757018</v>
      </c>
      <c r="E1508" s="172">
        <v>0</v>
      </c>
    </row>
    <row r="1509" spans="3:5">
      <c r="C1509" s="57" t="s">
        <v>479</v>
      </c>
      <c r="D1509" s="172">
        <v>23470463</v>
      </c>
      <c r="E1509" s="172">
        <v>12766283.84</v>
      </c>
    </row>
    <row r="1510" spans="3:5">
      <c r="C1510" s="57" t="s">
        <v>327</v>
      </c>
      <c r="D1510" s="172">
        <v>15000001</v>
      </c>
      <c r="E1510" s="172">
        <v>0</v>
      </c>
    </row>
    <row r="1511" spans="3:5">
      <c r="C1511" s="57" t="s">
        <v>1832</v>
      </c>
      <c r="D1511" s="172">
        <v>0</v>
      </c>
      <c r="E1511" s="172">
        <v>3670912.98</v>
      </c>
    </row>
    <row r="1512" spans="3:5">
      <c r="C1512" s="57" t="s">
        <v>1833</v>
      </c>
      <c r="D1512" s="172">
        <v>1000000</v>
      </c>
      <c r="E1512" s="172">
        <v>0</v>
      </c>
    </row>
    <row r="1513" spans="3:5">
      <c r="C1513" s="57" t="s">
        <v>840</v>
      </c>
      <c r="D1513" s="172">
        <v>6975350</v>
      </c>
      <c r="E1513" s="172">
        <v>6485621.4800000004</v>
      </c>
    </row>
    <row r="1514" spans="3:5">
      <c r="C1514" s="57" t="s">
        <v>1834</v>
      </c>
      <c r="D1514" s="172">
        <v>17521929</v>
      </c>
      <c r="E1514" s="172">
        <v>0</v>
      </c>
    </row>
    <row r="1515" spans="3:5">
      <c r="C1515" s="57" t="s">
        <v>1835</v>
      </c>
      <c r="D1515" s="172">
        <v>5100000</v>
      </c>
      <c r="E1515" s="172">
        <v>0</v>
      </c>
    </row>
    <row r="1516" spans="3:5">
      <c r="C1516" s="57" t="s">
        <v>480</v>
      </c>
      <c r="D1516" s="172">
        <v>29822131</v>
      </c>
      <c r="E1516" s="172">
        <v>0</v>
      </c>
    </row>
    <row r="1517" spans="3:5">
      <c r="C1517" s="57" t="s">
        <v>1836</v>
      </c>
      <c r="D1517" s="172">
        <v>41353374</v>
      </c>
      <c r="E1517" s="172">
        <v>0</v>
      </c>
    </row>
    <row r="1518" spans="3:5">
      <c r="C1518" s="57" t="s">
        <v>1837</v>
      </c>
      <c r="D1518" s="172">
        <v>75000389</v>
      </c>
      <c r="E1518" s="172">
        <v>40433249.829999998</v>
      </c>
    </row>
    <row r="1519" spans="3:5">
      <c r="C1519" s="57" t="s">
        <v>1838</v>
      </c>
      <c r="D1519" s="172">
        <v>30019393</v>
      </c>
      <c r="E1519" s="172">
        <v>0</v>
      </c>
    </row>
    <row r="1520" spans="3:5">
      <c r="C1520" s="57" t="s">
        <v>1839</v>
      </c>
      <c r="D1520" s="172">
        <v>75000187</v>
      </c>
      <c r="E1520" s="172">
        <v>19334140.109999999</v>
      </c>
    </row>
    <row r="1521" spans="3:5">
      <c r="C1521" s="57" t="s">
        <v>1840</v>
      </c>
      <c r="D1521" s="172">
        <v>701291</v>
      </c>
      <c r="E1521" s="172">
        <v>0</v>
      </c>
    </row>
    <row r="1522" spans="3:5">
      <c r="C1522" s="57" t="s">
        <v>1841</v>
      </c>
      <c r="D1522" s="172">
        <v>1467303</v>
      </c>
      <c r="E1522" s="172">
        <v>0</v>
      </c>
    </row>
    <row r="1523" spans="3:5">
      <c r="C1523" s="57" t="s">
        <v>1842</v>
      </c>
      <c r="D1523" s="172">
        <v>1071124</v>
      </c>
      <c r="E1523" s="172">
        <v>0</v>
      </c>
    </row>
    <row r="1524" spans="3:5">
      <c r="C1524" s="57" t="s">
        <v>1843</v>
      </c>
      <c r="D1524" s="172">
        <v>3759181</v>
      </c>
      <c r="E1524" s="172">
        <v>0</v>
      </c>
    </row>
    <row r="1525" spans="3:5">
      <c r="C1525" s="57" t="s">
        <v>1844</v>
      </c>
      <c r="D1525" s="172">
        <v>3390954</v>
      </c>
      <c r="E1525" s="172">
        <v>0</v>
      </c>
    </row>
    <row r="1526" spans="3:5">
      <c r="C1526" s="57" t="s">
        <v>1845</v>
      </c>
      <c r="D1526" s="172">
        <v>7800000</v>
      </c>
      <c r="E1526" s="172">
        <v>0</v>
      </c>
    </row>
    <row r="1527" spans="3:5">
      <c r="C1527" s="57" t="s">
        <v>1846</v>
      </c>
      <c r="D1527" s="172">
        <v>7336516</v>
      </c>
      <c r="E1527" s="172">
        <v>0</v>
      </c>
    </row>
    <row r="1528" spans="3:5">
      <c r="C1528" s="57" t="s">
        <v>1847</v>
      </c>
      <c r="D1528" s="172">
        <v>7519124</v>
      </c>
      <c r="E1528" s="172">
        <v>4858598.24</v>
      </c>
    </row>
    <row r="1529" spans="3:5">
      <c r="C1529" s="57" t="s">
        <v>1848</v>
      </c>
      <c r="D1529" s="172">
        <v>15600000</v>
      </c>
      <c r="E1529" s="172">
        <v>10724118.6</v>
      </c>
    </row>
    <row r="1530" spans="3:5">
      <c r="C1530" s="57" t="s">
        <v>1849</v>
      </c>
      <c r="D1530" s="172">
        <v>6850758</v>
      </c>
      <c r="E1530" s="172">
        <v>5019301.09</v>
      </c>
    </row>
    <row r="1531" spans="3:5">
      <c r="C1531" s="57" t="s">
        <v>481</v>
      </c>
      <c r="D1531" s="172">
        <v>6349242</v>
      </c>
      <c r="E1531" s="172">
        <v>0</v>
      </c>
    </row>
    <row r="1532" spans="3:5">
      <c r="C1532" s="57" t="s">
        <v>1850</v>
      </c>
      <c r="D1532" s="172">
        <v>11600000</v>
      </c>
      <c r="E1532" s="172">
        <v>10000000</v>
      </c>
    </row>
    <row r="1533" spans="3:5">
      <c r="C1533" s="57" t="s">
        <v>1851</v>
      </c>
      <c r="D1533" s="172">
        <v>1503825</v>
      </c>
      <c r="E1533" s="172">
        <v>0</v>
      </c>
    </row>
    <row r="1534" spans="3:5">
      <c r="C1534" s="57" t="s">
        <v>1852</v>
      </c>
      <c r="D1534" s="172">
        <v>50000000</v>
      </c>
      <c r="E1534" s="172">
        <v>0</v>
      </c>
    </row>
    <row r="1535" spans="3:5">
      <c r="C1535" s="57" t="s">
        <v>1853</v>
      </c>
      <c r="D1535" s="172">
        <v>2503798</v>
      </c>
      <c r="E1535" s="172">
        <v>0</v>
      </c>
    </row>
    <row r="1536" spans="3:5">
      <c r="C1536" s="57" t="s">
        <v>1854</v>
      </c>
      <c r="D1536" s="172">
        <v>60307454</v>
      </c>
      <c r="E1536" s="172">
        <v>0</v>
      </c>
    </row>
    <row r="1537" spans="3:5">
      <c r="C1537" s="57" t="s">
        <v>1855</v>
      </c>
      <c r="D1537" s="172">
        <v>7774458</v>
      </c>
      <c r="E1537" s="172">
        <v>0</v>
      </c>
    </row>
    <row r="1538" spans="3:5">
      <c r="C1538" s="57" t="s">
        <v>1856</v>
      </c>
      <c r="D1538" s="172">
        <v>650000</v>
      </c>
      <c r="E1538" s="172">
        <v>0</v>
      </c>
    </row>
    <row r="1539" spans="3:5">
      <c r="C1539" s="57" t="s">
        <v>1857</v>
      </c>
      <c r="D1539" s="172">
        <v>12342006</v>
      </c>
      <c r="E1539" s="172">
        <v>6561670.2999999998</v>
      </c>
    </row>
    <row r="1540" spans="3:5">
      <c r="C1540" s="57" t="s">
        <v>1858</v>
      </c>
      <c r="D1540" s="172">
        <v>92371789</v>
      </c>
      <c r="E1540" s="172">
        <v>0</v>
      </c>
    </row>
    <row r="1541" spans="3:5">
      <c r="C1541" s="57" t="s">
        <v>1859</v>
      </c>
      <c r="D1541" s="172">
        <v>1088470</v>
      </c>
      <c r="E1541" s="172">
        <v>0</v>
      </c>
    </row>
    <row r="1542" spans="3:5">
      <c r="C1542" s="57" t="s">
        <v>1860</v>
      </c>
      <c r="D1542" s="172">
        <v>233890144</v>
      </c>
      <c r="E1542" s="172">
        <v>6416273.0999999996</v>
      </c>
    </row>
    <row r="1543" spans="3:5">
      <c r="C1543" s="57" t="s">
        <v>1861</v>
      </c>
      <c r="D1543" s="172">
        <v>7603739</v>
      </c>
      <c r="E1543" s="172">
        <v>0</v>
      </c>
    </row>
    <row r="1544" spans="3:5">
      <c r="C1544" s="57" t="s">
        <v>1862</v>
      </c>
      <c r="D1544" s="172">
        <v>1076683</v>
      </c>
      <c r="E1544" s="172">
        <v>0</v>
      </c>
    </row>
    <row r="1545" spans="3:5">
      <c r="C1545" s="57" t="s">
        <v>1863</v>
      </c>
      <c r="D1545" s="172">
        <v>10665535</v>
      </c>
      <c r="E1545" s="172">
        <v>0</v>
      </c>
    </row>
    <row r="1546" spans="3:5">
      <c r="C1546" s="57" t="s">
        <v>369</v>
      </c>
      <c r="D1546" s="172">
        <v>76000526</v>
      </c>
      <c r="E1546" s="172">
        <v>74798986.469999999</v>
      </c>
    </row>
    <row r="1547" spans="3:5">
      <c r="C1547" s="57" t="s">
        <v>1864</v>
      </c>
      <c r="D1547" s="172">
        <v>1520748</v>
      </c>
      <c r="E1547" s="172">
        <v>0</v>
      </c>
    </row>
    <row r="1548" spans="3:5">
      <c r="C1548" s="57" t="s">
        <v>1865</v>
      </c>
      <c r="D1548" s="172">
        <v>1521864</v>
      </c>
      <c r="E1548" s="172">
        <v>0</v>
      </c>
    </row>
    <row r="1549" spans="3:5">
      <c r="C1549" s="57" t="s">
        <v>1866</v>
      </c>
      <c r="D1549" s="172">
        <v>1520748</v>
      </c>
      <c r="E1549" s="172">
        <v>0</v>
      </c>
    </row>
    <row r="1550" spans="3:5">
      <c r="C1550" s="57" t="s">
        <v>1867</v>
      </c>
      <c r="D1550" s="172">
        <v>1076683</v>
      </c>
      <c r="E1550" s="172">
        <v>0</v>
      </c>
    </row>
    <row r="1551" spans="3:5">
      <c r="C1551" s="57" t="s">
        <v>1868</v>
      </c>
      <c r="D1551" s="172">
        <v>1934886</v>
      </c>
      <c r="E1551" s="172">
        <v>0</v>
      </c>
    </row>
    <row r="1552" spans="3:5">
      <c r="C1552" s="57" t="s">
        <v>1869</v>
      </c>
      <c r="D1552" s="172">
        <v>2506545</v>
      </c>
      <c r="E1552" s="172">
        <v>7478897.75</v>
      </c>
    </row>
    <row r="1553" spans="3:5">
      <c r="C1553" s="57" t="s">
        <v>1870</v>
      </c>
      <c r="D1553" s="172">
        <v>38981691</v>
      </c>
      <c r="E1553" s="172">
        <v>0</v>
      </c>
    </row>
    <row r="1554" spans="3:5">
      <c r="C1554" s="57" t="s">
        <v>1871</v>
      </c>
      <c r="D1554" s="172">
        <v>496091</v>
      </c>
      <c r="E1554" s="172">
        <v>0</v>
      </c>
    </row>
    <row r="1555" spans="3:5">
      <c r="C1555" s="57" t="s">
        <v>1872</v>
      </c>
      <c r="D1555" s="172">
        <v>46778029</v>
      </c>
      <c r="E1555" s="172">
        <v>0</v>
      </c>
    </row>
    <row r="1556" spans="3:5">
      <c r="C1556" s="57" t="s">
        <v>1873</v>
      </c>
      <c r="D1556" s="172">
        <v>1064620</v>
      </c>
      <c r="E1556" s="172">
        <v>0</v>
      </c>
    </row>
    <row r="1557" spans="3:5">
      <c r="C1557" s="57" t="s">
        <v>1874</v>
      </c>
      <c r="D1557" s="172">
        <v>7458987</v>
      </c>
      <c r="E1557" s="172">
        <v>0</v>
      </c>
    </row>
    <row r="1558" spans="3:5">
      <c r="C1558" s="57" t="s">
        <v>1875</v>
      </c>
      <c r="D1558" s="172">
        <v>318025</v>
      </c>
      <c r="E1558" s="172">
        <v>0</v>
      </c>
    </row>
    <row r="1559" spans="3:5">
      <c r="C1559" s="57" t="s">
        <v>1876</v>
      </c>
      <c r="D1559" s="172">
        <v>2537460</v>
      </c>
      <c r="E1559" s="172">
        <v>0</v>
      </c>
    </row>
    <row r="1560" spans="3:5">
      <c r="C1560" s="57" t="s">
        <v>1877</v>
      </c>
      <c r="D1560" s="172">
        <v>3390954</v>
      </c>
      <c r="E1560" s="172">
        <v>0</v>
      </c>
    </row>
    <row r="1561" spans="3:5">
      <c r="C1561" s="57" t="s">
        <v>1878</v>
      </c>
      <c r="D1561" s="172">
        <v>4069408</v>
      </c>
      <c r="E1561" s="172">
        <v>0</v>
      </c>
    </row>
    <row r="1562" spans="3:5">
      <c r="C1562" s="57" t="s">
        <v>1879</v>
      </c>
      <c r="D1562" s="172">
        <v>1503825</v>
      </c>
      <c r="E1562" s="172">
        <v>0</v>
      </c>
    </row>
    <row r="1563" spans="3:5">
      <c r="C1563" s="57" t="s">
        <v>1880</v>
      </c>
      <c r="D1563" s="172">
        <v>1065404</v>
      </c>
      <c r="E1563" s="172">
        <v>0</v>
      </c>
    </row>
    <row r="1564" spans="3:5">
      <c r="C1564" s="57" t="s">
        <v>1881</v>
      </c>
      <c r="D1564" s="172">
        <v>7519124</v>
      </c>
      <c r="E1564" s="172">
        <v>0</v>
      </c>
    </row>
    <row r="1565" spans="3:5">
      <c r="C1565" s="57" t="s">
        <v>1882</v>
      </c>
      <c r="D1565" s="172">
        <v>15630630</v>
      </c>
      <c r="E1565" s="172">
        <v>0</v>
      </c>
    </row>
    <row r="1566" spans="3:5">
      <c r="C1566" s="57" t="s">
        <v>1883</v>
      </c>
      <c r="D1566" s="172">
        <v>1503825</v>
      </c>
      <c r="E1566" s="172">
        <v>0</v>
      </c>
    </row>
    <row r="1567" spans="3:5">
      <c r="C1567" s="57" t="s">
        <v>1884</v>
      </c>
      <c r="D1567" s="172">
        <v>21767853</v>
      </c>
      <c r="E1567" s="172">
        <v>0</v>
      </c>
    </row>
    <row r="1568" spans="3:5">
      <c r="C1568" s="57" t="s">
        <v>1885</v>
      </c>
      <c r="D1568" s="172">
        <v>5327021</v>
      </c>
      <c r="E1568" s="172">
        <v>0</v>
      </c>
    </row>
    <row r="1569" spans="3:5">
      <c r="C1569" s="57" t="s">
        <v>1886</v>
      </c>
      <c r="D1569" s="172">
        <v>14820682</v>
      </c>
      <c r="E1569" s="172">
        <v>0</v>
      </c>
    </row>
    <row r="1570" spans="3:5">
      <c r="C1570" s="57" t="s">
        <v>1887</v>
      </c>
      <c r="D1570" s="172">
        <v>1065404</v>
      </c>
      <c r="E1570" s="172">
        <v>0</v>
      </c>
    </row>
    <row r="1571" spans="3:5">
      <c r="C1571" s="57" t="s">
        <v>1888</v>
      </c>
      <c r="D1571" s="172">
        <v>1065404</v>
      </c>
      <c r="E1571" s="172">
        <v>0</v>
      </c>
    </row>
    <row r="1572" spans="3:5">
      <c r="C1572" s="57" t="s">
        <v>1889</v>
      </c>
      <c r="D1572" s="172">
        <v>30000002</v>
      </c>
      <c r="E1572" s="172">
        <v>0</v>
      </c>
    </row>
    <row r="1573" spans="3:5">
      <c r="C1573" s="173" t="s">
        <v>242</v>
      </c>
      <c r="D1573" s="174">
        <v>31038087</v>
      </c>
      <c r="E1573" s="174">
        <v>8564710.0800000001</v>
      </c>
    </row>
    <row r="1574" spans="3:5">
      <c r="C1574" s="57" t="s">
        <v>675</v>
      </c>
      <c r="D1574" s="172">
        <v>11788086</v>
      </c>
      <c r="E1574" s="172">
        <v>8564710.0800000001</v>
      </c>
    </row>
    <row r="1575" spans="3:5">
      <c r="C1575" s="57" t="s">
        <v>676</v>
      </c>
      <c r="D1575" s="172">
        <v>19250001</v>
      </c>
      <c r="E1575" s="172">
        <v>0</v>
      </c>
    </row>
    <row r="1576" spans="3:5">
      <c r="C1576" s="173" t="s">
        <v>243</v>
      </c>
      <c r="D1576" s="174">
        <v>996281506</v>
      </c>
      <c r="E1576" s="174">
        <v>51441201.560000002</v>
      </c>
    </row>
    <row r="1577" spans="3:5">
      <c r="C1577" s="57" t="s">
        <v>1890</v>
      </c>
      <c r="D1577" s="172">
        <v>123061645</v>
      </c>
      <c r="E1577" s="172">
        <v>0</v>
      </c>
    </row>
    <row r="1578" spans="3:5">
      <c r="C1578" s="57" t="s">
        <v>1891</v>
      </c>
      <c r="D1578" s="172">
        <v>7168666</v>
      </c>
      <c r="E1578" s="172">
        <v>0</v>
      </c>
    </row>
    <row r="1579" spans="3:5">
      <c r="C1579" s="57" t="s">
        <v>1892</v>
      </c>
      <c r="D1579" s="172">
        <v>9151684</v>
      </c>
      <c r="E1579" s="172">
        <v>0</v>
      </c>
    </row>
    <row r="1580" spans="3:5">
      <c r="C1580" s="57" t="s">
        <v>1893</v>
      </c>
      <c r="D1580" s="172">
        <v>5724544</v>
      </c>
      <c r="E1580" s="172">
        <v>0</v>
      </c>
    </row>
    <row r="1581" spans="3:5">
      <c r="C1581" s="57" t="s">
        <v>1894</v>
      </c>
      <c r="D1581" s="172">
        <v>5095562</v>
      </c>
      <c r="E1581" s="172">
        <v>0</v>
      </c>
    </row>
    <row r="1582" spans="3:5">
      <c r="C1582" s="57" t="s">
        <v>1821</v>
      </c>
      <c r="D1582" s="172">
        <v>7076045</v>
      </c>
      <c r="E1582" s="172">
        <v>0</v>
      </c>
    </row>
    <row r="1583" spans="3:5">
      <c r="C1583" s="57" t="s">
        <v>1822</v>
      </c>
      <c r="D1583" s="172">
        <v>7076045</v>
      </c>
      <c r="E1583" s="172">
        <v>0</v>
      </c>
    </row>
    <row r="1584" spans="3:5">
      <c r="C1584" s="57" t="s">
        <v>1823</v>
      </c>
      <c r="D1584" s="172">
        <v>7076045</v>
      </c>
      <c r="E1584" s="172">
        <v>0</v>
      </c>
    </row>
    <row r="1585" spans="3:5">
      <c r="C1585" s="57" t="s">
        <v>1895</v>
      </c>
      <c r="D1585" s="172">
        <v>5660836</v>
      </c>
      <c r="E1585" s="172">
        <v>0</v>
      </c>
    </row>
    <row r="1586" spans="3:5">
      <c r="C1586" s="57" t="s">
        <v>936</v>
      </c>
      <c r="D1586" s="172">
        <v>346664211</v>
      </c>
      <c r="E1586" s="172">
        <v>51441201.560000002</v>
      </c>
    </row>
    <row r="1587" spans="3:5">
      <c r="C1587" s="57" t="s">
        <v>1896</v>
      </c>
      <c r="D1587" s="172">
        <v>8495303</v>
      </c>
      <c r="E1587" s="172">
        <v>0</v>
      </c>
    </row>
    <row r="1588" spans="3:5">
      <c r="C1588" s="57" t="s">
        <v>1897</v>
      </c>
      <c r="D1588" s="172">
        <v>1793408</v>
      </c>
      <c r="E1588" s="172">
        <v>0</v>
      </c>
    </row>
    <row r="1589" spans="3:5">
      <c r="C1589" s="57" t="s">
        <v>347</v>
      </c>
      <c r="D1589" s="172">
        <v>3871477</v>
      </c>
      <c r="E1589" s="172">
        <v>0</v>
      </c>
    </row>
    <row r="1590" spans="3:5">
      <c r="C1590" s="57" t="s">
        <v>1898</v>
      </c>
      <c r="D1590" s="172">
        <v>2898175</v>
      </c>
      <c r="E1590" s="172">
        <v>0</v>
      </c>
    </row>
    <row r="1591" spans="3:5">
      <c r="C1591" s="57" t="s">
        <v>1899</v>
      </c>
      <c r="D1591" s="172">
        <v>15724544</v>
      </c>
      <c r="E1591" s="172">
        <v>0</v>
      </c>
    </row>
    <row r="1592" spans="3:5">
      <c r="C1592" s="57" t="s">
        <v>1900</v>
      </c>
      <c r="D1592" s="172">
        <v>6926897</v>
      </c>
      <c r="E1592" s="172">
        <v>0</v>
      </c>
    </row>
    <row r="1593" spans="3:5">
      <c r="C1593" s="57" t="s">
        <v>1901</v>
      </c>
      <c r="D1593" s="172">
        <v>10711781</v>
      </c>
      <c r="E1593" s="172">
        <v>0</v>
      </c>
    </row>
    <row r="1594" spans="3:5">
      <c r="C1594" s="57" t="s">
        <v>1902</v>
      </c>
      <c r="D1594" s="172">
        <v>7847377</v>
      </c>
      <c r="E1594" s="172">
        <v>0</v>
      </c>
    </row>
    <row r="1595" spans="3:5">
      <c r="C1595" s="57" t="s">
        <v>1903</v>
      </c>
      <c r="D1595" s="172">
        <v>4220457</v>
      </c>
      <c r="E1595" s="172">
        <v>0</v>
      </c>
    </row>
    <row r="1596" spans="3:5">
      <c r="C1596" s="57" t="s">
        <v>1904</v>
      </c>
      <c r="D1596" s="172">
        <v>5541962</v>
      </c>
      <c r="E1596" s="172">
        <v>0</v>
      </c>
    </row>
    <row r="1597" spans="3:5">
      <c r="C1597" s="57" t="s">
        <v>1905</v>
      </c>
      <c r="D1597" s="172">
        <v>8626211</v>
      </c>
      <c r="E1597" s="172">
        <v>0</v>
      </c>
    </row>
    <row r="1598" spans="3:5">
      <c r="C1598" s="57" t="s">
        <v>1906</v>
      </c>
      <c r="D1598" s="172">
        <v>5887269</v>
      </c>
      <c r="E1598" s="172">
        <v>0</v>
      </c>
    </row>
    <row r="1599" spans="3:5">
      <c r="C1599" s="57" t="s">
        <v>1907</v>
      </c>
      <c r="D1599" s="172">
        <v>3841953</v>
      </c>
      <c r="E1599" s="172">
        <v>0</v>
      </c>
    </row>
    <row r="1600" spans="3:5">
      <c r="C1600" s="57" t="s">
        <v>1908</v>
      </c>
      <c r="D1600" s="172">
        <v>6368440</v>
      </c>
      <c r="E1600" s="172">
        <v>0</v>
      </c>
    </row>
    <row r="1601" spans="3:5">
      <c r="C1601" s="57" t="s">
        <v>1827</v>
      </c>
      <c r="D1601" s="172">
        <v>5382706</v>
      </c>
      <c r="E1601" s="172">
        <v>0</v>
      </c>
    </row>
    <row r="1602" spans="3:5">
      <c r="C1602" s="57" t="s">
        <v>1909</v>
      </c>
      <c r="D1602" s="172">
        <v>1621248</v>
      </c>
      <c r="E1602" s="172">
        <v>0</v>
      </c>
    </row>
    <row r="1603" spans="3:5">
      <c r="C1603" s="57" t="s">
        <v>1910</v>
      </c>
      <c r="D1603" s="172">
        <v>2495303</v>
      </c>
      <c r="E1603" s="172">
        <v>0</v>
      </c>
    </row>
    <row r="1604" spans="3:5">
      <c r="C1604" s="57" t="s">
        <v>1911</v>
      </c>
      <c r="D1604" s="172">
        <v>2996868</v>
      </c>
      <c r="E1604" s="172">
        <v>0</v>
      </c>
    </row>
    <row r="1605" spans="3:5">
      <c r="C1605" s="57" t="s">
        <v>1912</v>
      </c>
      <c r="D1605" s="172">
        <v>5724544</v>
      </c>
      <c r="E1605" s="172">
        <v>0</v>
      </c>
    </row>
    <row r="1606" spans="3:5">
      <c r="C1606" s="57" t="s">
        <v>1913</v>
      </c>
      <c r="D1606" s="172">
        <v>1707480</v>
      </c>
      <c r="E1606" s="172">
        <v>0</v>
      </c>
    </row>
    <row r="1607" spans="3:5">
      <c r="C1607" s="57" t="s">
        <v>1914</v>
      </c>
      <c r="D1607" s="172">
        <v>2868643</v>
      </c>
      <c r="E1607" s="172">
        <v>0</v>
      </c>
    </row>
    <row r="1608" spans="3:5">
      <c r="C1608" s="57" t="s">
        <v>1915</v>
      </c>
      <c r="D1608" s="172">
        <v>5724544</v>
      </c>
      <c r="E1608" s="172">
        <v>0</v>
      </c>
    </row>
    <row r="1609" spans="3:5">
      <c r="C1609" s="57" t="s">
        <v>1916</v>
      </c>
      <c r="D1609" s="172">
        <v>1321671</v>
      </c>
      <c r="E1609" s="172">
        <v>0</v>
      </c>
    </row>
    <row r="1610" spans="3:5">
      <c r="C1610" s="57" t="s">
        <v>1917</v>
      </c>
      <c r="D1610" s="172">
        <v>1871626</v>
      </c>
      <c r="E1610" s="172">
        <v>0</v>
      </c>
    </row>
    <row r="1611" spans="3:5">
      <c r="C1611" s="57" t="s">
        <v>1918</v>
      </c>
      <c r="D1611" s="172">
        <v>2756581</v>
      </c>
      <c r="E1611" s="172">
        <v>0</v>
      </c>
    </row>
    <row r="1612" spans="3:5">
      <c r="C1612" s="57" t="s">
        <v>674</v>
      </c>
      <c r="D1612" s="172">
        <v>3113460</v>
      </c>
      <c r="E1612" s="172">
        <v>0</v>
      </c>
    </row>
    <row r="1613" spans="3:5">
      <c r="C1613" s="57" t="s">
        <v>1919</v>
      </c>
      <c r="D1613" s="172">
        <v>1724544</v>
      </c>
      <c r="E1613" s="172">
        <v>0</v>
      </c>
    </row>
    <row r="1614" spans="3:5">
      <c r="C1614" s="57" t="s">
        <v>1920</v>
      </c>
      <c r="D1614" s="172">
        <v>5123056</v>
      </c>
      <c r="E1614" s="172">
        <v>0</v>
      </c>
    </row>
    <row r="1615" spans="3:5">
      <c r="C1615" s="57" t="s">
        <v>1921</v>
      </c>
      <c r="D1615" s="172">
        <v>1289817</v>
      </c>
      <c r="E1615" s="172">
        <v>0</v>
      </c>
    </row>
    <row r="1616" spans="3:5">
      <c r="C1616" s="57" t="s">
        <v>1922</v>
      </c>
      <c r="D1616" s="172">
        <v>4459123</v>
      </c>
      <c r="E1616" s="172">
        <v>0</v>
      </c>
    </row>
    <row r="1617" spans="3:5">
      <c r="C1617" s="57" t="s">
        <v>1923</v>
      </c>
      <c r="D1617" s="172">
        <v>1621248</v>
      </c>
      <c r="E1617" s="172">
        <v>0</v>
      </c>
    </row>
    <row r="1618" spans="3:5">
      <c r="C1618" s="57" t="s">
        <v>1924</v>
      </c>
      <c r="D1618" s="172">
        <v>724544</v>
      </c>
      <c r="E1618" s="172">
        <v>0</v>
      </c>
    </row>
    <row r="1619" spans="3:5">
      <c r="C1619" s="57" t="s">
        <v>1925</v>
      </c>
      <c r="D1619" s="172">
        <v>111346337</v>
      </c>
      <c r="E1619" s="172">
        <v>0</v>
      </c>
    </row>
    <row r="1620" spans="3:5">
      <c r="C1620" s="57" t="s">
        <v>1926</v>
      </c>
      <c r="D1620" s="172">
        <v>215897626</v>
      </c>
      <c r="E1620" s="172">
        <v>0</v>
      </c>
    </row>
    <row r="1621" spans="3:5">
      <c r="C1621" s="175" t="s">
        <v>328</v>
      </c>
      <c r="D1621" s="176">
        <v>1166533779</v>
      </c>
      <c r="E1621" s="176">
        <v>459117695.63999999</v>
      </c>
    </row>
    <row r="1622" spans="3:5">
      <c r="C1622" s="173" t="s">
        <v>240</v>
      </c>
      <c r="D1622" s="174">
        <v>1095258707</v>
      </c>
      <c r="E1622" s="174">
        <v>459117695.63999999</v>
      </c>
    </row>
    <row r="1623" spans="3:5">
      <c r="C1623" s="57" t="s">
        <v>329</v>
      </c>
      <c r="D1623" s="172">
        <v>155926763</v>
      </c>
      <c r="E1623" s="172">
        <v>139601902.19</v>
      </c>
    </row>
    <row r="1624" spans="3:5">
      <c r="C1624" s="57" t="s">
        <v>1927</v>
      </c>
      <c r="D1624" s="172">
        <v>3304303</v>
      </c>
      <c r="E1624" s="172">
        <v>0</v>
      </c>
    </row>
    <row r="1625" spans="3:5">
      <c r="C1625" s="57" t="s">
        <v>1928</v>
      </c>
      <c r="D1625" s="172">
        <v>11963442</v>
      </c>
      <c r="E1625" s="172">
        <v>0</v>
      </c>
    </row>
    <row r="1626" spans="3:5">
      <c r="C1626" s="57" t="s">
        <v>1929</v>
      </c>
      <c r="D1626" s="172">
        <v>3350221</v>
      </c>
      <c r="E1626" s="172">
        <v>0</v>
      </c>
    </row>
    <row r="1627" spans="3:5">
      <c r="C1627" s="57" t="s">
        <v>1930</v>
      </c>
      <c r="D1627" s="172">
        <v>78000000</v>
      </c>
      <c r="E1627" s="172">
        <v>0</v>
      </c>
    </row>
    <row r="1628" spans="3:5">
      <c r="C1628" s="57" t="s">
        <v>677</v>
      </c>
      <c r="D1628" s="172">
        <v>2000000</v>
      </c>
      <c r="E1628" s="172">
        <v>0</v>
      </c>
    </row>
    <row r="1629" spans="3:5">
      <c r="C1629" s="57" t="s">
        <v>1931</v>
      </c>
      <c r="D1629" s="172">
        <v>52500000</v>
      </c>
      <c r="E1629" s="172">
        <v>0</v>
      </c>
    </row>
    <row r="1630" spans="3:5">
      <c r="C1630" s="57" t="s">
        <v>442</v>
      </c>
      <c r="D1630" s="172">
        <v>192000005</v>
      </c>
      <c r="E1630" s="172">
        <v>14831112</v>
      </c>
    </row>
    <row r="1631" spans="3:5">
      <c r="C1631" s="57" t="s">
        <v>454</v>
      </c>
      <c r="D1631" s="172">
        <v>158005848</v>
      </c>
      <c r="E1631" s="172">
        <v>29662224</v>
      </c>
    </row>
    <row r="1632" spans="3:5">
      <c r="C1632" s="57" t="s">
        <v>1932</v>
      </c>
      <c r="D1632" s="172">
        <v>4823521</v>
      </c>
      <c r="E1632" s="172">
        <v>0</v>
      </c>
    </row>
    <row r="1633" spans="3:5">
      <c r="C1633" s="57" t="s">
        <v>1933</v>
      </c>
      <c r="D1633" s="172">
        <v>6985441</v>
      </c>
      <c r="E1633" s="172">
        <v>3437243.1</v>
      </c>
    </row>
    <row r="1634" spans="3:5">
      <c r="C1634" s="57" t="s">
        <v>1934</v>
      </c>
      <c r="D1634" s="172">
        <v>3176642</v>
      </c>
      <c r="E1634" s="172">
        <v>820383.31</v>
      </c>
    </row>
    <row r="1635" spans="3:5">
      <c r="C1635" s="57" t="s">
        <v>1935</v>
      </c>
      <c r="D1635" s="172">
        <v>4987407</v>
      </c>
      <c r="E1635" s="172">
        <v>4335402.75</v>
      </c>
    </row>
    <row r="1636" spans="3:5">
      <c r="C1636" s="57" t="s">
        <v>1936</v>
      </c>
      <c r="D1636" s="172">
        <v>3675681</v>
      </c>
      <c r="E1636" s="172">
        <v>0</v>
      </c>
    </row>
    <row r="1637" spans="3:5">
      <c r="C1637" s="57" t="s">
        <v>1937</v>
      </c>
      <c r="D1637" s="172">
        <v>7477912</v>
      </c>
      <c r="E1637" s="172">
        <v>0</v>
      </c>
    </row>
    <row r="1638" spans="3:5">
      <c r="C1638" s="57" t="s">
        <v>1938</v>
      </c>
      <c r="D1638" s="172">
        <v>3675681</v>
      </c>
      <c r="E1638" s="172">
        <v>0</v>
      </c>
    </row>
    <row r="1639" spans="3:5">
      <c r="C1639" s="57" t="s">
        <v>1939</v>
      </c>
      <c r="D1639" s="172">
        <v>1534916</v>
      </c>
      <c r="E1639" s="172">
        <v>0</v>
      </c>
    </row>
    <row r="1640" spans="3:5">
      <c r="C1640" s="57" t="s">
        <v>1940</v>
      </c>
      <c r="D1640" s="172">
        <v>1534916</v>
      </c>
      <c r="E1640" s="172">
        <v>0</v>
      </c>
    </row>
    <row r="1641" spans="3:5">
      <c r="C1641" s="57" t="s">
        <v>1941</v>
      </c>
      <c r="D1641" s="172">
        <v>1963325</v>
      </c>
      <c r="E1641" s="172">
        <v>0</v>
      </c>
    </row>
    <row r="1642" spans="3:5">
      <c r="C1642" s="57" t="s">
        <v>330</v>
      </c>
      <c r="D1642" s="172">
        <v>89697001</v>
      </c>
      <c r="E1642" s="172">
        <v>24710687.710000001</v>
      </c>
    </row>
    <row r="1643" spans="3:5">
      <c r="C1643" s="57" t="s">
        <v>1942</v>
      </c>
      <c r="D1643" s="172">
        <v>3206991</v>
      </c>
      <c r="E1643" s="172">
        <v>1285524.3899999999</v>
      </c>
    </row>
    <row r="1644" spans="3:5">
      <c r="C1644" s="57" t="s">
        <v>1943</v>
      </c>
      <c r="D1644" s="172">
        <v>0</v>
      </c>
      <c r="E1644" s="172">
        <v>136988828.66999999</v>
      </c>
    </row>
    <row r="1645" spans="3:5">
      <c r="C1645" s="57" t="s">
        <v>1944</v>
      </c>
      <c r="D1645" s="172">
        <v>4280090</v>
      </c>
      <c r="E1645" s="172">
        <v>0</v>
      </c>
    </row>
    <row r="1646" spans="3:5">
      <c r="C1646" s="57" t="s">
        <v>1945</v>
      </c>
      <c r="D1646" s="172">
        <v>6931456</v>
      </c>
      <c r="E1646" s="172">
        <v>3612118.25</v>
      </c>
    </row>
    <row r="1647" spans="3:5">
      <c r="C1647" s="57" t="s">
        <v>1946</v>
      </c>
      <c r="D1647" s="172">
        <v>3406890</v>
      </c>
      <c r="E1647" s="172">
        <v>1582789.11</v>
      </c>
    </row>
    <row r="1648" spans="3:5">
      <c r="C1648" s="57" t="s">
        <v>1947</v>
      </c>
      <c r="D1648" s="172">
        <v>4952975</v>
      </c>
      <c r="E1648" s="172">
        <v>2583504.33</v>
      </c>
    </row>
    <row r="1649" spans="3:5">
      <c r="C1649" s="57" t="s">
        <v>1948</v>
      </c>
      <c r="D1649" s="172">
        <v>1380000</v>
      </c>
      <c r="E1649" s="172">
        <v>0</v>
      </c>
    </row>
    <row r="1650" spans="3:5">
      <c r="C1650" s="57" t="s">
        <v>455</v>
      </c>
      <c r="D1650" s="172">
        <v>1000000</v>
      </c>
      <c r="E1650" s="172">
        <v>0</v>
      </c>
    </row>
    <row r="1651" spans="3:5">
      <c r="C1651" s="57" t="s">
        <v>1949</v>
      </c>
      <c r="D1651" s="172">
        <v>4122537</v>
      </c>
      <c r="E1651" s="172">
        <v>2228978.69</v>
      </c>
    </row>
    <row r="1652" spans="3:5">
      <c r="C1652" s="57" t="s">
        <v>1950</v>
      </c>
      <c r="D1652" s="172">
        <v>14639887</v>
      </c>
      <c r="E1652" s="172">
        <v>0</v>
      </c>
    </row>
    <row r="1653" spans="3:5">
      <c r="C1653" s="57" t="s">
        <v>1951</v>
      </c>
      <c r="D1653" s="172">
        <v>13758530</v>
      </c>
      <c r="E1653" s="172">
        <v>0</v>
      </c>
    </row>
    <row r="1654" spans="3:5">
      <c r="C1654" s="57" t="s">
        <v>1952</v>
      </c>
      <c r="D1654" s="172">
        <v>3000000</v>
      </c>
      <c r="E1654" s="172">
        <v>0</v>
      </c>
    </row>
    <row r="1655" spans="3:5">
      <c r="C1655" s="57" t="s">
        <v>1953</v>
      </c>
      <c r="D1655" s="172">
        <v>22303876</v>
      </c>
      <c r="E1655" s="172">
        <v>0</v>
      </c>
    </row>
    <row r="1656" spans="3:5">
      <c r="C1656" s="57" t="s">
        <v>370</v>
      </c>
      <c r="D1656" s="172">
        <v>225692450</v>
      </c>
      <c r="E1656" s="172">
        <v>93436997.140000001</v>
      </c>
    </row>
    <row r="1657" spans="3:5">
      <c r="C1657" s="173" t="s">
        <v>243</v>
      </c>
      <c r="D1657" s="174">
        <v>71275072</v>
      </c>
      <c r="E1657" s="174">
        <v>0</v>
      </c>
    </row>
    <row r="1658" spans="3:5">
      <c r="C1658" s="57" t="s">
        <v>678</v>
      </c>
      <c r="D1658" s="172">
        <v>71275072</v>
      </c>
      <c r="E1658" s="172">
        <v>0</v>
      </c>
    </row>
    <row r="1659" spans="3:5">
      <c r="C1659" s="57" t="s">
        <v>1943</v>
      </c>
      <c r="D1659" s="172">
        <v>0</v>
      </c>
      <c r="E1659" s="172">
        <v>0</v>
      </c>
    </row>
    <row r="1660" spans="3:5">
      <c r="C1660" s="175" t="s">
        <v>331</v>
      </c>
      <c r="D1660" s="176">
        <v>1168165414</v>
      </c>
      <c r="E1660" s="176">
        <v>242291884.60000002</v>
      </c>
    </row>
    <row r="1661" spans="3:5">
      <c r="C1661" s="173" t="s">
        <v>240</v>
      </c>
      <c r="D1661" s="174">
        <v>1168165414</v>
      </c>
      <c r="E1661" s="174">
        <v>242291884.60000002</v>
      </c>
    </row>
    <row r="1662" spans="3:5">
      <c r="C1662" s="57" t="s">
        <v>1954</v>
      </c>
      <c r="D1662" s="172">
        <v>99552215</v>
      </c>
      <c r="E1662" s="172">
        <v>7505731.5099999998</v>
      </c>
    </row>
    <row r="1663" spans="3:5">
      <c r="C1663" s="57" t="s">
        <v>841</v>
      </c>
      <c r="D1663" s="172">
        <v>13201401</v>
      </c>
      <c r="E1663" s="172">
        <v>2450000</v>
      </c>
    </row>
    <row r="1664" spans="3:5">
      <c r="C1664" s="57" t="s">
        <v>1955</v>
      </c>
      <c r="D1664" s="172">
        <v>401095956</v>
      </c>
      <c r="E1664" s="172">
        <v>167110971.96000001</v>
      </c>
    </row>
    <row r="1665" spans="3:5">
      <c r="C1665" s="57" t="s">
        <v>1956</v>
      </c>
      <c r="D1665" s="172">
        <v>29860777</v>
      </c>
      <c r="E1665" s="172">
        <v>0</v>
      </c>
    </row>
    <row r="1666" spans="3:5">
      <c r="C1666" s="57" t="s">
        <v>1957</v>
      </c>
      <c r="D1666" s="172">
        <v>6500000</v>
      </c>
      <c r="E1666" s="172">
        <v>0</v>
      </c>
    </row>
    <row r="1667" spans="3:5">
      <c r="C1667" s="57" t="s">
        <v>1958</v>
      </c>
      <c r="D1667" s="172">
        <v>5324763</v>
      </c>
      <c r="E1667" s="172">
        <v>0</v>
      </c>
    </row>
    <row r="1668" spans="3:5">
      <c r="C1668" s="57" t="s">
        <v>1959</v>
      </c>
      <c r="D1668" s="172">
        <v>1096331</v>
      </c>
      <c r="E1668" s="172">
        <v>0</v>
      </c>
    </row>
    <row r="1669" spans="3:5">
      <c r="C1669" s="57" t="s">
        <v>1960</v>
      </c>
      <c r="D1669" s="172">
        <v>7774458</v>
      </c>
      <c r="E1669" s="172">
        <v>0</v>
      </c>
    </row>
    <row r="1670" spans="3:5">
      <c r="C1670" s="57" t="s">
        <v>1961</v>
      </c>
      <c r="D1670" s="172">
        <v>3550378</v>
      </c>
      <c r="E1670" s="172">
        <v>0</v>
      </c>
    </row>
    <row r="1671" spans="3:5">
      <c r="C1671" s="57" t="s">
        <v>1962</v>
      </c>
      <c r="D1671" s="172">
        <v>2479685</v>
      </c>
      <c r="E1671" s="172">
        <v>0</v>
      </c>
    </row>
    <row r="1672" spans="3:5">
      <c r="C1672" s="57" t="s">
        <v>520</v>
      </c>
      <c r="D1672" s="172">
        <v>300027947</v>
      </c>
      <c r="E1672" s="172">
        <v>0</v>
      </c>
    </row>
    <row r="1673" spans="3:5">
      <c r="C1673" s="57" t="s">
        <v>1963</v>
      </c>
      <c r="D1673" s="172">
        <v>7968318</v>
      </c>
      <c r="E1673" s="172">
        <v>0</v>
      </c>
    </row>
    <row r="1674" spans="3:5">
      <c r="C1674" s="57" t="s">
        <v>1964</v>
      </c>
      <c r="D1674" s="172">
        <v>58745934</v>
      </c>
      <c r="E1674" s="172">
        <v>0</v>
      </c>
    </row>
    <row r="1675" spans="3:5">
      <c r="C1675" s="57" t="s">
        <v>1965</v>
      </c>
      <c r="D1675" s="172">
        <v>4671949</v>
      </c>
      <c r="E1675" s="172">
        <v>2041543.08</v>
      </c>
    </row>
    <row r="1676" spans="3:5">
      <c r="C1676" s="57" t="s">
        <v>1966</v>
      </c>
      <c r="D1676" s="172">
        <v>37529780</v>
      </c>
      <c r="E1676" s="172">
        <v>30000000</v>
      </c>
    </row>
    <row r="1677" spans="3:5">
      <c r="C1677" s="57" t="s">
        <v>371</v>
      </c>
      <c r="D1677" s="172">
        <v>37503998</v>
      </c>
      <c r="E1677" s="172">
        <v>30000000</v>
      </c>
    </row>
    <row r="1678" spans="3:5">
      <c r="C1678" s="57" t="s">
        <v>1967</v>
      </c>
      <c r="D1678" s="172">
        <v>46119656</v>
      </c>
      <c r="E1678" s="172">
        <v>0</v>
      </c>
    </row>
    <row r="1679" spans="3:5">
      <c r="C1679" s="57" t="s">
        <v>1968</v>
      </c>
      <c r="D1679" s="172">
        <v>5024700</v>
      </c>
      <c r="E1679" s="172">
        <v>3183638.05</v>
      </c>
    </row>
    <row r="1680" spans="3:5">
      <c r="C1680" s="57" t="s">
        <v>1969</v>
      </c>
      <c r="D1680" s="172">
        <v>62096181</v>
      </c>
      <c r="E1680" s="172">
        <v>0</v>
      </c>
    </row>
    <row r="1681" spans="3:5">
      <c r="C1681" s="57" t="s">
        <v>1970</v>
      </c>
      <c r="D1681" s="172">
        <v>38040987</v>
      </c>
      <c r="E1681" s="172">
        <v>0</v>
      </c>
    </row>
    <row r="1682" spans="3:5">
      <c r="C1682" s="175" t="s">
        <v>255</v>
      </c>
      <c r="D1682" s="176">
        <v>20865880617</v>
      </c>
      <c r="E1682" s="176">
        <v>3958894228.75</v>
      </c>
    </row>
    <row r="1683" spans="3:5">
      <c r="C1683" s="173" t="s">
        <v>240</v>
      </c>
      <c r="D1683" s="174">
        <v>11432420207</v>
      </c>
      <c r="E1683" s="174">
        <v>2225057898.4400005</v>
      </c>
    </row>
    <row r="1684" spans="3:5">
      <c r="C1684" s="57" t="s">
        <v>1971</v>
      </c>
      <c r="D1684" s="172">
        <v>3046574</v>
      </c>
      <c r="E1684" s="172">
        <v>1944711.39</v>
      </c>
    </row>
    <row r="1685" spans="3:5">
      <c r="C1685" s="57" t="s">
        <v>1972</v>
      </c>
      <c r="D1685" s="172">
        <v>0</v>
      </c>
      <c r="E1685" s="172">
        <v>8746855.0700000003</v>
      </c>
    </row>
    <row r="1686" spans="3:5">
      <c r="C1686" s="57" t="s">
        <v>1973</v>
      </c>
      <c r="D1686" s="172">
        <v>26455643</v>
      </c>
      <c r="E1686" s="172">
        <v>0</v>
      </c>
    </row>
    <row r="1687" spans="3:5">
      <c r="C1687" s="57" t="s">
        <v>456</v>
      </c>
      <c r="D1687" s="172">
        <v>1702505253</v>
      </c>
      <c r="E1687" s="172">
        <v>183366257.19</v>
      </c>
    </row>
    <row r="1688" spans="3:5">
      <c r="C1688" s="57" t="s">
        <v>1974</v>
      </c>
      <c r="D1688" s="172">
        <v>15717810</v>
      </c>
      <c r="E1688" s="172">
        <v>3964893.82</v>
      </c>
    </row>
    <row r="1689" spans="3:5">
      <c r="C1689" s="57" t="s">
        <v>679</v>
      </c>
      <c r="D1689" s="172">
        <v>199249808</v>
      </c>
      <c r="E1689" s="172">
        <v>38222416.18</v>
      </c>
    </row>
    <row r="1690" spans="3:5">
      <c r="C1690" s="57" t="s">
        <v>1975</v>
      </c>
      <c r="D1690" s="172">
        <v>6509427</v>
      </c>
      <c r="E1690" s="172">
        <v>1735410.11</v>
      </c>
    </row>
    <row r="1691" spans="3:5">
      <c r="C1691" s="57" t="s">
        <v>332</v>
      </c>
      <c r="D1691" s="172">
        <v>150000000</v>
      </c>
      <c r="E1691" s="172">
        <v>29479613.210000001</v>
      </c>
    </row>
    <row r="1692" spans="3:5">
      <c r="C1692" s="57" t="s">
        <v>829</v>
      </c>
      <c r="D1692" s="172">
        <v>144215744</v>
      </c>
      <c r="E1692" s="172">
        <v>28090283.600000001</v>
      </c>
    </row>
    <row r="1693" spans="3:5">
      <c r="C1693" s="57" t="s">
        <v>680</v>
      </c>
      <c r="D1693" s="172">
        <v>9055546</v>
      </c>
      <c r="E1693" s="172">
        <v>0</v>
      </c>
    </row>
    <row r="1694" spans="3:5">
      <c r="C1694" s="57" t="s">
        <v>604</v>
      </c>
      <c r="D1694" s="172">
        <v>24491707</v>
      </c>
      <c r="E1694" s="172">
        <v>0</v>
      </c>
    </row>
    <row r="1695" spans="3:5">
      <c r="C1695" s="57" t="s">
        <v>1976</v>
      </c>
      <c r="D1695" s="172">
        <v>1895778</v>
      </c>
      <c r="E1695" s="172">
        <v>0</v>
      </c>
    </row>
    <row r="1696" spans="3:5">
      <c r="C1696" s="57" t="s">
        <v>1977</v>
      </c>
      <c r="D1696" s="172">
        <v>2620160</v>
      </c>
      <c r="E1696" s="172">
        <v>0</v>
      </c>
    </row>
    <row r="1697" spans="3:5">
      <c r="C1697" s="57" t="s">
        <v>1978</v>
      </c>
      <c r="D1697" s="172">
        <v>101194357</v>
      </c>
      <c r="E1697" s="172">
        <v>65977160.859999999</v>
      </c>
    </row>
    <row r="1698" spans="3:5">
      <c r="C1698" s="57" t="s">
        <v>842</v>
      </c>
      <c r="D1698" s="172">
        <v>700000000</v>
      </c>
      <c r="E1698" s="172">
        <v>343951715.80000001</v>
      </c>
    </row>
    <row r="1699" spans="3:5">
      <c r="C1699" s="57" t="s">
        <v>843</v>
      </c>
      <c r="D1699" s="172">
        <v>13049226</v>
      </c>
      <c r="E1699" s="172">
        <v>0</v>
      </c>
    </row>
    <row r="1700" spans="3:5">
      <c r="C1700" s="57" t="s">
        <v>681</v>
      </c>
      <c r="D1700" s="172">
        <v>47598123</v>
      </c>
      <c r="E1700" s="172">
        <v>4734508.4400000004</v>
      </c>
    </row>
    <row r="1701" spans="3:5">
      <c r="C1701" s="57" t="s">
        <v>333</v>
      </c>
      <c r="D1701" s="172">
        <v>1400000000</v>
      </c>
      <c r="E1701" s="172">
        <v>100333596.36</v>
      </c>
    </row>
    <row r="1702" spans="3:5">
      <c r="C1702" s="57" t="s">
        <v>682</v>
      </c>
      <c r="D1702" s="172">
        <v>20000010</v>
      </c>
      <c r="E1702" s="172">
        <v>0</v>
      </c>
    </row>
    <row r="1703" spans="3:5">
      <c r="C1703" s="57" t="s">
        <v>1979</v>
      </c>
      <c r="D1703" s="172">
        <v>1895778</v>
      </c>
      <c r="E1703" s="172">
        <v>0</v>
      </c>
    </row>
    <row r="1704" spans="3:5">
      <c r="C1704" s="57" t="s">
        <v>1980</v>
      </c>
      <c r="D1704" s="172">
        <v>1000000</v>
      </c>
      <c r="E1704" s="172">
        <v>7235767.3300000001</v>
      </c>
    </row>
    <row r="1705" spans="3:5">
      <c r="C1705" s="57" t="s">
        <v>683</v>
      </c>
      <c r="D1705" s="172">
        <v>16504533</v>
      </c>
      <c r="E1705" s="172">
        <v>0</v>
      </c>
    </row>
    <row r="1706" spans="3:5">
      <c r="C1706" s="57" t="s">
        <v>605</v>
      </c>
      <c r="D1706" s="172">
        <v>64235945</v>
      </c>
      <c r="E1706" s="172">
        <v>0</v>
      </c>
    </row>
    <row r="1707" spans="3:5">
      <c r="C1707" s="57" t="s">
        <v>781</v>
      </c>
      <c r="D1707" s="172">
        <v>0</v>
      </c>
      <c r="E1707" s="172">
        <v>8507029.8399999999</v>
      </c>
    </row>
    <row r="1708" spans="3:5">
      <c r="C1708" s="57" t="s">
        <v>1981</v>
      </c>
      <c r="D1708" s="172">
        <v>1895778</v>
      </c>
      <c r="E1708" s="172">
        <v>0</v>
      </c>
    </row>
    <row r="1709" spans="3:5">
      <c r="C1709" s="57" t="s">
        <v>1982</v>
      </c>
      <c r="D1709" s="172">
        <v>1000000</v>
      </c>
      <c r="E1709" s="172">
        <v>0</v>
      </c>
    </row>
    <row r="1710" spans="3:5">
      <c r="C1710" s="57" t="s">
        <v>1983</v>
      </c>
      <c r="D1710" s="172">
        <v>3895064</v>
      </c>
      <c r="E1710" s="172">
        <v>0</v>
      </c>
    </row>
    <row r="1711" spans="3:5">
      <c r="C1711" s="57" t="s">
        <v>1984</v>
      </c>
      <c r="D1711" s="172">
        <v>516513844</v>
      </c>
      <c r="E1711" s="172">
        <v>200142559.06999999</v>
      </c>
    </row>
    <row r="1712" spans="3:5">
      <c r="C1712" s="57" t="s">
        <v>1985</v>
      </c>
      <c r="D1712" s="172">
        <v>1895778</v>
      </c>
      <c r="E1712" s="172">
        <v>0</v>
      </c>
    </row>
    <row r="1713" spans="3:5">
      <c r="C1713" s="57" t="s">
        <v>684</v>
      </c>
      <c r="D1713" s="172">
        <v>65894259</v>
      </c>
      <c r="E1713" s="172">
        <v>0</v>
      </c>
    </row>
    <row r="1714" spans="3:5">
      <c r="C1714" s="57" t="s">
        <v>685</v>
      </c>
      <c r="D1714" s="172">
        <v>157638293</v>
      </c>
      <c r="E1714" s="172">
        <v>46616234.579999998</v>
      </c>
    </row>
    <row r="1715" spans="3:5">
      <c r="C1715" s="57" t="s">
        <v>1986</v>
      </c>
      <c r="D1715" s="172">
        <v>54557051</v>
      </c>
      <c r="E1715" s="172">
        <v>0</v>
      </c>
    </row>
    <row r="1716" spans="3:5">
      <c r="C1716" s="57" t="s">
        <v>1987</v>
      </c>
      <c r="D1716" s="172">
        <v>7016554</v>
      </c>
      <c r="E1716" s="172">
        <v>0</v>
      </c>
    </row>
    <row r="1717" spans="3:5">
      <c r="C1717" s="57" t="s">
        <v>1988</v>
      </c>
      <c r="D1717" s="172">
        <v>275227962</v>
      </c>
      <c r="E1717" s="172">
        <v>0</v>
      </c>
    </row>
    <row r="1718" spans="3:5">
      <c r="C1718" s="57" t="s">
        <v>810</v>
      </c>
      <c r="D1718" s="172">
        <v>101293907</v>
      </c>
      <c r="E1718" s="172">
        <v>0</v>
      </c>
    </row>
    <row r="1719" spans="3:5">
      <c r="C1719" s="57" t="s">
        <v>1989</v>
      </c>
      <c r="D1719" s="172">
        <v>6777150</v>
      </c>
      <c r="E1719" s="172">
        <v>0</v>
      </c>
    </row>
    <row r="1720" spans="3:5">
      <c r="C1720" s="57" t="s">
        <v>686</v>
      </c>
      <c r="D1720" s="172">
        <v>104118244</v>
      </c>
      <c r="E1720" s="172">
        <v>0</v>
      </c>
    </row>
    <row r="1721" spans="3:5">
      <c r="C1721" s="57" t="s">
        <v>1990</v>
      </c>
      <c r="D1721" s="172">
        <v>10018924</v>
      </c>
      <c r="E1721" s="172">
        <v>1850954.41</v>
      </c>
    </row>
    <row r="1722" spans="3:5">
      <c r="C1722" s="57" t="s">
        <v>687</v>
      </c>
      <c r="D1722" s="172">
        <v>238729304</v>
      </c>
      <c r="E1722" s="172">
        <v>0</v>
      </c>
    </row>
    <row r="1723" spans="3:5">
      <c r="C1723" s="57" t="s">
        <v>1991</v>
      </c>
      <c r="D1723" s="172">
        <v>58499682</v>
      </c>
      <c r="E1723" s="172">
        <v>0</v>
      </c>
    </row>
    <row r="1724" spans="3:5">
      <c r="C1724" s="57" t="s">
        <v>1992</v>
      </c>
      <c r="D1724" s="172">
        <v>0</v>
      </c>
      <c r="E1724" s="172">
        <v>0</v>
      </c>
    </row>
    <row r="1725" spans="3:5">
      <c r="C1725" s="57" t="s">
        <v>844</v>
      </c>
      <c r="D1725" s="172">
        <v>8190327</v>
      </c>
      <c r="E1725" s="172">
        <v>0</v>
      </c>
    </row>
    <row r="1726" spans="3:5">
      <c r="C1726" s="57" t="s">
        <v>1993</v>
      </c>
      <c r="D1726" s="172">
        <v>1475554</v>
      </c>
      <c r="E1726" s="172">
        <v>0</v>
      </c>
    </row>
    <row r="1727" spans="3:5">
      <c r="C1727" s="57" t="s">
        <v>1994</v>
      </c>
      <c r="D1727" s="172">
        <v>347842137</v>
      </c>
      <c r="E1727" s="172">
        <v>0</v>
      </c>
    </row>
    <row r="1728" spans="3:5">
      <c r="C1728" s="57" t="s">
        <v>1995</v>
      </c>
      <c r="D1728" s="172">
        <v>55108192</v>
      </c>
      <c r="E1728" s="172">
        <v>0</v>
      </c>
    </row>
    <row r="1729" spans="3:5">
      <c r="C1729" s="57" t="s">
        <v>688</v>
      </c>
      <c r="D1729" s="172">
        <v>8128647</v>
      </c>
      <c r="E1729" s="172">
        <v>0</v>
      </c>
    </row>
    <row r="1730" spans="3:5">
      <c r="C1730" s="57" t="s">
        <v>1996</v>
      </c>
      <c r="D1730" s="172">
        <v>6851701</v>
      </c>
      <c r="E1730" s="172">
        <v>0</v>
      </c>
    </row>
    <row r="1731" spans="3:5">
      <c r="C1731" s="57" t="s">
        <v>845</v>
      </c>
      <c r="D1731" s="172">
        <v>6425145</v>
      </c>
      <c r="E1731" s="172">
        <v>0</v>
      </c>
    </row>
    <row r="1732" spans="3:5">
      <c r="C1732" s="57" t="s">
        <v>1997</v>
      </c>
      <c r="D1732" s="172">
        <v>136791551</v>
      </c>
      <c r="E1732" s="172">
        <v>0</v>
      </c>
    </row>
    <row r="1733" spans="3:5">
      <c r="C1733" s="57" t="s">
        <v>1998</v>
      </c>
      <c r="D1733" s="172">
        <v>1127744</v>
      </c>
      <c r="E1733" s="172">
        <v>0</v>
      </c>
    </row>
    <row r="1734" spans="3:5">
      <c r="C1734" s="57" t="s">
        <v>1999</v>
      </c>
      <c r="D1734" s="172">
        <v>15160549</v>
      </c>
      <c r="E1734" s="172">
        <v>196356691.25</v>
      </c>
    </row>
    <row r="1735" spans="3:5">
      <c r="C1735" s="57" t="s">
        <v>2000</v>
      </c>
      <c r="D1735" s="172">
        <v>1200000</v>
      </c>
      <c r="E1735" s="172">
        <v>542144.93999999994</v>
      </c>
    </row>
    <row r="1736" spans="3:5">
      <c r="C1736" s="57" t="s">
        <v>2001</v>
      </c>
      <c r="D1736" s="172">
        <v>25828385</v>
      </c>
      <c r="E1736" s="172">
        <v>0</v>
      </c>
    </row>
    <row r="1737" spans="3:5">
      <c r="C1737" s="57" t="s">
        <v>846</v>
      </c>
      <c r="D1737" s="172">
        <v>8534540</v>
      </c>
      <c r="E1737" s="172">
        <v>0</v>
      </c>
    </row>
    <row r="1738" spans="3:5">
      <c r="C1738" s="57" t="s">
        <v>2002</v>
      </c>
      <c r="D1738" s="172">
        <v>1471290</v>
      </c>
      <c r="E1738" s="172">
        <v>0</v>
      </c>
    </row>
    <row r="1739" spans="3:5">
      <c r="C1739" s="57" t="s">
        <v>847</v>
      </c>
      <c r="D1739" s="172">
        <v>8149326</v>
      </c>
      <c r="E1739" s="172">
        <v>0</v>
      </c>
    </row>
    <row r="1740" spans="3:5">
      <c r="C1740" s="57" t="s">
        <v>2003</v>
      </c>
      <c r="D1740" s="172">
        <v>1566404</v>
      </c>
      <c r="E1740" s="172">
        <v>0</v>
      </c>
    </row>
    <row r="1741" spans="3:5">
      <c r="C1741" s="57" t="s">
        <v>848</v>
      </c>
      <c r="D1741" s="172">
        <v>8004145</v>
      </c>
      <c r="E1741" s="172">
        <v>0</v>
      </c>
    </row>
    <row r="1742" spans="3:5">
      <c r="C1742" s="57" t="s">
        <v>2004</v>
      </c>
      <c r="D1742" s="172">
        <v>0</v>
      </c>
      <c r="E1742" s="172">
        <v>0</v>
      </c>
    </row>
    <row r="1743" spans="3:5">
      <c r="C1743" s="57" t="s">
        <v>849</v>
      </c>
      <c r="D1743" s="172">
        <v>9325320</v>
      </c>
      <c r="E1743" s="172">
        <v>0</v>
      </c>
    </row>
    <row r="1744" spans="3:5">
      <c r="C1744" s="57" t="s">
        <v>519</v>
      </c>
      <c r="D1744" s="172">
        <v>497273476</v>
      </c>
      <c r="E1744" s="172">
        <v>0</v>
      </c>
    </row>
    <row r="1745" spans="3:5">
      <c r="C1745" s="57" t="s">
        <v>2005</v>
      </c>
      <c r="D1745" s="172">
        <v>0</v>
      </c>
      <c r="E1745" s="172">
        <v>0</v>
      </c>
    </row>
    <row r="1746" spans="3:5">
      <c r="C1746" s="57" t="s">
        <v>2006</v>
      </c>
      <c r="D1746" s="172">
        <v>0</v>
      </c>
      <c r="E1746" s="172">
        <v>0</v>
      </c>
    </row>
    <row r="1747" spans="3:5">
      <c r="C1747" s="57" t="s">
        <v>850</v>
      </c>
      <c r="D1747" s="172">
        <v>8323230</v>
      </c>
      <c r="E1747" s="172">
        <v>0</v>
      </c>
    </row>
    <row r="1748" spans="3:5">
      <c r="C1748" s="57" t="s">
        <v>2007</v>
      </c>
      <c r="D1748" s="172">
        <v>34729907</v>
      </c>
      <c r="E1748" s="172">
        <v>0</v>
      </c>
    </row>
    <row r="1749" spans="3:5">
      <c r="C1749" s="57" t="s">
        <v>2008</v>
      </c>
      <c r="D1749" s="172">
        <v>3759519</v>
      </c>
      <c r="E1749" s="172">
        <v>0</v>
      </c>
    </row>
    <row r="1750" spans="3:5">
      <c r="C1750" s="57" t="s">
        <v>689</v>
      </c>
      <c r="D1750" s="172">
        <v>9461421</v>
      </c>
      <c r="E1750" s="172">
        <v>0</v>
      </c>
    </row>
    <row r="1751" spans="3:5">
      <c r="C1751" s="57" t="s">
        <v>2009</v>
      </c>
      <c r="D1751" s="172">
        <v>1238056</v>
      </c>
      <c r="E1751" s="172">
        <v>0</v>
      </c>
    </row>
    <row r="1752" spans="3:5">
      <c r="C1752" s="57" t="s">
        <v>2010</v>
      </c>
      <c r="D1752" s="172">
        <v>731089999</v>
      </c>
      <c r="E1752" s="172">
        <v>0</v>
      </c>
    </row>
    <row r="1753" spans="3:5">
      <c r="C1753" s="57" t="s">
        <v>851</v>
      </c>
      <c r="D1753" s="172">
        <v>8440178</v>
      </c>
      <c r="E1753" s="172">
        <v>0</v>
      </c>
    </row>
    <row r="1754" spans="3:5">
      <c r="C1754" s="57" t="s">
        <v>518</v>
      </c>
      <c r="D1754" s="172">
        <v>15920921</v>
      </c>
      <c r="E1754" s="172">
        <v>0</v>
      </c>
    </row>
    <row r="1755" spans="3:5">
      <c r="C1755" s="57" t="s">
        <v>2011</v>
      </c>
      <c r="D1755" s="172">
        <v>3414671</v>
      </c>
      <c r="E1755" s="172">
        <v>4472158.01</v>
      </c>
    </row>
    <row r="1756" spans="3:5">
      <c r="C1756" s="57" t="s">
        <v>2012</v>
      </c>
      <c r="D1756" s="172">
        <v>1238056</v>
      </c>
      <c r="E1756" s="172">
        <v>0</v>
      </c>
    </row>
    <row r="1757" spans="3:5">
      <c r="C1757" s="57" t="s">
        <v>2013</v>
      </c>
      <c r="D1757" s="172">
        <v>2416050</v>
      </c>
      <c r="E1757" s="172">
        <v>0</v>
      </c>
    </row>
    <row r="1758" spans="3:5">
      <c r="C1758" s="57" t="s">
        <v>2014</v>
      </c>
      <c r="D1758" s="172">
        <v>1098624</v>
      </c>
      <c r="E1758" s="172">
        <v>0</v>
      </c>
    </row>
    <row r="1759" spans="3:5">
      <c r="C1759" s="57" t="s">
        <v>690</v>
      </c>
      <c r="D1759" s="172">
        <v>386251820</v>
      </c>
      <c r="E1759" s="172">
        <v>41383888.969999999</v>
      </c>
    </row>
    <row r="1760" spans="3:5">
      <c r="C1760" s="57" t="s">
        <v>2015</v>
      </c>
      <c r="D1760" s="172">
        <v>1253571</v>
      </c>
      <c r="E1760" s="172">
        <v>0</v>
      </c>
    </row>
    <row r="1761" spans="3:5">
      <c r="C1761" s="57" t="s">
        <v>2016</v>
      </c>
      <c r="D1761" s="172">
        <v>2414050</v>
      </c>
      <c r="E1761" s="172">
        <v>0</v>
      </c>
    </row>
    <row r="1762" spans="3:5">
      <c r="C1762" s="57" t="s">
        <v>2017</v>
      </c>
      <c r="D1762" s="172">
        <v>5106050</v>
      </c>
      <c r="E1762" s="172">
        <v>2149940.35</v>
      </c>
    </row>
    <row r="1763" spans="3:5">
      <c r="C1763" s="57" t="s">
        <v>2018</v>
      </c>
      <c r="D1763" s="172">
        <v>11582513</v>
      </c>
      <c r="E1763" s="172">
        <v>0</v>
      </c>
    </row>
    <row r="1764" spans="3:5">
      <c r="C1764" s="57" t="s">
        <v>691</v>
      </c>
      <c r="D1764" s="172">
        <v>8525648</v>
      </c>
      <c r="E1764" s="172">
        <v>0</v>
      </c>
    </row>
    <row r="1765" spans="3:5">
      <c r="C1765" s="57" t="s">
        <v>692</v>
      </c>
      <c r="D1765" s="172">
        <v>46380581</v>
      </c>
      <c r="E1765" s="172">
        <v>13615902.73</v>
      </c>
    </row>
    <row r="1766" spans="3:5">
      <c r="C1766" s="57" t="s">
        <v>348</v>
      </c>
      <c r="D1766" s="172">
        <v>13515310</v>
      </c>
      <c r="E1766" s="172">
        <v>0</v>
      </c>
    </row>
    <row r="1767" spans="3:5">
      <c r="C1767" s="57" t="s">
        <v>2019</v>
      </c>
      <c r="D1767" s="172">
        <v>2476558</v>
      </c>
      <c r="E1767" s="172">
        <v>0</v>
      </c>
    </row>
    <row r="1768" spans="3:5">
      <c r="C1768" s="57" t="s">
        <v>2020</v>
      </c>
      <c r="D1768" s="172">
        <v>215335</v>
      </c>
      <c r="E1768" s="172">
        <v>0</v>
      </c>
    </row>
    <row r="1769" spans="3:5">
      <c r="C1769" s="57" t="s">
        <v>2021</v>
      </c>
      <c r="D1769" s="172">
        <v>76173203</v>
      </c>
      <c r="E1769" s="172">
        <v>31532456.309999999</v>
      </c>
    </row>
    <row r="1770" spans="3:5">
      <c r="C1770" s="57" t="s">
        <v>2022</v>
      </c>
      <c r="D1770" s="172">
        <v>0</v>
      </c>
      <c r="E1770" s="172">
        <v>0</v>
      </c>
    </row>
    <row r="1771" spans="3:5">
      <c r="C1771" s="57" t="s">
        <v>2023</v>
      </c>
      <c r="D1771" s="172">
        <v>2864153</v>
      </c>
      <c r="E1771" s="172">
        <v>0</v>
      </c>
    </row>
    <row r="1772" spans="3:5">
      <c r="C1772" s="57" t="s">
        <v>2024</v>
      </c>
      <c r="D1772" s="172">
        <v>2476558</v>
      </c>
      <c r="E1772" s="172">
        <v>0</v>
      </c>
    </row>
    <row r="1773" spans="3:5">
      <c r="C1773" s="57" t="s">
        <v>2025</v>
      </c>
      <c r="D1773" s="172">
        <v>2476558</v>
      </c>
      <c r="E1773" s="172">
        <v>0</v>
      </c>
    </row>
    <row r="1774" spans="3:5">
      <c r="C1774" s="57" t="s">
        <v>2026</v>
      </c>
      <c r="D1774" s="172">
        <v>2476558</v>
      </c>
      <c r="E1774" s="172">
        <v>0</v>
      </c>
    </row>
    <row r="1775" spans="3:5">
      <c r="C1775" s="57" t="s">
        <v>2027</v>
      </c>
      <c r="D1775" s="172">
        <v>12000000</v>
      </c>
      <c r="E1775" s="172">
        <v>17789881.949999999</v>
      </c>
    </row>
    <row r="1776" spans="3:5">
      <c r="C1776" s="57" t="s">
        <v>2028</v>
      </c>
      <c r="D1776" s="172">
        <v>5270482</v>
      </c>
      <c r="E1776" s="172">
        <v>0</v>
      </c>
    </row>
    <row r="1777" spans="3:5">
      <c r="C1777" s="57" t="s">
        <v>460</v>
      </c>
      <c r="D1777" s="172">
        <v>28438547</v>
      </c>
      <c r="E1777" s="172">
        <v>0</v>
      </c>
    </row>
    <row r="1778" spans="3:5">
      <c r="C1778" s="57" t="s">
        <v>2029</v>
      </c>
      <c r="D1778" s="172">
        <v>60931180</v>
      </c>
      <c r="E1778" s="172">
        <v>0</v>
      </c>
    </row>
    <row r="1779" spans="3:5">
      <c r="C1779" s="57" t="s">
        <v>2030</v>
      </c>
      <c r="D1779" s="172">
        <v>12382787</v>
      </c>
      <c r="E1779" s="172">
        <v>0</v>
      </c>
    </row>
    <row r="1780" spans="3:5">
      <c r="C1780" s="57" t="s">
        <v>2031</v>
      </c>
      <c r="D1780" s="172">
        <v>5206819</v>
      </c>
      <c r="E1780" s="172">
        <v>0</v>
      </c>
    </row>
    <row r="1781" spans="3:5">
      <c r="C1781" s="57" t="s">
        <v>2032</v>
      </c>
      <c r="D1781" s="172">
        <v>1487662</v>
      </c>
      <c r="E1781" s="172">
        <v>0</v>
      </c>
    </row>
    <row r="1782" spans="3:5">
      <c r="C1782" s="57" t="s">
        <v>2033</v>
      </c>
      <c r="D1782" s="172">
        <v>12382793</v>
      </c>
      <c r="E1782" s="172">
        <v>0</v>
      </c>
    </row>
    <row r="1783" spans="3:5">
      <c r="C1783" s="57" t="s">
        <v>2034</v>
      </c>
      <c r="D1783" s="172">
        <v>2476559</v>
      </c>
      <c r="E1783" s="172">
        <v>0</v>
      </c>
    </row>
    <row r="1784" spans="3:5">
      <c r="C1784" s="57" t="s">
        <v>852</v>
      </c>
      <c r="D1784" s="172">
        <v>21982761</v>
      </c>
      <c r="E1784" s="172">
        <v>9114078.6699999999</v>
      </c>
    </row>
    <row r="1785" spans="3:5">
      <c r="C1785" s="57" t="s">
        <v>2035</v>
      </c>
      <c r="D1785" s="172">
        <v>5206819</v>
      </c>
      <c r="E1785" s="172">
        <v>0</v>
      </c>
    </row>
    <row r="1786" spans="3:5">
      <c r="C1786" s="57" t="s">
        <v>2036</v>
      </c>
      <c r="D1786" s="172">
        <v>1528554</v>
      </c>
      <c r="E1786" s="172">
        <v>0</v>
      </c>
    </row>
    <row r="1787" spans="3:5">
      <c r="C1787" s="57" t="s">
        <v>2037</v>
      </c>
      <c r="D1787" s="172">
        <v>5699789</v>
      </c>
      <c r="E1787" s="172">
        <v>3064789.09</v>
      </c>
    </row>
    <row r="1788" spans="3:5">
      <c r="C1788" s="57" t="s">
        <v>517</v>
      </c>
      <c r="D1788" s="172">
        <v>22543723</v>
      </c>
      <c r="E1788" s="172">
        <v>10918682.880000001</v>
      </c>
    </row>
    <row r="1789" spans="3:5">
      <c r="C1789" s="57" t="s">
        <v>2038</v>
      </c>
      <c r="D1789" s="172">
        <v>5699789</v>
      </c>
      <c r="E1789" s="172">
        <v>3064789.09</v>
      </c>
    </row>
    <row r="1790" spans="3:5">
      <c r="C1790" s="57" t="s">
        <v>2039</v>
      </c>
      <c r="D1790" s="172">
        <v>107441747</v>
      </c>
      <c r="E1790" s="172">
        <v>385000</v>
      </c>
    </row>
    <row r="1791" spans="3:5">
      <c r="C1791" s="57" t="s">
        <v>482</v>
      </c>
      <c r="D1791" s="172">
        <v>7245692</v>
      </c>
      <c r="E1791" s="172">
        <v>0</v>
      </c>
    </row>
    <row r="1792" spans="3:5">
      <c r="C1792" s="57" t="s">
        <v>2040</v>
      </c>
      <c r="D1792" s="172">
        <v>0</v>
      </c>
      <c r="E1792" s="172">
        <v>0</v>
      </c>
    </row>
    <row r="1793" spans="3:5">
      <c r="C1793" s="57" t="s">
        <v>2041</v>
      </c>
      <c r="D1793" s="172">
        <v>9137263</v>
      </c>
      <c r="E1793" s="172">
        <v>0</v>
      </c>
    </row>
    <row r="1794" spans="3:5">
      <c r="C1794" s="57" t="s">
        <v>2042</v>
      </c>
      <c r="D1794" s="172">
        <v>2891377</v>
      </c>
      <c r="E1794" s="172">
        <v>0</v>
      </c>
    </row>
    <row r="1795" spans="3:5">
      <c r="C1795" s="57" t="s">
        <v>457</v>
      </c>
      <c r="D1795" s="172">
        <v>500000</v>
      </c>
      <c r="E1795" s="172">
        <v>0</v>
      </c>
    </row>
    <row r="1796" spans="3:5">
      <c r="C1796" s="57" t="s">
        <v>2043</v>
      </c>
      <c r="D1796" s="172">
        <v>1267200</v>
      </c>
      <c r="E1796" s="172">
        <v>0</v>
      </c>
    </row>
    <row r="1797" spans="3:5">
      <c r="C1797" s="57" t="s">
        <v>2044</v>
      </c>
      <c r="D1797" s="172">
        <v>2891377</v>
      </c>
      <c r="E1797" s="172">
        <v>0</v>
      </c>
    </row>
    <row r="1798" spans="3:5">
      <c r="C1798" s="57" t="s">
        <v>2045</v>
      </c>
      <c r="D1798" s="172">
        <v>66803816</v>
      </c>
      <c r="E1798" s="172">
        <v>3009208.39</v>
      </c>
    </row>
    <row r="1799" spans="3:5">
      <c r="C1799" s="57" t="s">
        <v>2046</v>
      </c>
      <c r="D1799" s="172">
        <v>2470836</v>
      </c>
      <c r="E1799" s="172">
        <v>0</v>
      </c>
    </row>
    <row r="1800" spans="3:5">
      <c r="C1800" s="57" t="s">
        <v>2047</v>
      </c>
      <c r="D1800" s="172">
        <v>0</v>
      </c>
      <c r="E1800" s="172">
        <v>17686060</v>
      </c>
    </row>
    <row r="1801" spans="3:5">
      <c r="C1801" s="57" t="s">
        <v>2048</v>
      </c>
      <c r="D1801" s="172">
        <v>1235038</v>
      </c>
      <c r="E1801" s="172">
        <v>0</v>
      </c>
    </row>
    <row r="1802" spans="3:5">
      <c r="C1802" s="57" t="s">
        <v>2049</v>
      </c>
      <c r="D1802" s="172">
        <v>1235038</v>
      </c>
      <c r="E1802" s="172">
        <v>0</v>
      </c>
    </row>
    <row r="1803" spans="3:5">
      <c r="C1803" s="57" t="s">
        <v>2050</v>
      </c>
      <c r="D1803" s="172">
        <v>1496906</v>
      </c>
      <c r="E1803" s="172">
        <v>0</v>
      </c>
    </row>
    <row r="1804" spans="3:5">
      <c r="C1804" s="57" t="s">
        <v>2051</v>
      </c>
      <c r="D1804" s="172">
        <v>3125446</v>
      </c>
      <c r="E1804" s="172">
        <v>0</v>
      </c>
    </row>
    <row r="1805" spans="3:5">
      <c r="C1805" s="57" t="s">
        <v>426</v>
      </c>
      <c r="D1805" s="172">
        <v>1192744</v>
      </c>
      <c r="E1805" s="172">
        <v>0</v>
      </c>
    </row>
    <row r="1806" spans="3:5">
      <c r="C1806" s="57" t="s">
        <v>2052</v>
      </c>
      <c r="D1806" s="172">
        <v>1909685</v>
      </c>
      <c r="E1806" s="172">
        <v>0</v>
      </c>
    </row>
    <row r="1807" spans="3:5">
      <c r="C1807" s="57" t="s">
        <v>2053</v>
      </c>
      <c r="D1807" s="172">
        <v>242043314</v>
      </c>
      <c r="E1807" s="172">
        <v>31082918.73</v>
      </c>
    </row>
    <row r="1808" spans="3:5">
      <c r="C1808" s="57" t="s">
        <v>2054</v>
      </c>
      <c r="D1808" s="172">
        <v>2479442</v>
      </c>
      <c r="E1808" s="172">
        <v>0</v>
      </c>
    </row>
    <row r="1809" spans="3:5">
      <c r="C1809" s="57" t="s">
        <v>349</v>
      </c>
      <c r="D1809" s="172">
        <v>261865482</v>
      </c>
      <c r="E1809" s="172">
        <v>157113138.75</v>
      </c>
    </row>
    <row r="1810" spans="3:5">
      <c r="C1810" s="57" t="s">
        <v>782</v>
      </c>
      <c r="D1810" s="172">
        <v>0</v>
      </c>
      <c r="E1810" s="172">
        <v>0</v>
      </c>
    </row>
    <row r="1811" spans="3:5">
      <c r="C1811" s="57" t="s">
        <v>2055</v>
      </c>
      <c r="D1811" s="172">
        <v>0</v>
      </c>
      <c r="E1811" s="172">
        <v>0</v>
      </c>
    </row>
    <row r="1812" spans="3:5">
      <c r="C1812" s="57" t="s">
        <v>2056</v>
      </c>
      <c r="D1812" s="172">
        <v>1691173</v>
      </c>
      <c r="E1812" s="172">
        <v>0</v>
      </c>
    </row>
    <row r="1813" spans="3:5">
      <c r="C1813" s="57" t="s">
        <v>2057</v>
      </c>
      <c r="D1813" s="172">
        <v>409574383</v>
      </c>
      <c r="E1813" s="172">
        <v>193785085.16999999</v>
      </c>
    </row>
    <row r="1814" spans="3:5">
      <c r="C1814" s="57" t="s">
        <v>2058</v>
      </c>
      <c r="D1814" s="172">
        <v>1161728</v>
      </c>
      <c r="E1814" s="172">
        <v>0</v>
      </c>
    </row>
    <row r="1815" spans="3:5">
      <c r="C1815" s="57" t="s">
        <v>739</v>
      </c>
      <c r="D1815" s="172">
        <v>0</v>
      </c>
      <c r="E1815" s="172">
        <v>0</v>
      </c>
    </row>
    <row r="1816" spans="3:5">
      <c r="C1816" s="57" t="s">
        <v>2059</v>
      </c>
      <c r="D1816" s="172">
        <v>1418878</v>
      </c>
      <c r="E1816" s="172">
        <v>0</v>
      </c>
    </row>
    <row r="1817" spans="3:5">
      <c r="C1817" s="57" t="s">
        <v>483</v>
      </c>
      <c r="D1817" s="172">
        <v>8656061</v>
      </c>
      <c r="E1817" s="172">
        <v>0</v>
      </c>
    </row>
    <row r="1818" spans="3:5">
      <c r="C1818" s="57" t="s">
        <v>2060</v>
      </c>
      <c r="D1818" s="172">
        <v>2429693</v>
      </c>
      <c r="E1818" s="172">
        <v>0</v>
      </c>
    </row>
    <row r="1819" spans="3:5">
      <c r="C1819" s="57" t="s">
        <v>484</v>
      </c>
      <c r="D1819" s="172">
        <v>6761825</v>
      </c>
      <c r="E1819" s="172">
        <v>0</v>
      </c>
    </row>
    <row r="1820" spans="3:5">
      <c r="C1820" s="57" t="s">
        <v>2061</v>
      </c>
      <c r="D1820" s="172">
        <v>1394224</v>
      </c>
      <c r="E1820" s="172">
        <v>0</v>
      </c>
    </row>
    <row r="1821" spans="3:5">
      <c r="C1821" s="57" t="s">
        <v>2062</v>
      </c>
      <c r="D1821" s="172">
        <v>1394224</v>
      </c>
      <c r="E1821" s="172">
        <v>0</v>
      </c>
    </row>
    <row r="1822" spans="3:5">
      <c r="C1822" s="57" t="s">
        <v>334</v>
      </c>
      <c r="D1822" s="172">
        <v>83536021</v>
      </c>
      <c r="E1822" s="172">
        <v>21995730.57</v>
      </c>
    </row>
    <row r="1823" spans="3:5">
      <c r="C1823" s="57" t="s">
        <v>2063</v>
      </c>
      <c r="D1823" s="172">
        <v>3871361</v>
      </c>
      <c r="E1823" s="172">
        <v>0</v>
      </c>
    </row>
    <row r="1824" spans="3:5">
      <c r="C1824" s="57" t="s">
        <v>2064</v>
      </c>
      <c r="D1824" s="172">
        <v>1266771</v>
      </c>
      <c r="E1824" s="172">
        <v>0</v>
      </c>
    </row>
    <row r="1825" spans="3:5">
      <c r="C1825" s="57" t="s">
        <v>2065</v>
      </c>
      <c r="D1825" s="172">
        <v>1487663</v>
      </c>
      <c r="E1825" s="172">
        <v>0</v>
      </c>
    </row>
    <row r="1826" spans="3:5">
      <c r="C1826" s="57" t="s">
        <v>2066</v>
      </c>
      <c r="D1826" s="172">
        <v>7438315</v>
      </c>
      <c r="E1826" s="172">
        <v>0</v>
      </c>
    </row>
    <row r="1827" spans="3:5">
      <c r="C1827" s="57" t="s">
        <v>2067</v>
      </c>
      <c r="D1827" s="172">
        <v>1487663</v>
      </c>
      <c r="E1827" s="172">
        <v>0</v>
      </c>
    </row>
    <row r="1828" spans="3:5">
      <c r="C1828" s="57" t="s">
        <v>2068</v>
      </c>
      <c r="D1828" s="172">
        <v>155102429</v>
      </c>
      <c r="E1828" s="172">
        <v>27593463.68</v>
      </c>
    </row>
    <row r="1829" spans="3:5">
      <c r="C1829" s="57" t="s">
        <v>512</v>
      </c>
      <c r="D1829" s="172">
        <v>150000002</v>
      </c>
      <c r="E1829" s="172">
        <v>106909057.64</v>
      </c>
    </row>
    <row r="1830" spans="3:5">
      <c r="C1830" s="57" t="s">
        <v>2069</v>
      </c>
      <c r="D1830" s="172">
        <v>1635451</v>
      </c>
      <c r="E1830" s="172">
        <v>0</v>
      </c>
    </row>
    <row r="1831" spans="3:5">
      <c r="C1831" s="57" t="s">
        <v>2070</v>
      </c>
      <c r="D1831" s="172">
        <v>1054100</v>
      </c>
      <c r="E1831" s="172">
        <v>0</v>
      </c>
    </row>
    <row r="1832" spans="3:5">
      <c r="C1832" s="57" t="s">
        <v>2071</v>
      </c>
      <c r="D1832" s="172">
        <v>1265068</v>
      </c>
      <c r="E1832" s="172">
        <v>0</v>
      </c>
    </row>
    <row r="1833" spans="3:5">
      <c r="C1833" s="57" t="s">
        <v>2072</v>
      </c>
      <c r="D1833" s="172">
        <v>0</v>
      </c>
      <c r="E1833" s="172">
        <v>3075427.83</v>
      </c>
    </row>
    <row r="1834" spans="3:5">
      <c r="C1834" s="57" t="s">
        <v>2073</v>
      </c>
      <c r="D1834" s="172">
        <v>3639698</v>
      </c>
      <c r="E1834" s="172">
        <v>0</v>
      </c>
    </row>
    <row r="1835" spans="3:5">
      <c r="C1835" s="57" t="s">
        <v>2074</v>
      </c>
      <c r="D1835" s="172">
        <v>2476558</v>
      </c>
      <c r="E1835" s="172">
        <v>0</v>
      </c>
    </row>
    <row r="1836" spans="3:5">
      <c r="C1836" s="57" t="s">
        <v>516</v>
      </c>
      <c r="D1836" s="172">
        <v>21033435</v>
      </c>
      <c r="E1836" s="172">
        <v>0</v>
      </c>
    </row>
    <row r="1837" spans="3:5">
      <c r="C1837" s="57" t="s">
        <v>2075</v>
      </c>
      <c r="D1837" s="172">
        <v>2476559</v>
      </c>
      <c r="E1837" s="172">
        <v>0</v>
      </c>
    </row>
    <row r="1838" spans="3:5">
      <c r="C1838" s="57" t="s">
        <v>372</v>
      </c>
      <c r="D1838" s="172">
        <v>151480514</v>
      </c>
      <c r="E1838" s="172">
        <v>96587952.810000002</v>
      </c>
    </row>
    <row r="1839" spans="3:5">
      <c r="C1839" s="57" t="s">
        <v>515</v>
      </c>
      <c r="D1839" s="172">
        <v>15323327</v>
      </c>
      <c r="E1839" s="172">
        <v>12000000</v>
      </c>
    </row>
    <row r="1840" spans="3:5">
      <c r="C1840" s="57" t="s">
        <v>2076</v>
      </c>
      <c r="D1840" s="172">
        <v>1823763</v>
      </c>
      <c r="E1840" s="172">
        <v>6079462.0099999998</v>
      </c>
    </row>
    <row r="1841" spans="3:5">
      <c r="C1841" s="57" t="s">
        <v>2077</v>
      </c>
      <c r="D1841" s="172">
        <v>1823763</v>
      </c>
      <c r="E1841" s="172">
        <v>0</v>
      </c>
    </row>
    <row r="1842" spans="3:5">
      <c r="C1842" s="57" t="s">
        <v>514</v>
      </c>
      <c r="D1842" s="172">
        <v>37690593</v>
      </c>
      <c r="E1842" s="172">
        <v>16850021.359999999</v>
      </c>
    </row>
    <row r="1843" spans="3:5">
      <c r="C1843" s="57" t="s">
        <v>2078</v>
      </c>
      <c r="D1843" s="172">
        <v>1151599</v>
      </c>
      <c r="E1843" s="172">
        <v>0</v>
      </c>
    </row>
    <row r="1844" spans="3:5">
      <c r="C1844" s="57" t="s">
        <v>2079</v>
      </c>
      <c r="D1844" s="172">
        <v>1695413</v>
      </c>
      <c r="E1844" s="172">
        <v>0</v>
      </c>
    </row>
    <row r="1845" spans="3:5">
      <c r="C1845" s="57" t="s">
        <v>2080</v>
      </c>
      <c r="D1845" s="172">
        <v>1155900</v>
      </c>
      <c r="E1845" s="172">
        <v>0</v>
      </c>
    </row>
    <row r="1846" spans="3:5">
      <c r="C1846" s="57" t="s">
        <v>2081</v>
      </c>
      <c r="D1846" s="172">
        <v>22049160</v>
      </c>
      <c r="E1846" s="172">
        <v>0</v>
      </c>
    </row>
    <row r="1847" spans="3:5">
      <c r="C1847" s="57" t="s">
        <v>2082</v>
      </c>
      <c r="D1847" s="172">
        <v>1695413</v>
      </c>
      <c r="E1847" s="172">
        <v>0</v>
      </c>
    </row>
    <row r="1848" spans="3:5">
      <c r="C1848" s="57" t="s">
        <v>373</v>
      </c>
      <c r="D1848" s="172">
        <v>105000003</v>
      </c>
      <c r="E1848" s="172">
        <v>84000000</v>
      </c>
    </row>
    <row r="1849" spans="3:5">
      <c r="C1849" s="57" t="s">
        <v>2083</v>
      </c>
      <c r="D1849" s="172">
        <v>1695413</v>
      </c>
      <c r="E1849" s="172">
        <v>0</v>
      </c>
    </row>
    <row r="1850" spans="3:5">
      <c r="C1850" s="57" t="s">
        <v>2084</v>
      </c>
      <c r="D1850" s="172">
        <v>10207251</v>
      </c>
      <c r="E1850" s="172">
        <v>0</v>
      </c>
    </row>
    <row r="1851" spans="3:5">
      <c r="C1851" s="57" t="s">
        <v>2085</v>
      </c>
      <c r="D1851" s="172">
        <v>300000000</v>
      </c>
      <c r="E1851" s="172">
        <v>0</v>
      </c>
    </row>
    <row r="1852" spans="3:5">
      <c r="C1852" s="57" t="s">
        <v>2086</v>
      </c>
      <c r="D1852" s="172">
        <v>0</v>
      </c>
      <c r="E1852" s="172">
        <v>0</v>
      </c>
    </row>
    <row r="1853" spans="3:5">
      <c r="C1853" s="57" t="s">
        <v>2087</v>
      </c>
      <c r="D1853" s="172">
        <v>0</v>
      </c>
      <c r="E1853" s="172">
        <v>0</v>
      </c>
    </row>
    <row r="1854" spans="3:5">
      <c r="C1854" s="57" t="s">
        <v>2088</v>
      </c>
      <c r="D1854" s="172">
        <v>734370</v>
      </c>
      <c r="E1854" s="172">
        <v>0</v>
      </c>
    </row>
    <row r="1855" spans="3:5">
      <c r="C1855" s="57" t="s">
        <v>2089</v>
      </c>
      <c r="D1855" s="172">
        <v>1271972</v>
      </c>
      <c r="E1855" s="172">
        <v>0</v>
      </c>
    </row>
    <row r="1856" spans="3:5">
      <c r="C1856" s="57" t="s">
        <v>458</v>
      </c>
      <c r="D1856" s="172">
        <v>75000062</v>
      </c>
      <c r="E1856" s="172">
        <v>0</v>
      </c>
    </row>
    <row r="1857" spans="3:5">
      <c r="C1857" s="57" t="s">
        <v>2090</v>
      </c>
      <c r="D1857" s="172">
        <v>868442</v>
      </c>
      <c r="E1857" s="172">
        <v>0</v>
      </c>
    </row>
    <row r="1858" spans="3:5">
      <c r="C1858" s="57" t="s">
        <v>2091</v>
      </c>
      <c r="D1858" s="172">
        <v>6989387</v>
      </c>
      <c r="E1858" s="172">
        <v>0</v>
      </c>
    </row>
    <row r="1859" spans="3:5">
      <c r="C1859" s="57" t="s">
        <v>2092</v>
      </c>
      <c r="D1859" s="172">
        <v>7052163</v>
      </c>
      <c r="E1859" s="172">
        <v>0</v>
      </c>
    </row>
    <row r="1860" spans="3:5">
      <c r="C1860" s="57" t="s">
        <v>374</v>
      </c>
      <c r="D1860" s="172">
        <v>105001002</v>
      </c>
      <c r="E1860" s="172">
        <v>38000000</v>
      </c>
    </row>
    <row r="1861" spans="3:5">
      <c r="C1861" s="173" t="s">
        <v>242</v>
      </c>
      <c r="D1861" s="174">
        <v>1703117147</v>
      </c>
      <c r="E1861" s="174">
        <v>41535847.280000001</v>
      </c>
    </row>
    <row r="1862" spans="3:5">
      <c r="C1862" s="57" t="s">
        <v>853</v>
      </c>
      <c r="D1862" s="172">
        <v>136288789</v>
      </c>
      <c r="E1862" s="172">
        <v>29859350.449999999</v>
      </c>
    </row>
    <row r="1863" spans="3:5">
      <c r="C1863" s="57" t="s">
        <v>1994</v>
      </c>
      <c r="D1863" s="172">
        <v>1431238972</v>
      </c>
      <c r="E1863" s="172">
        <v>0</v>
      </c>
    </row>
    <row r="1864" spans="3:5">
      <c r="C1864" s="57" t="s">
        <v>513</v>
      </c>
      <c r="D1864" s="172">
        <v>79073485</v>
      </c>
      <c r="E1864" s="172">
        <v>0</v>
      </c>
    </row>
    <row r="1865" spans="3:5">
      <c r="C1865" s="57" t="s">
        <v>854</v>
      </c>
      <c r="D1865" s="172">
        <v>17735901</v>
      </c>
      <c r="E1865" s="172">
        <v>0</v>
      </c>
    </row>
    <row r="1866" spans="3:5">
      <c r="C1866" s="57" t="s">
        <v>693</v>
      </c>
      <c r="D1866" s="172">
        <v>38780000</v>
      </c>
      <c r="E1866" s="172">
        <v>11676496.83</v>
      </c>
    </row>
    <row r="1867" spans="3:5">
      <c r="C1867" s="57" t="s">
        <v>2093</v>
      </c>
      <c r="D1867" s="172">
        <v>0</v>
      </c>
      <c r="E1867" s="172">
        <v>0</v>
      </c>
    </row>
    <row r="1868" spans="3:5">
      <c r="C1868" s="173" t="s">
        <v>257</v>
      </c>
      <c r="D1868" s="174">
        <v>1500000000</v>
      </c>
      <c r="E1868" s="174">
        <v>468041385.71999997</v>
      </c>
    </row>
    <row r="1869" spans="3:5">
      <c r="C1869" s="57" t="s">
        <v>842</v>
      </c>
      <c r="D1869" s="172">
        <v>1500000000</v>
      </c>
      <c r="E1869" s="172">
        <v>468041385.71999997</v>
      </c>
    </row>
    <row r="1870" spans="3:5">
      <c r="C1870" s="173" t="s">
        <v>243</v>
      </c>
      <c r="D1870" s="174">
        <v>6230343263</v>
      </c>
      <c r="E1870" s="174">
        <v>1224259097.3099999</v>
      </c>
    </row>
    <row r="1871" spans="3:5">
      <c r="C1871" s="57" t="s">
        <v>855</v>
      </c>
      <c r="D1871" s="172">
        <v>991075841</v>
      </c>
      <c r="E1871" s="172">
        <v>0</v>
      </c>
    </row>
    <row r="1872" spans="3:5">
      <c r="C1872" s="57" t="s">
        <v>842</v>
      </c>
      <c r="D1872" s="172">
        <v>2620000000</v>
      </c>
      <c r="E1872" s="172">
        <v>529301569.51999998</v>
      </c>
    </row>
    <row r="1873" spans="3:5">
      <c r="C1873" s="57" t="s">
        <v>2006</v>
      </c>
      <c r="D1873" s="172">
        <v>30182472</v>
      </c>
      <c r="E1873" s="172">
        <v>1639726.4</v>
      </c>
    </row>
    <row r="1874" spans="3:5">
      <c r="C1874" s="57" t="s">
        <v>2007</v>
      </c>
      <c r="D1874" s="172">
        <v>1327877267</v>
      </c>
      <c r="E1874" s="172">
        <v>693317801.38999999</v>
      </c>
    </row>
    <row r="1875" spans="3:5">
      <c r="C1875" s="57" t="s">
        <v>2047</v>
      </c>
      <c r="D1875" s="172">
        <v>1261207683</v>
      </c>
      <c r="E1875" s="172">
        <v>0</v>
      </c>
    </row>
    <row r="1876" spans="3:5">
      <c r="C1876" s="175" t="s">
        <v>256</v>
      </c>
      <c r="D1876" s="176">
        <v>11498630580</v>
      </c>
      <c r="E1876" s="176">
        <v>438607580.20000011</v>
      </c>
    </row>
    <row r="1877" spans="3:5">
      <c r="C1877" s="173" t="s">
        <v>240</v>
      </c>
      <c r="D1877" s="174">
        <v>1965579325</v>
      </c>
      <c r="E1877" s="174">
        <v>384851866.70000005</v>
      </c>
    </row>
    <row r="1878" spans="3:5">
      <c r="C1878" s="57" t="s">
        <v>241</v>
      </c>
      <c r="D1878" s="172">
        <v>342025360</v>
      </c>
      <c r="E1878" s="172">
        <v>18724712</v>
      </c>
    </row>
    <row r="1879" spans="3:5">
      <c r="C1879" s="57" t="s">
        <v>335</v>
      </c>
      <c r="D1879" s="172">
        <v>147067549</v>
      </c>
      <c r="E1879" s="172">
        <v>5864367.1699999999</v>
      </c>
    </row>
    <row r="1880" spans="3:5">
      <c r="C1880" s="57" t="s">
        <v>2094</v>
      </c>
      <c r="D1880" s="172">
        <v>19034653</v>
      </c>
      <c r="E1880" s="172">
        <v>10645108.810000001</v>
      </c>
    </row>
    <row r="1881" spans="3:5">
      <c r="C1881" s="57" t="s">
        <v>459</v>
      </c>
      <c r="D1881" s="172">
        <v>5843767</v>
      </c>
      <c r="E1881" s="172">
        <v>401557.2</v>
      </c>
    </row>
    <row r="1882" spans="3:5">
      <c r="C1882" s="57" t="s">
        <v>336</v>
      </c>
      <c r="D1882" s="172">
        <v>30300235</v>
      </c>
      <c r="E1882" s="172">
        <v>51332866.299999997</v>
      </c>
    </row>
    <row r="1883" spans="3:5">
      <c r="C1883" s="57" t="s">
        <v>2095</v>
      </c>
      <c r="D1883" s="172">
        <v>6979225</v>
      </c>
      <c r="E1883" s="172">
        <v>1754550.87</v>
      </c>
    </row>
    <row r="1884" spans="3:5">
      <c r="C1884" s="57" t="s">
        <v>783</v>
      </c>
      <c r="D1884" s="172">
        <v>0</v>
      </c>
      <c r="E1884" s="172">
        <v>0</v>
      </c>
    </row>
    <row r="1885" spans="3:5">
      <c r="C1885" s="57" t="s">
        <v>856</v>
      </c>
      <c r="D1885" s="172">
        <v>40000000</v>
      </c>
      <c r="E1885" s="172">
        <v>2146042.98</v>
      </c>
    </row>
    <row r="1886" spans="3:5">
      <c r="C1886" s="57" t="s">
        <v>2096</v>
      </c>
      <c r="D1886" s="172">
        <v>577903533</v>
      </c>
      <c r="E1886" s="172">
        <v>0</v>
      </c>
    </row>
    <row r="1887" spans="3:5">
      <c r="C1887" s="57" t="s">
        <v>2097</v>
      </c>
      <c r="D1887" s="172">
        <v>380802850</v>
      </c>
      <c r="E1887" s="172">
        <v>23172268.09</v>
      </c>
    </row>
    <row r="1888" spans="3:5">
      <c r="C1888" s="57" t="s">
        <v>857</v>
      </c>
      <c r="D1888" s="172">
        <v>0</v>
      </c>
      <c r="E1888" s="172">
        <v>0</v>
      </c>
    </row>
    <row r="1889" spans="3:5">
      <c r="C1889" s="57" t="s">
        <v>858</v>
      </c>
      <c r="D1889" s="172">
        <v>0</v>
      </c>
      <c r="E1889" s="172">
        <v>0</v>
      </c>
    </row>
    <row r="1890" spans="3:5">
      <c r="C1890" s="57" t="s">
        <v>427</v>
      </c>
      <c r="D1890" s="172">
        <v>415622153</v>
      </c>
      <c r="E1890" s="172">
        <v>270810393.28000003</v>
      </c>
    </row>
    <row r="1891" spans="3:5">
      <c r="C1891" s="173" t="s">
        <v>243</v>
      </c>
      <c r="D1891" s="174">
        <v>9124994244</v>
      </c>
      <c r="E1891" s="174">
        <v>21830062.59</v>
      </c>
    </row>
    <row r="1892" spans="3:5">
      <c r="C1892" s="57" t="s">
        <v>241</v>
      </c>
      <c r="D1892" s="172">
        <v>3244604490</v>
      </c>
      <c r="E1892" s="172">
        <v>5182429.68</v>
      </c>
    </row>
    <row r="1893" spans="3:5">
      <c r="C1893" s="57" t="s">
        <v>2098</v>
      </c>
      <c r="D1893" s="172">
        <v>315550000</v>
      </c>
      <c r="E1893" s="172">
        <v>0</v>
      </c>
    </row>
    <row r="1894" spans="3:5">
      <c r="C1894" s="57" t="s">
        <v>335</v>
      </c>
      <c r="D1894" s="172">
        <v>757320000</v>
      </c>
      <c r="E1894" s="172">
        <v>0</v>
      </c>
    </row>
    <row r="1895" spans="3:5">
      <c r="C1895" s="57" t="s">
        <v>694</v>
      </c>
      <c r="D1895" s="172">
        <v>300000000</v>
      </c>
      <c r="E1895" s="172">
        <v>0</v>
      </c>
    </row>
    <row r="1896" spans="3:5">
      <c r="C1896" s="57" t="s">
        <v>2099</v>
      </c>
      <c r="D1896" s="172">
        <v>802375000</v>
      </c>
      <c r="E1896" s="172">
        <v>0</v>
      </c>
    </row>
    <row r="1897" spans="3:5">
      <c r="C1897" s="57" t="s">
        <v>695</v>
      </c>
      <c r="D1897" s="172">
        <v>2082055874</v>
      </c>
      <c r="E1897" s="172">
        <v>638000</v>
      </c>
    </row>
    <row r="1898" spans="3:5">
      <c r="C1898" s="57" t="s">
        <v>485</v>
      </c>
      <c r="D1898" s="172">
        <v>100000000</v>
      </c>
      <c r="E1898" s="172">
        <v>0</v>
      </c>
    </row>
    <row r="1899" spans="3:5">
      <c r="C1899" s="57" t="s">
        <v>936</v>
      </c>
      <c r="D1899" s="172">
        <v>512873880</v>
      </c>
      <c r="E1899" s="172">
        <v>0</v>
      </c>
    </row>
    <row r="1900" spans="3:5">
      <c r="C1900" s="57" t="s">
        <v>2100</v>
      </c>
      <c r="D1900" s="172">
        <v>410215000</v>
      </c>
      <c r="E1900" s="172">
        <v>16009632.91</v>
      </c>
    </row>
    <row r="1901" spans="3:5">
      <c r="C1901" s="57" t="s">
        <v>2101</v>
      </c>
      <c r="D1901" s="172">
        <v>600000000</v>
      </c>
      <c r="E1901" s="172">
        <v>0</v>
      </c>
    </row>
    <row r="1902" spans="3:5">
      <c r="C1902" s="173" t="s">
        <v>244</v>
      </c>
      <c r="D1902" s="174">
        <v>408057011</v>
      </c>
      <c r="E1902" s="174">
        <v>31925650.91</v>
      </c>
    </row>
    <row r="1903" spans="3:5">
      <c r="C1903" s="57" t="s">
        <v>241</v>
      </c>
      <c r="D1903" s="172">
        <v>387039011</v>
      </c>
      <c r="E1903" s="172">
        <v>31925650.91</v>
      </c>
    </row>
    <row r="1904" spans="3:5">
      <c r="C1904" s="57" t="s">
        <v>2098</v>
      </c>
      <c r="D1904" s="172">
        <v>21018000</v>
      </c>
      <c r="E1904" s="172">
        <v>0</v>
      </c>
    </row>
    <row r="1905" spans="3:5">
      <c r="C1905" s="162" t="s">
        <v>2102</v>
      </c>
      <c r="D1905" s="163">
        <v>96543478243</v>
      </c>
      <c r="E1905" s="163">
        <v>15829125299.769991</v>
      </c>
    </row>
  </sheetData>
  <mergeCells count="10">
    <mergeCell ref="E13:E14"/>
    <mergeCell ref="A8:E8"/>
    <mergeCell ref="A9:E9"/>
    <mergeCell ref="C13:C14"/>
    <mergeCell ref="A7:E7"/>
    <mergeCell ref="A1:E1"/>
    <mergeCell ref="A2:E2"/>
    <mergeCell ref="A3:E3"/>
    <mergeCell ref="A5:E5"/>
    <mergeCell ref="A6:E6"/>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D12" sqref="D12:D14"/>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1" t="s">
        <v>609</v>
      </c>
      <c r="C1" s="181"/>
      <c r="D1" s="181"/>
    </row>
    <row r="2" spans="2:5" ht="31.5" customHeight="1">
      <c r="B2" s="214" t="s">
        <v>0</v>
      </c>
      <c r="C2" s="214"/>
      <c r="D2" s="214"/>
    </row>
    <row r="3" spans="2:5" ht="15.6" customHeight="1">
      <c r="B3" s="193" t="s">
        <v>1</v>
      </c>
      <c r="C3" s="193"/>
      <c r="D3" s="193"/>
    </row>
    <row r="4" spans="2:5" ht="13.9" customHeight="1">
      <c r="B4" s="11"/>
      <c r="C4" s="11"/>
    </row>
    <row r="5" spans="2:5" ht="18.75">
      <c r="B5" s="184" t="s">
        <v>22</v>
      </c>
      <c r="C5" s="184"/>
      <c r="D5" s="184"/>
    </row>
    <row r="6" spans="2:5" ht="18.75">
      <c r="B6" s="184" t="s">
        <v>500</v>
      </c>
      <c r="C6" s="184"/>
      <c r="D6" s="184"/>
      <c r="E6" s="2"/>
    </row>
    <row r="7" spans="2:5" ht="18.75">
      <c r="B7" s="195" t="s">
        <v>860</v>
      </c>
      <c r="C7" s="195"/>
      <c r="D7" s="195"/>
      <c r="E7" s="2"/>
    </row>
    <row r="8" spans="2:5" ht="18.75">
      <c r="B8" s="192" t="s">
        <v>608</v>
      </c>
      <c r="C8" s="192"/>
      <c r="D8" s="192"/>
      <c r="E8" s="2"/>
    </row>
    <row r="9" spans="2:5" ht="15.75">
      <c r="B9" s="180" t="s">
        <v>4</v>
      </c>
      <c r="C9" s="180"/>
      <c r="D9" s="180"/>
      <c r="E9" s="3"/>
    </row>
    <row r="10" spans="2:5">
      <c r="B10" s="11"/>
      <c r="C10" s="11"/>
      <c r="E10" s="3"/>
    </row>
    <row r="11" spans="2:5">
      <c r="B11" s="7"/>
      <c r="C11" s="7"/>
      <c r="E11" s="3"/>
    </row>
    <row r="12" spans="2:5" ht="9.6" customHeight="1">
      <c r="B12" s="196" t="s">
        <v>5</v>
      </c>
      <c r="C12" s="213" t="s">
        <v>790</v>
      </c>
      <c r="D12" s="213" t="s">
        <v>699</v>
      </c>
    </row>
    <row r="13" spans="2:5" ht="13.15" customHeight="1">
      <c r="B13" s="196"/>
      <c r="C13" s="213"/>
      <c r="D13" s="213"/>
    </row>
    <row r="14" spans="2:5" ht="15" customHeight="1">
      <c r="B14" s="196"/>
      <c r="C14" s="111" t="s">
        <v>608</v>
      </c>
      <c r="D14" s="213"/>
      <c r="E14" s="4"/>
    </row>
    <row r="15" spans="2:5">
      <c r="B15" s="66" t="s">
        <v>612</v>
      </c>
      <c r="C15" s="142">
        <f>C16+C18</f>
        <v>924038651</v>
      </c>
      <c r="D15" s="142">
        <f>D16+D18</f>
        <v>174024485.56</v>
      </c>
      <c r="E15" s="5"/>
    </row>
    <row r="16" spans="2:5">
      <c r="B16" s="67" t="s">
        <v>81</v>
      </c>
      <c r="C16" s="143">
        <f>C17</f>
        <v>855088894</v>
      </c>
      <c r="D16" s="143">
        <f>D17</f>
        <v>156787046.56</v>
      </c>
      <c r="E16" s="4"/>
    </row>
    <row r="17" spans="2:5" ht="16.149999999999999" customHeight="1">
      <c r="B17" s="68" t="s">
        <v>86</v>
      </c>
      <c r="C17" s="144">
        <v>855088894</v>
      </c>
      <c r="D17" s="144">
        <v>156787046.56</v>
      </c>
      <c r="E17" s="8"/>
    </row>
    <row r="18" spans="2:5">
      <c r="B18" s="69" t="s">
        <v>94</v>
      </c>
      <c r="C18" s="145">
        <f>C19</f>
        <v>68949757</v>
      </c>
      <c r="D18" s="145">
        <f>D19</f>
        <v>17237439</v>
      </c>
      <c r="E18" s="8"/>
    </row>
    <row r="19" spans="2:5" ht="14.45" customHeight="1">
      <c r="B19" s="70" t="s">
        <v>100</v>
      </c>
      <c r="C19" s="135">
        <v>68949757</v>
      </c>
      <c r="D19" s="135">
        <v>17237439</v>
      </c>
      <c r="E19" s="5"/>
    </row>
    <row r="20" spans="2:5">
      <c r="B20" s="66" t="s">
        <v>495</v>
      </c>
      <c r="C20" s="142">
        <f t="shared" ref="C20:D21" si="0">C21</f>
        <v>247158357</v>
      </c>
      <c r="D20" s="142">
        <f t="shared" si="0"/>
        <v>44867080.460000001</v>
      </c>
      <c r="E20" s="5"/>
    </row>
    <row r="21" spans="2:5">
      <c r="B21" s="69" t="s">
        <v>102</v>
      </c>
      <c r="C21" s="145">
        <f t="shared" si="0"/>
        <v>247158357</v>
      </c>
      <c r="D21" s="145">
        <f t="shared" si="0"/>
        <v>44867080.460000001</v>
      </c>
      <c r="E21" s="6"/>
    </row>
    <row r="22" spans="2:5">
      <c r="B22" s="71" t="s">
        <v>105</v>
      </c>
      <c r="C22" s="135">
        <v>247158357</v>
      </c>
      <c r="D22" s="135">
        <v>44867080.460000001</v>
      </c>
      <c r="E22" s="5"/>
    </row>
    <row r="23" spans="2:5">
      <c r="B23" s="66" t="s">
        <v>496</v>
      </c>
      <c r="C23" s="142">
        <f>C24+C26+C28</f>
        <v>1284834128</v>
      </c>
      <c r="D23" s="142">
        <f>D24+D26+D28</f>
        <v>188304688.23999998</v>
      </c>
      <c r="E23" s="5"/>
    </row>
    <row r="24" spans="2:5">
      <c r="B24" s="67" t="s">
        <v>158</v>
      </c>
      <c r="C24" s="143">
        <f>C25</f>
        <v>26513048</v>
      </c>
      <c r="D24" s="143">
        <f>D25</f>
        <v>71540</v>
      </c>
      <c r="E24" s="5"/>
    </row>
    <row r="25" spans="2:5">
      <c r="B25" s="72" t="s">
        <v>161</v>
      </c>
      <c r="C25" s="144">
        <v>26513048</v>
      </c>
      <c r="D25" s="144">
        <v>71540</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188233148.23999998</v>
      </c>
      <c r="E28" s="5"/>
    </row>
    <row r="29" spans="2:5" ht="15.6" customHeight="1">
      <c r="B29" s="72" t="s">
        <v>186</v>
      </c>
      <c r="C29" s="144">
        <v>298552955</v>
      </c>
      <c r="D29" s="144">
        <v>37870253.009999998</v>
      </c>
      <c r="E29" s="5"/>
    </row>
    <row r="30" spans="2:5" ht="17.25" customHeight="1">
      <c r="B30" s="72" t="s">
        <v>469</v>
      </c>
      <c r="C30" s="144">
        <v>112471764</v>
      </c>
      <c r="D30" s="144">
        <v>11297268.65</v>
      </c>
      <c r="E30" s="5"/>
    </row>
    <row r="31" spans="2:5" ht="15.75" customHeight="1">
      <c r="B31" s="72" t="s">
        <v>187</v>
      </c>
      <c r="C31" s="144">
        <v>314754182</v>
      </c>
      <c r="D31" s="144">
        <v>24389336.699999999</v>
      </c>
      <c r="E31" s="8"/>
    </row>
    <row r="32" spans="2:5" ht="19.899999999999999" customHeight="1">
      <c r="B32" s="72" t="s">
        <v>188</v>
      </c>
      <c r="C32" s="144">
        <v>526508689</v>
      </c>
      <c r="D32" s="144">
        <v>114676289.88</v>
      </c>
      <c r="E32" s="6"/>
    </row>
    <row r="33" spans="2:4">
      <c r="B33" s="73" t="s">
        <v>498</v>
      </c>
      <c r="C33" s="51">
        <f>C15+C20+C23</f>
        <v>2456031136</v>
      </c>
      <c r="D33" s="51">
        <f>D15+D20+D23</f>
        <v>407196254.25999999</v>
      </c>
    </row>
    <row r="34" spans="2:4">
      <c r="B34" s="131" t="s">
        <v>726</v>
      </c>
    </row>
    <row r="35" spans="2:4">
      <c r="B35" s="116" t="s">
        <v>697</v>
      </c>
      <c r="C35" s="116"/>
      <c r="D35" s="116"/>
    </row>
    <row r="36" spans="2:4" ht="27" customHeight="1">
      <c r="B36" s="198" t="s">
        <v>862</v>
      </c>
      <c r="C36" s="198"/>
      <c r="D36" s="198"/>
    </row>
    <row r="37" spans="2:4">
      <c r="B37" s="212" t="s">
        <v>728</v>
      </c>
      <c r="C37" s="212"/>
    </row>
    <row r="260" spans="2:2">
      <c r="B260" s="1" t="s">
        <v>499</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2"/>
  <sheetViews>
    <sheetView showGridLines="0" zoomScaleNormal="100" workbookViewId="0">
      <selection activeCell="H22" sqref="H22"/>
    </sheetView>
  </sheetViews>
  <sheetFormatPr baseColWidth="10" defaultColWidth="11.5703125" defaultRowHeight="15"/>
  <cols>
    <col min="1" max="1" width="11.5703125" style="62"/>
    <col min="2" max="2" width="87.85546875" style="62" bestFit="1" customWidth="1"/>
    <col min="3" max="4" width="24.7109375" style="62" customWidth="1"/>
    <col min="5" max="5" width="16.85546875" style="62" customWidth="1"/>
    <col min="6" max="6" width="14.42578125" style="62" customWidth="1"/>
    <col min="7" max="7" width="18.140625" style="62" customWidth="1"/>
    <col min="8" max="8" width="21.5703125" style="62" customWidth="1"/>
    <col min="9" max="11" width="11.5703125" style="62"/>
    <col min="12" max="12" width="36.28515625" style="62" bestFit="1" customWidth="1"/>
    <col min="13" max="13" width="25.28515625" style="62" bestFit="1" customWidth="1"/>
    <col min="14" max="16384" width="11.5703125" style="62"/>
  </cols>
  <sheetData>
    <row r="1" spans="2:13" ht="28.5" thickBot="1">
      <c r="B1" s="181" t="s">
        <v>609</v>
      </c>
      <c r="C1" s="181"/>
      <c r="D1" s="181"/>
      <c r="E1" s="181"/>
      <c r="F1" s="181"/>
      <c r="G1" s="181"/>
      <c r="H1" s="181"/>
    </row>
    <row r="2" spans="2:13" ht="21" customHeight="1" thickBot="1">
      <c r="B2" s="182" t="s">
        <v>0</v>
      </c>
      <c r="C2" s="182"/>
      <c r="D2" s="182"/>
      <c r="E2" s="182"/>
      <c r="F2" s="182"/>
      <c r="G2" s="182"/>
      <c r="H2" s="182"/>
      <c r="L2" s="10" t="s">
        <v>501</v>
      </c>
      <c r="M2" s="150">
        <v>8659730022875.3203</v>
      </c>
    </row>
    <row r="3" spans="2:13" ht="14.45" customHeight="1">
      <c r="B3" s="183" t="s">
        <v>1</v>
      </c>
      <c r="C3" s="183"/>
      <c r="D3" s="183"/>
      <c r="E3" s="183"/>
      <c r="F3" s="183"/>
      <c r="G3" s="183"/>
      <c r="H3" s="183"/>
    </row>
    <row r="4" spans="2:13" ht="14.45" customHeight="1">
      <c r="C4" s="11"/>
      <c r="D4" s="11"/>
      <c r="E4" s="11"/>
      <c r="F4" s="11"/>
      <c r="G4" s="11"/>
      <c r="H4" s="11"/>
    </row>
    <row r="5" spans="2:13" ht="18" customHeight="1">
      <c r="B5" s="184" t="s">
        <v>22</v>
      </c>
      <c r="C5" s="184"/>
      <c r="D5" s="184"/>
      <c r="E5" s="184"/>
      <c r="F5" s="184"/>
      <c r="G5" s="184"/>
      <c r="H5" s="184"/>
    </row>
    <row r="6" spans="2:13" ht="18" customHeight="1">
      <c r="B6" s="199" t="s">
        <v>505</v>
      </c>
      <c r="C6" s="199"/>
      <c r="D6" s="199"/>
      <c r="E6" s="199"/>
      <c r="F6" s="199"/>
      <c r="G6" s="199"/>
      <c r="H6" s="199"/>
    </row>
    <row r="7" spans="2:13" ht="18" customHeight="1">
      <c r="B7" s="195" t="s">
        <v>860</v>
      </c>
      <c r="C7" s="195"/>
      <c r="D7" s="195"/>
      <c r="E7" s="195"/>
      <c r="F7" s="195"/>
      <c r="G7" s="195"/>
      <c r="H7" s="195"/>
    </row>
    <row r="8" spans="2:13" ht="18" customHeight="1">
      <c r="B8" s="192" t="s">
        <v>608</v>
      </c>
      <c r="C8" s="192"/>
      <c r="D8" s="192"/>
      <c r="E8" s="192"/>
      <c r="F8" s="192"/>
      <c r="G8" s="192"/>
      <c r="H8" s="192"/>
    </row>
    <row r="9" spans="2:13" ht="15.6" customHeight="1">
      <c r="B9" s="180" t="s">
        <v>4</v>
      </c>
      <c r="C9" s="180"/>
      <c r="D9" s="180"/>
      <c r="E9" s="180"/>
      <c r="F9" s="180"/>
      <c r="G9" s="180"/>
      <c r="H9" s="180"/>
    </row>
    <row r="11" spans="2:13" ht="9" customHeight="1">
      <c r="B11" s="219" t="s">
        <v>5</v>
      </c>
      <c r="C11" s="220" t="s">
        <v>790</v>
      </c>
      <c r="D11" s="215" t="s">
        <v>699</v>
      </c>
      <c r="E11" s="218" t="s">
        <v>606</v>
      </c>
      <c r="F11" s="218" t="s">
        <v>607</v>
      </c>
      <c r="G11" s="218" t="s">
        <v>786</v>
      </c>
      <c r="H11" s="218" t="s">
        <v>504</v>
      </c>
    </row>
    <row r="12" spans="2:13" ht="9" customHeight="1">
      <c r="B12" s="219"/>
      <c r="C12" s="220"/>
      <c r="D12" s="216"/>
      <c r="E12" s="218"/>
      <c r="F12" s="218"/>
      <c r="G12" s="218"/>
      <c r="H12" s="218"/>
    </row>
    <row r="13" spans="2:13" ht="9" customHeight="1">
      <c r="B13" s="219"/>
      <c r="C13" s="215"/>
      <c r="D13" s="216"/>
      <c r="E13" s="218"/>
      <c r="F13" s="218"/>
      <c r="G13" s="218"/>
      <c r="H13" s="218"/>
    </row>
    <row r="14" spans="2:13" ht="18.600000000000001" customHeight="1">
      <c r="B14" s="219"/>
      <c r="C14" s="112" t="s">
        <v>608</v>
      </c>
      <c r="D14" s="217"/>
      <c r="E14" s="218"/>
      <c r="F14" s="218"/>
      <c r="G14" s="218"/>
      <c r="H14" s="218"/>
    </row>
    <row r="15" spans="2:13" ht="13.15" customHeight="1">
      <c r="B15" s="219"/>
      <c r="C15" s="74">
        <v>1</v>
      </c>
      <c r="D15" s="74">
        <v>2</v>
      </c>
      <c r="E15" s="74">
        <v>3</v>
      </c>
      <c r="F15" s="74">
        <v>4</v>
      </c>
      <c r="G15" s="74" t="s">
        <v>785</v>
      </c>
      <c r="H15" s="74" t="s">
        <v>784</v>
      </c>
    </row>
    <row r="16" spans="2:13">
      <c r="B16" s="75" t="s">
        <v>612</v>
      </c>
      <c r="C16" s="132">
        <f t="shared" ref="C16:E17" si="0">C17</f>
        <v>1394684725</v>
      </c>
      <c r="D16" s="132">
        <f>E16+F16</f>
        <v>244197945.30000001</v>
      </c>
      <c r="E16" s="146">
        <f t="shared" si="0"/>
        <v>244197945.30000001</v>
      </c>
      <c r="F16" s="146">
        <f t="shared" ref="F16" si="1">F17</f>
        <v>0</v>
      </c>
      <c r="G16" s="146">
        <f>+E16-F16</f>
        <v>244197945.30000001</v>
      </c>
      <c r="H16" s="76">
        <f t="shared" ref="H16:H26" si="2">D16/$M$2</f>
        <v>2.819925617252882E-5</v>
      </c>
      <c r="L16" s="9"/>
    </row>
    <row r="17" spans="2:12">
      <c r="B17" s="77" t="s">
        <v>94</v>
      </c>
      <c r="C17" s="147">
        <f t="shared" si="0"/>
        <v>1394684725</v>
      </c>
      <c r="D17" s="147">
        <f t="shared" ref="D17:D18" si="3">E17+F17</f>
        <v>244197945.30000001</v>
      </c>
      <c r="E17" s="147">
        <f t="shared" si="0"/>
        <v>244197945.30000001</v>
      </c>
      <c r="F17" s="147">
        <v>0</v>
      </c>
      <c r="G17" s="147">
        <f t="shared" ref="G17:G56" si="4">+E17-F17</f>
        <v>244197945.30000001</v>
      </c>
      <c r="H17" s="78">
        <f t="shared" si="2"/>
        <v>2.819925617252882E-5</v>
      </c>
    </row>
    <row r="18" spans="2:12">
      <c r="B18" s="79" t="s">
        <v>96</v>
      </c>
      <c r="C18" s="148">
        <v>1394684725</v>
      </c>
      <c r="D18" s="148">
        <f t="shared" si="3"/>
        <v>244197945.30000001</v>
      </c>
      <c r="E18" s="148">
        <v>244197945.30000001</v>
      </c>
      <c r="F18" s="148">
        <v>0</v>
      </c>
      <c r="G18" s="148">
        <f t="shared" si="4"/>
        <v>244197945.30000001</v>
      </c>
      <c r="H18" s="80">
        <f t="shared" si="2"/>
        <v>2.819925617252882E-5</v>
      </c>
    </row>
    <row r="19" spans="2:12">
      <c r="B19" s="75" t="s">
        <v>495</v>
      </c>
      <c r="C19" s="132">
        <f>C20+C23+C29+C31</f>
        <v>132703618317</v>
      </c>
      <c r="D19" s="132">
        <f>E19+F19</f>
        <v>34547448034.850006</v>
      </c>
      <c r="E19" s="132">
        <f>E20+E23+E29+E31</f>
        <v>6290927928.0900002</v>
      </c>
      <c r="F19" s="132">
        <f>F20+F23+F29+F31</f>
        <v>28256520106.760002</v>
      </c>
      <c r="G19" s="132">
        <f t="shared" si="4"/>
        <v>-21965592178.670002</v>
      </c>
      <c r="H19" s="76">
        <f t="shared" si="2"/>
        <v>3.9894370775521125E-3</v>
      </c>
      <c r="J19" s="81"/>
    </row>
    <row r="20" spans="2:12">
      <c r="B20" s="77" t="s">
        <v>106</v>
      </c>
      <c r="C20" s="147">
        <f>C22+C21</f>
        <v>1077523771</v>
      </c>
      <c r="D20" s="147">
        <f t="shared" ref="D20:D28" si="5">E20+F20</f>
        <v>126576021.24000001</v>
      </c>
      <c r="E20" s="147">
        <f>E22+E21</f>
        <v>126576021.24000001</v>
      </c>
      <c r="F20" s="147">
        <f>F22+F21</f>
        <v>0</v>
      </c>
      <c r="G20" s="147">
        <f t="shared" si="4"/>
        <v>126576021.24000001</v>
      </c>
      <c r="H20" s="78">
        <f t="shared" si="2"/>
        <v>1.4616624410419268E-5</v>
      </c>
      <c r="J20" s="81"/>
    </row>
    <row r="21" spans="2:12">
      <c r="B21" s="79" t="s">
        <v>503</v>
      </c>
      <c r="C21" s="148">
        <v>100000000</v>
      </c>
      <c r="D21" s="148">
        <v>0</v>
      </c>
      <c r="E21" s="148">
        <v>0</v>
      </c>
      <c r="F21" s="148">
        <v>0</v>
      </c>
      <c r="G21" s="148">
        <f t="shared" si="4"/>
        <v>0</v>
      </c>
      <c r="H21" s="80">
        <f t="shared" si="2"/>
        <v>0</v>
      </c>
      <c r="J21" s="82"/>
      <c r="L21" s="83"/>
    </row>
    <row r="22" spans="2:12">
      <c r="B22" s="79" t="s">
        <v>109</v>
      </c>
      <c r="C22" s="148">
        <v>977523771</v>
      </c>
      <c r="D22" s="148">
        <f t="shared" si="5"/>
        <v>126576021.24000001</v>
      </c>
      <c r="E22" s="148">
        <v>126576021.24000001</v>
      </c>
      <c r="F22" s="148">
        <v>0</v>
      </c>
      <c r="G22" s="148">
        <f t="shared" si="4"/>
        <v>126576021.24000001</v>
      </c>
      <c r="H22" s="84">
        <f t="shared" si="2"/>
        <v>1.4616624410419268E-5</v>
      </c>
      <c r="J22" s="85"/>
    </row>
    <row r="23" spans="2:12">
      <c r="B23" s="77" t="s">
        <v>113</v>
      </c>
      <c r="C23" s="147">
        <f>SUM(C24:C28)</f>
        <v>95599385504</v>
      </c>
      <c r="D23" s="147">
        <f t="shared" si="5"/>
        <v>28549878430.549999</v>
      </c>
      <c r="E23" s="147">
        <f>SUM(E24:E28)</f>
        <v>474758563.85000002</v>
      </c>
      <c r="F23" s="147">
        <f>SUM(F24:F28)</f>
        <v>28075119866.700001</v>
      </c>
      <c r="G23" s="147">
        <f t="shared" si="4"/>
        <v>-27600361302.850002</v>
      </c>
      <c r="H23" s="86">
        <f t="shared" si="2"/>
        <v>3.2968554856945163E-3</v>
      </c>
    </row>
    <row r="24" spans="2:12">
      <c r="B24" s="79" t="s">
        <v>114</v>
      </c>
      <c r="C24" s="148">
        <v>581376265</v>
      </c>
      <c r="D24" s="148">
        <f t="shared" si="5"/>
        <v>105238041.70000002</v>
      </c>
      <c r="E24" s="148">
        <v>0</v>
      </c>
      <c r="F24" s="148">
        <v>105238041.70000002</v>
      </c>
      <c r="G24" s="148">
        <f t="shared" si="4"/>
        <v>-105238041.70000002</v>
      </c>
      <c r="H24" s="84">
        <f t="shared" si="2"/>
        <v>1.2152577669512319E-5</v>
      </c>
    </row>
    <row r="25" spans="2:12">
      <c r="B25" s="79" t="s">
        <v>115</v>
      </c>
      <c r="C25" s="148">
        <v>92475769241</v>
      </c>
      <c r="D25" s="148">
        <f t="shared" si="5"/>
        <v>27969881825</v>
      </c>
      <c r="E25" s="148">
        <v>0</v>
      </c>
      <c r="F25" s="148">
        <v>27969881825</v>
      </c>
      <c r="G25" s="148">
        <f t="shared" si="4"/>
        <v>-27969881825</v>
      </c>
      <c r="H25" s="84">
        <f t="shared" si="2"/>
        <v>3.2298791938219183E-3</v>
      </c>
      <c r="J25" s="63"/>
    </row>
    <row r="26" spans="2:12">
      <c r="B26" s="79" t="s">
        <v>615</v>
      </c>
      <c r="C26" s="148">
        <v>288905038</v>
      </c>
      <c r="D26" s="148">
        <v>0</v>
      </c>
      <c r="E26" s="148">
        <v>0</v>
      </c>
      <c r="F26" s="148">
        <v>0</v>
      </c>
      <c r="G26" s="148">
        <f t="shared" si="4"/>
        <v>0</v>
      </c>
      <c r="H26" s="84">
        <f t="shared" si="2"/>
        <v>0</v>
      </c>
      <c r="J26" s="63"/>
    </row>
    <row r="27" spans="2:12">
      <c r="B27" s="79" t="s">
        <v>116</v>
      </c>
      <c r="C27" s="148">
        <v>19334653</v>
      </c>
      <c r="D27" s="148">
        <f t="shared" si="5"/>
        <v>10785108.810000001</v>
      </c>
      <c r="E27" s="148">
        <v>10785108.810000001</v>
      </c>
      <c r="F27" s="148">
        <v>0</v>
      </c>
      <c r="G27" s="148">
        <f t="shared" si="4"/>
        <v>10785108.810000001</v>
      </c>
      <c r="H27" s="84">
        <f t="shared" ref="H27:H57" si="6">D27/$M$2</f>
        <v>1.2454324536111788E-6</v>
      </c>
    </row>
    <row r="28" spans="2:12">
      <c r="B28" s="79" t="s">
        <v>117</v>
      </c>
      <c r="C28" s="148">
        <v>2234000307</v>
      </c>
      <c r="D28" s="148">
        <f t="shared" si="5"/>
        <v>463973455.04000002</v>
      </c>
      <c r="E28" s="148">
        <v>463973455.04000002</v>
      </c>
      <c r="F28" s="148">
        <v>0</v>
      </c>
      <c r="G28" s="148">
        <f t="shared" si="4"/>
        <v>463973455.04000002</v>
      </c>
      <c r="H28" s="84">
        <f t="shared" si="6"/>
        <v>5.3578281749474826E-5</v>
      </c>
    </row>
    <row r="29" spans="2:12">
      <c r="B29" s="77" t="s">
        <v>118</v>
      </c>
      <c r="C29" s="147">
        <f>C30</f>
        <v>983650259</v>
      </c>
      <c r="D29" s="147">
        <f t="shared" ref="D29:D32" si="7">E29+F29</f>
        <v>181400240.05999997</v>
      </c>
      <c r="E29" s="147">
        <v>0</v>
      </c>
      <c r="F29" s="147">
        <f>F30</f>
        <v>181400240.05999997</v>
      </c>
      <c r="G29" s="147">
        <f t="shared" si="4"/>
        <v>-181400240.05999997</v>
      </c>
      <c r="H29" s="86">
        <f t="shared" si="6"/>
        <v>2.0947562981850216E-5</v>
      </c>
    </row>
    <row r="30" spans="2:12">
      <c r="B30" s="79" t="s">
        <v>119</v>
      </c>
      <c r="C30" s="148">
        <v>983650259</v>
      </c>
      <c r="D30" s="148">
        <f t="shared" si="7"/>
        <v>181400240.05999997</v>
      </c>
      <c r="E30" s="148">
        <v>0</v>
      </c>
      <c r="F30" s="148">
        <v>181400240.05999997</v>
      </c>
      <c r="G30" s="148">
        <f t="shared" si="4"/>
        <v>-181400240.05999997</v>
      </c>
      <c r="H30" s="84">
        <f t="shared" si="6"/>
        <v>2.0947562981850216E-5</v>
      </c>
    </row>
    <row r="31" spans="2:12">
      <c r="B31" s="77" t="s">
        <v>120</v>
      </c>
      <c r="C31" s="147">
        <f>C32</f>
        <v>35043058783</v>
      </c>
      <c r="D31" s="147">
        <f t="shared" si="7"/>
        <v>5689593343</v>
      </c>
      <c r="E31" s="147">
        <f>E32</f>
        <v>5689593343</v>
      </c>
      <c r="F31" s="147">
        <f>F32</f>
        <v>0</v>
      </c>
      <c r="G31" s="147">
        <f t="shared" si="4"/>
        <v>5689593343</v>
      </c>
      <c r="H31" s="86">
        <f t="shared" si="6"/>
        <v>6.570174044653259E-4</v>
      </c>
    </row>
    <row r="32" spans="2:12">
      <c r="B32" s="79" t="s">
        <v>123</v>
      </c>
      <c r="C32" s="148">
        <v>35043058783</v>
      </c>
      <c r="D32" s="148">
        <f t="shared" si="7"/>
        <v>5689593343</v>
      </c>
      <c r="E32" s="148">
        <v>5689593343</v>
      </c>
      <c r="F32" s="148">
        <v>0</v>
      </c>
      <c r="G32" s="148">
        <f t="shared" si="4"/>
        <v>5689593343</v>
      </c>
      <c r="H32" s="80">
        <f t="shared" si="6"/>
        <v>6.570174044653259E-4</v>
      </c>
    </row>
    <row r="33" spans="2:8">
      <c r="B33" s="75" t="s">
        <v>502</v>
      </c>
      <c r="C33" s="132">
        <f>C34+C37+C48</f>
        <v>14779834097</v>
      </c>
      <c r="D33" s="132">
        <f>E33+F33</f>
        <v>1554994302.1699998</v>
      </c>
      <c r="E33" s="132">
        <f>E34+E37+E48</f>
        <v>1550907117.5699999</v>
      </c>
      <c r="F33" s="132">
        <f>F34+F37+F48</f>
        <v>4087184.6</v>
      </c>
      <c r="G33" s="132">
        <f t="shared" si="4"/>
        <v>1546819932.97</v>
      </c>
      <c r="H33" s="76">
        <f t="shared" si="6"/>
        <v>1.7956614098388365E-4</v>
      </c>
    </row>
    <row r="34" spans="2:8">
      <c r="B34" s="77" t="s">
        <v>132</v>
      </c>
      <c r="C34" s="147">
        <f>C35+C36</f>
        <v>562058313</v>
      </c>
      <c r="D34" s="147">
        <f t="shared" ref="D34:D57" si="8">E34+F34</f>
        <v>74004335.359999999</v>
      </c>
      <c r="E34" s="147">
        <f>E35+E36</f>
        <v>74004335.359999999</v>
      </c>
      <c r="F34" s="147">
        <f>F35+F36</f>
        <v>0</v>
      </c>
      <c r="G34" s="147">
        <f t="shared" si="4"/>
        <v>74004335.359999999</v>
      </c>
      <c r="H34" s="78">
        <f t="shared" si="6"/>
        <v>8.5458016779405425E-6</v>
      </c>
    </row>
    <row r="35" spans="2:8">
      <c r="B35" s="79" t="s">
        <v>133</v>
      </c>
      <c r="C35" s="148">
        <v>228885000</v>
      </c>
      <c r="D35" s="148">
        <f t="shared" si="8"/>
        <v>47899666.560000002</v>
      </c>
      <c r="E35" s="148">
        <v>47899666.560000002</v>
      </c>
      <c r="F35" s="148">
        <v>0</v>
      </c>
      <c r="G35" s="148">
        <f t="shared" si="4"/>
        <v>47899666.560000002</v>
      </c>
      <c r="H35" s="80">
        <f t="shared" si="6"/>
        <v>5.531311765317103E-6</v>
      </c>
    </row>
    <row r="36" spans="2:8">
      <c r="B36" s="79" t="s">
        <v>135</v>
      </c>
      <c r="C36" s="148">
        <v>333173313</v>
      </c>
      <c r="D36" s="148">
        <f t="shared" si="8"/>
        <v>26104668.799999997</v>
      </c>
      <c r="E36" s="148">
        <v>26104668.799999997</v>
      </c>
      <c r="F36" s="148">
        <v>0</v>
      </c>
      <c r="G36" s="148">
        <f t="shared" si="4"/>
        <v>26104668.799999997</v>
      </c>
      <c r="H36" s="80">
        <f t="shared" si="6"/>
        <v>3.0144899126234391E-6</v>
      </c>
    </row>
    <row r="37" spans="2:8">
      <c r="B37" s="77" t="s">
        <v>136</v>
      </c>
      <c r="C37" s="147">
        <f>SUM(C38:C47)</f>
        <v>7891993630</v>
      </c>
      <c r="D37" s="147">
        <f t="shared" si="8"/>
        <v>1089270401.5799999</v>
      </c>
      <c r="E37" s="147">
        <f>SUM(E38:E47)</f>
        <v>1085183216.98</v>
      </c>
      <c r="F37" s="147">
        <f>SUM(F38:F47)</f>
        <v>4087184.6</v>
      </c>
      <c r="G37" s="147">
        <f t="shared" si="4"/>
        <v>1081096032.3800001</v>
      </c>
      <c r="H37" s="78">
        <f t="shared" si="6"/>
        <v>1.2578572296164097E-4</v>
      </c>
    </row>
    <row r="38" spans="2:8">
      <c r="B38" s="79" t="s">
        <v>137</v>
      </c>
      <c r="C38" s="148">
        <v>1430788520</v>
      </c>
      <c r="D38" s="148">
        <f t="shared" si="8"/>
        <v>4391812.2</v>
      </c>
      <c r="E38" s="148">
        <v>4391812.2</v>
      </c>
      <c r="F38" s="148">
        <v>0</v>
      </c>
      <c r="G38" s="148">
        <f t="shared" si="4"/>
        <v>4391812.2</v>
      </c>
      <c r="H38" s="80">
        <f t="shared" si="6"/>
        <v>5.0715347804131329E-7</v>
      </c>
    </row>
    <row r="39" spans="2:8">
      <c r="B39" s="79" t="s">
        <v>138</v>
      </c>
      <c r="C39" s="148">
        <v>402894786</v>
      </c>
      <c r="D39" s="148">
        <f t="shared" si="8"/>
        <v>69032325.550000012</v>
      </c>
      <c r="E39" s="148">
        <v>69032325.550000012</v>
      </c>
      <c r="F39" s="148">
        <v>0</v>
      </c>
      <c r="G39" s="148">
        <f t="shared" si="4"/>
        <v>69032325.550000012</v>
      </c>
      <c r="H39" s="84">
        <f t="shared" si="6"/>
        <v>7.9716486966274918E-6</v>
      </c>
    </row>
    <row r="40" spans="2:8">
      <c r="B40" s="79" t="s">
        <v>140</v>
      </c>
      <c r="C40" s="148">
        <v>5800000</v>
      </c>
      <c r="D40" s="148">
        <f t="shared" si="8"/>
        <v>621749.62</v>
      </c>
      <c r="E40" s="148">
        <v>621749.62</v>
      </c>
      <c r="F40" s="148">
        <v>0</v>
      </c>
      <c r="G40" s="148">
        <f t="shared" si="4"/>
        <v>621749.62</v>
      </c>
      <c r="H40" s="84">
        <f t="shared" si="6"/>
        <v>7.1797806439415801E-8</v>
      </c>
    </row>
    <row r="41" spans="2:8">
      <c r="B41" s="79" t="s">
        <v>142</v>
      </c>
      <c r="C41" s="148">
        <v>1341832252</v>
      </c>
      <c r="D41" s="148">
        <f t="shared" si="8"/>
        <v>240989830.40000004</v>
      </c>
      <c r="E41" s="148">
        <v>240989830.40000004</v>
      </c>
      <c r="F41" s="148">
        <v>0</v>
      </c>
      <c r="G41" s="148">
        <f t="shared" si="4"/>
        <v>240989830.40000004</v>
      </c>
      <c r="H41" s="84">
        <f t="shared" si="6"/>
        <v>2.7828792556281487E-5</v>
      </c>
    </row>
    <row r="42" spans="2:8">
      <c r="B42" s="79" t="s">
        <v>143</v>
      </c>
      <c r="C42" s="148">
        <v>1205895920</v>
      </c>
      <c r="D42" s="148">
        <f t="shared" si="8"/>
        <v>171977295.42000002</v>
      </c>
      <c r="E42" s="148">
        <v>171977295.42000002</v>
      </c>
      <c r="F42" s="148">
        <v>0</v>
      </c>
      <c r="G42" s="148">
        <f t="shared" si="4"/>
        <v>171977295.42000002</v>
      </c>
      <c r="H42" s="84">
        <f t="shared" si="6"/>
        <v>1.985942921611981E-5</v>
      </c>
    </row>
    <row r="43" spans="2:8">
      <c r="B43" s="79" t="s">
        <v>144</v>
      </c>
      <c r="C43" s="148">
        <v>96423204</v>
      </c>
      <c r="D43" s="148">
        <f t="shared" si="8"/>
        <v>15132891.539999999</v>
      </c>
      <c r="E43" s="148">
        <v>15132891.539999999</v>
      </c>
      <c r="F43" s="148">
        <v>0</v>
      </c>
      <c r="G43" s="148">
        <f t="shared" si="4"/>
        <v>15132891.539999999</v>
      </c>
      <c r="H43" s="84">
        <f t="shared" si="6"/>
        <v>1.7475015387345034E-6</v>
      </c>
    </row>
    <row r="44" spans="2:8">
      <c r="B44" s="79" t="s">
        <v>145</v>
      </c>
      <c r="C44" s="148">
        <v>1300000</v>
      </c>
      <c r="D44" s="148">
        <f t="shared" si="8"/>
        <v>6125</v>
      </c>
      <c r="E44" s="148">
        <v>6125</v>
      </c>
      <c r="F44" s="148">
        <v>0</v>
      </c>
      <c r="G44" s="148">
        <f t="shared" si="4"/>
        <v>6125</v>
      </c>
      <c r="H44" s="84">
        <f t="shared" si="6"/>
        <v>7.0729687690266985E-10</v>
      </c>
    </row>
    <row r="45" spans="2:8">
      <c r="B45" s="79" t="s">
        <v>464</v>
      </c>
      <c r="C45" s="148">
        <v>48847564</v>
      </c>
      <c r="D45" s="148">
        <f t="shared" si="8"/>
        <v>4087184.6</v>
      </c>
      <c r="E45" s="148">
        <v>0</v>
      </c>
      <c r="F45" s="148">
        <v>4087184.6</v>
      </c>
      <c r="G45" s="148">
        <f t="shared" si="4"/>
        <v>-4087184.6</v>
      </c>
      <c r="H45" s="84">
        <f t="shared" si="6"/>
        <v>4.7197598414770419E-7</v>
      </c>
    </row>
    <row r="46" spans="2:8">
      <c r="B46" s="79" t="s">
        <v>613</v>
      </c>
      <c r="C46" s="148">
        <v>21670500</v>
      </c>
      <c r="D46" s="148">
        <f t="shared" si="8"/>
        <v>9995507.1500000004</v>
      </c>
      <c r="E46" s="148">
        <v>9995507.1500000004</v>
      </c>
      <c r="F46" s="148">
        <v>0</v>
      </c>
      <c r="G46" s="148">
        <f t="shared" si="4"/>
        <v>9995507.1500000004</v>
      </c>
      <c r="H46" s="84">
        <f t="shared" si="6"/>
        <v>1.1542515902454378E-6</v>
      </c>
    </row>
    <row r="47" spans="2:8">
      <c r="B47" s="79" t="s">
        <v>146</v>
      </c>
      <c r="C47" s="148">
        <v>3336540884</v>
      </c>
      <c r="D47" s="148">
        <f t="shared" si="8"/>
        <v>573035680.10000002</v>
      </c>
      <c r="E47" s="148">
        <v>573035680.10000002</v>
      </c>
      <c r="F47" s="148">
        <v>0</v>
      </c>
      <c r="G47" s="148">
        <f t="shared" si="4"/>
        <v>573035680.10000002</v>
      </c>
      <c r="H47" s="84">
        <f t="shared" si="6"/>
        <v>6.6172464798126924E-5</v>
      </c>
    </row>
    <row r="48" spans="2:8">
      <c r="B48" s="77" t="s">
        <v>147</v>
      </c>
      <c r="C48" s="147">
        <f>SUM(C49:C56)</f>
        <v>6325782154</v>
      </c>
      <c r="D48" s="147">
        <f t="shared" si="8"/>
        <v>391719565.23000002</v>
      </c>
      <c r="E48" s="147">
        <f>SUM(E49:E56)</f>
        <v>391719565.23000002</v>
      </c>
      <c r="F48" s="147">
        <f>SUM(F49:F56)</f>
        <v>0</v>
      </c>
      <c r="G48" s="147">
        <f t="shared" si="4"/>
        <v>391719565.23000002</v>
      </c>
      <c r="H48" s="86">
        <f t="shared" si="6"/>
        <v>4.5234616344302155E-5</v>
      </c>
    </row>
    <row r="49" spans="2:9">
      <c r="B49" s="79" t="s">
        <v>148</v>
      </c>
      <c r="C49" s="148">
        <v>353570167</v>
      </c>
      <c r="D49" s="148">
        <f t="shared" si="8"/>
        <v>79126094.840000004</v>
      </c>
      <c r="E49" s="148">
        <v>79126094.840000004</v>
      </c>
      <c r="F49" s="148">
        <v>0</v>
      </c>
      <c r="G49" s="148">
        <f t="shared" si="4"/>
        <v>79126094.840000004</v>
      </c>
      <c r="H49" s="84">
        <f t="shared" si="6"/>
        <v>9.1372473080549322E-6</v>
      </c>
    </row>
    <row r="50" spans="2:9">
      <c r="B50" s="79" t="s">
        <v>149</v>
      </c>
      <c r="C50" s="148">
        <v>5549769</v>
      </c>
      <c r="D50" s="148">
        <f t="shared" si="8"/>
        <v>1016333.71</v>
      </c>
      <c r="E50" s="148">
        <v>1016333.71</v>
      </c>
      <c r="F50" s="148">
        <v>0</v>
      </c>
      <c r="G50" s="148">
        <f t="shared" si="4"/>
        <v>1016333.71</v>
      </c>
      <c r="H50" s="84">
        <f t="shared" si="6"/>
        <v>1.1736320962839246E-7</v>
      </c>
    </row>
    <row r="51" spans="2:9">
      <c r="B51" s="79" t="s">
        <v>150</v>
      </c>
      <c r="C51" s="148">
        <v>147468421</v>
      </c>
      <c r="D51" s="148">
        <f t="shared" si="8"/>
        <v>18497079.619999997</v>
      </c>
      <c r="E51" s="148">
        <v>18497079.619999997</v>
      </c>
      <c r="F51" s="148">
        <v>0</v>
      </c>
      <c r="G51" s="148">
        <f t="shared" si="4"/>
        <v>18497079.619999997</v>
      </c>
      <c r="H51" s="80">
        <f t="shared" si="6"/>
        <v>2.1359880240075137E-6</v>
      </c>
    </row>
    <row r="52" spans="2:9">
      <c r="B52" s="79" t="s">
        <v>151</v>
      </c>
      <c r="C52" s="148">
        <v>31680000</v>
      </c>
      <c r="D52" s="148">
        <f t="shared" si="8"/>
        <v>2501661.7200000002</v>
      </c>
      <c r="E52" s="148">
        <v>2501661.7200000002</v>
      </c>
      <c r="F52" s="148">
        <v>0</v>
      </c>
      <c r="G52" s="148">
        <f t="shared" si="4"/>
        <v>2501661.7200000002</v>
      </c>
      <c r="H52" s="80">
        <f t="shared" si="6"/>
        <v>2.8888449332619781E-7</v>
      </c>
    </row>
    <row r="53" spans="2:9">
      <c r="B53" s="79" t="s">
        <v>465</v>
      </c>
      <c r="C53" s="148">
        <v>5262147142</v>
      </c>
      <c r="D53" s="148">
        <f t="shared" si="8"/>
        <v>239028468.86999997</v>
      </c>
      <c r="E53" s="148">
        <v>239028468.86999997</v>
      </c>
      <c r="F53" s="148">
        <v>0</v>
      </c>
      <c r="G53" s="148">
        <f t="shared" si="4"/>
        <v>239028468.86999997</v>
      </c>
      <c r="H53" s="80">
        <f t="shared" si="6"/>
        <v>2.7602300330216823E-5</v>
      </c>
    </row>
    <row r="54" spans="2:9">
      <c r="B54" s="79" t="s">
        <v>466</v>
      </c>
      <c r="C54" s="148">
        <v>330078958</v>
      </c>
      <c r="D54" s="148">
        <f t="shared" si="8"/>
        <v>17198681.73</v>
      </c>
      <c r="E54" s="148">
        <v>17198681.73</v>
      </c>
      <c r="F54" s="148">
        <v>0</v>
      </c>
      <c r="G54" s="148">
        <f t="shared" si="4"/>
        <v>17198681.73</v>
      </c>
      <c r="H54" s="80">
        <f t="shared" si="6"/>
        <v>1.9860528774648178E-6</v>
      </c>
    </row>
    <row r="55" spans="2:9">
      <c r="B55" s="79" t="s">
        <v>152</v>
      </c>
      <c r="C55" s="148">
        <v>4539681</v>
      </c>
      <c r="D55" s="148">
        <f t="shared" si="8"/>
        <v>932556.31</v>
      </c>
      <c r="E55" s="148">
        <v>932556.31</v>
      </c>
      <c r="F55" s="148">
        <v>0</v>
      </c>
      <c r="G55" s="148">
        <f t="shared" si="4"/>
        <v>932556.31</v>
      </c>
      <c r="H55" s="80">
        <f t="shared" si="6"/>
        <v>1.0768884336308213E-7</v>
      </c>
    </row>
    <row r="56" spans="2:9">
      <c r="B56" s="79" t="s">
        <v>153</v>
      </c>
      <c r="C56" s="148">
        <v>190748016</v>
      </c>
      <c r="D56" s="148">
        <f t="shared" si="8"/>
        <v>33418688.43</v>
      </c>
      <c r="E56" s="148">
        <v>33418688.43</v>
      </c>
      <c r="F56" s="148">
        <v>0</v>
      </c>
      <c r="G56" s="148">
        <f t="shared" si="4"/>
        <v>33418688.43</v>
      </c>
      <c r="H56" s="80">
        <f t="shared" si="6"/>
        <v>3.8590912582403899E-6</v>
      </c>
    </row>
    <row r="57" spans="2:9">
      <c r="B57" s="87" t="s">
        <v>337</v>
      </c>
      <c r="C57" s="149">
        <f>C16+C19+C33</f>
        <v>148878137139</v>
      </c>
      <c r="D57" s="149">
        <f t="shared" si="8"/>
        <v>36346640282.32</v>
      </c>
      <c r="E57" s="149">
        <f>E16+E19+E33</f>
        <v>8086032990.96</v>
      </c>
      <c r="F57" s="149">
        <f>F16+F19+F33</f>
        <v>28260607291.360001</v>
      </c>
      <c r="G57" s="149">
        <f>+E57-F57</f>
        <v>-20174574300.400002</v>
      </c>
      <c r="H57" s="88">
        <f t="shared" si="6"/>
        <v>4.1972024747085239E-3</v>
      </c>
    </row>
    <row r="58" spans="2:9">
      <c r="B58" s="131" t="s">
        <v>726</v>
      </c>
    </row>
    <row r="59" spans="2:9">
      <c r="B59" s="116" t="s">
        <v>697</v>
      </c>
    </row>
    <row r="60" spans="2:9">
      <c r="B60" s="104" t="s">
        <v>696</v>
      </c>
      <c r="C60" s="116"/>
      <c r="D60" s="116"/>
      <c r="E60" s="116"/>
    </row>
    <row r="61" spans="2:9" ht="25.9" customHeight="1">
      <c r="B61" s="198" t="s">
        <v>862</v>
      </c>
      <c r="C61" s="198"/>
      <c r="D61" s="198"/>
      <c r="E61" s="198"/>
    </row>
    <row r="62" spans="2:9">
      <c r="B62" s="52" t="s">
        <v>728</v>
      </c>
      <c r="H62" s="81"/>
      <c r="I62" s="81"/>
    </row>
    <row r="64" spans="2:9">
      <c r="H64" s="81"/>
    </row>
    <row r="65" spans="8:8">
      <c r="H65" s="81"/>
    </row>
    <row r="66" spans="8:8">
      <c r="H66" s="81"/>
    </row>
    <row r="67" spans="8:8">
      <c r="H67" s="89"/>
    </row>
    <row r="68" spans="8:8">
      <c r="H68" s="89"/>
    </row>
    <row r="72" spans="8:8">
      <c r="H72" s="81"/>
    </row>
  </sheetData>
  <mergeCells count="16">
    <mergeCell ref="B61:E61"/>
    <mergeCell ref="D11:D14"/>
    <mergeCell ref="B9:H9"/>
    <mergeCell ref="B8:H8"/>
    <mergeCell ref="B1:H1"/>
    <mergeCell ref="B2:H2"/>
    <mergeCell ref="H11:H14"/>
    <mergeCell ref="B11:B15"/>
    <mergeCell ref="C11:C13"/>
    <mergeCell ref="B3:H3"/>
    <mergeCell ref="B5:H5"/>
    <mergeCell ref="B6:H6"/>
    <mergeCell ref="B7:H7"/>
    <mergeCell ref="F11:F14"/>
    <mergeCell ref="E11:E14"/>
    <mergeCell ref="G11:G14"/>
  </mergeCells>
  <pageMargins left="0.7" right="0.7" top="0.75" bottom="0.75" header="0.3" footer="0.3"/>
  <ignoredErrors>
    <ignoredError sqref="E31:F31 E37:F37 E48:F48 F29 E33:F34 D16:D42 D48:D5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EFF50102-48AF-4D0D-9350-0E238126D92F}"/>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2026-03-31T18:05:03Z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