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Febrero/26-02-2026/"/>
    </mc:Choice>
  </mc:AlternateContent>
  <xr:revisionPtr revIDLastSave="876" documentId="13_ncr:1_{87D4B469-2031-4FA1-9D28-6765D36EFD91}" xr6:coauthVersionLast="47" xr6:coauthVersionMax="47" xr10:uidLastSave="{E0EC6B0C-E523-4951-9AEE-E00F37A96667}"/>
  <bookViews>
    <workbookView xWindow="-120" yWindow="-120" windowWidth="29040" windowHeight="15720" tabRatio="875" xr2:uid="{00000000-000D-0000-FFFF-FFFF00000000}"/>
  </bookViews>
  <sheets>
    <sheet name="Dinámica " sheetId="135"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 i="92" l="1"/>
  <c r="E26" i="71"/>
  <c r="E27" i="71"/>
  <c r="D27" i="71"/>
  <c r="D26" i="71"/>
  <c r="D25" i="71"/>
  <c r="D24" i="71"/>
  <c r="E24" i="71"/>
  <c r="D14" i="71"/>
  <c r="E14" i="71"/>
  <c r="G17" i="92"/>
  <c r="G18" i="92"/>
  <c r="G19" i="92"/>
  <c r="G20" i="92"/>
  <c r="G21" i="92"/>
  <c r="G22" i="92"/>
  <c r="G23" i="92"/>
  <c r="G24" i="92"/>
  <c r="G25" i="92"/>
  <c r="G26" i="92"/>
  <c r="G27" i="92"/>
  <c r="G28" i="92"/>
  <c r="G29" i="92"/>
  <c r="G30" i="92"/>
  <c r="G31" i="92"/>
  <c r="G32" i="92"/>
  <c r="G33" i="92"/>
  <c r="G34" i="92"/>
  <c r="G35" i="92"/>
  <c r="G36" i="92"/>
  <c r="G37" i="92"/>
  <c r="G38" i="92"/>
  <c r="G39" i="92"/>
  <c r="G40" i="92"/>
  <c r="G41" i="92"/>
  <c r="G42" i="92"/>
  <c r="G43" i="92"/>
  <c r="G44" i="92"/>
  <c r="G45" i="92"/>
  <c r="G46" i="92"/>
  <c r="G47" i="92"/>
  <c r="G48" i="92"/>
  <c r="G49" i="92"/>
  <c r="G50" i="92"/>
  <c r="G51" i="92"/>
  <c r="G52" i="92"/>
  <c r="G53" i="92"/>
  <c r="G54" i="92"/>
  <c r="G55" i="92"/>
  <c r="G56" i="92"/>
  <c r="G57" i="92"/>
  <c r="F16" i="92"/>
  <c r="D70" i="131"/>
  <c r="E70" i="131"/>
  <c r="E65" i="131"/>
  <c r="G30" i="71"/>
  <c r="G18" i="71"/>
  <c r="G16" i="71"/>
  <c r="F28" i="71"/>
  <c r="F30" i="71"/>
  <c r="F17" i="71" l="1"/>
  <c r="F16" i="71"/>
  <c r="G15" i="71" l="1"/>
  <c r="F15" i="71"/>
  <c r="G17" i="71"/>
  <c r="C108" i="130"/>
  <c r="D108" i="130"/>
  <c r="F45" i="92"/>
  <c r="E21" i="71"/>
  <c r="D23" i="92"/>
  <c r="E56" i="92"/>
  <c r="E55" i="92"/>
  <c r="E54" i="92"/>
  <c r="E53" i="92"/>
  <c r="E52" i="92"/>
  <c r="E51" i="92"/>
  <c r="E50" i="92"/>
  <c r="E49" i="92"/>
  <c r="E47" i="92"/>
  <c r="E46" i="92"/>
  <c r="E44" i="92"/>
  <c r="E43" i="92"/>
  <c r="E42" i="92"/>
  <c r="E41" i="92"/>
  <c r="E40" i="92"/>
  <c r="E39" i="92"/>
  <c r="E38" i="92"/>
  <c r="E36" i="92"/>
  <c r="E35" i="92"/>
  <c r="E32" i="92"/>
  <c r="E28" i="92"/>
  <c r="E27" i="92"/>
  <c r="E26" i="92"/>
  <c r="F30" i="92"/>
  <c r="F25" i="92"/>
  <c r="F24" i="92"/>
  <c r="F23" i="92" s="1"/>
  <c r="E22" i="92"/>
  <c r="E21" i="92"/>
  <c r="E18" i="92"/>
  <c r="D48" i="92"/>
  <c r="H48" i="92" s="1"/>
  <c r="D37" i="92"/>
  <c r="D34" i="92"/>
  <c r="H34" i="92" s="1"/>
  <c r="D31" i="92"/>
  <c r="H31" i="92" s="1"/>
  <c r="D29" i="92"/>
  <c r="H29" i="92" s="1"/>
  <c r="D20" i="92"/>
  <c r="D17" i="92"/>
  <c r="D16" i="92" s="1"/>
  <c r="H18" i="92"/>
  <c r="H56" i="92"/>
  <c r="H55" i="92"/>
  <c r="H54" i="92"/>
  <c r="H53" i="92"/>
  <c r="H52" i="92"/>
  <c r="H51" i="92"/>
  <c r="H50" i="92"/>
  <c r="H49" i="92"/>
  <c r="H47" i="92"/>
  <c r="H46" i="92"/>
  <c r="H45" i="92"/>
  <c r="H44" i="92"/>
  <c r="H43" i="92"/>
  <c r="H42" i="92"/>
  <c r="H41" i="92"/>
  <c r="H40" i="92"/>
  <c r="H39" i="92"/>
  <c r="H38" i="92"/>
  <c r="H36" i="92"/>
  <c r="H35" i="92"/>
  <c r="H32" i="92"/>
  <c r="H30" i="92"/>
  <c r="H28" i="92"/>
  <c r="H27" i="92"/>
  <c r="H26" i="92"/>
  <c r="H25" i="92"/>
  <c r="H24" i="92"/>
  <c r="H22" i="92"/>
  <c r="H21" i="92"/>
  <c r="D16" i="91"/>
  <c r="D18" i="91"/>
  <c r="D21" i="91"/>
  <c r="D20" i="91" s="1"/>
  <c r="D24" i="91"/>
  <c r="D26" i="91"/>
  <c r="D28" i="91"/>
  <c r="E14" i="131"/>
  <c r="E20" i="131"/>
  <c r="E30" i="131"/>
  <c r="E40" i="131"/>
  <c r="E49" i="131"/>
  <c r="E55" i="131"/>
  <c r="E76" i="131"/>
  <c r="E78" i="13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D22" i="3"/>
  <c r="E22" i="71" s="1"/>
  <c r="E25" i="71" s="1"/>
  <c r="D30" i="3"/>
  <c r="G28" i="71"/>
  <c r="G22" i="71"/>
  <c r="C58" i="130"/>
  <c r="E75" i="131" l="1"/>
  <c r="G20" i="71"/>
  <c r="F24" i="71"/>
  <c r="G14" i="71"/>
  <c r="F14" i="71"/>
  <c r="D29" i="3"/>
  <c r="E32" i="71"/>
  <c r="F21" i="71"/>
  <c r="G21" i="71"/>
  <c r="D19" i="92"/>
  <c r="H23" i="92"/>
  <c r="D74" i="130"/>
  <c r="D16" i="130"/>
  <c r="D103" i="130"/>
  <c r="D39" i="130"/>
  <c r="D33" i="92"/>
  <c r="H33" i="92" s="1"/>
  <c r="H37" i="92"/>
  <c r="H20" i="92"/>
  <c r="H17" i="92"/>
  <c r="E13" i="131"/>
  <c r="D15" i="91"/>
  <c r="D23" i="91"/>
  <c r="F20" i="71"/>
  <c r="G24" i="71"/>
  <c r="E19" i="71"/>
  <c r="F22" i="71"/>
  <c r="G25" i="71"/>
  <c r="D14" i="4"/>
  <c r="D62" i="4" s="1"/>
  <c r="D14" i="3"/>
  <c r="F31" i="92"/>
  <c r="E17" i="92"/>
  <c r="E16" i="92" s="1"/>
  <c r="E48" i="92"/>
  <c r="F48" i="92"/>
  <c r="E37" i="92"/>
  <c r="F37" i="92"/>
  <c r="E34" i="92"/>
  <c r="F34" i="92"/>
  <c r="E31" i="92"/>
  <c r="F29" i="92"/>
  <c r="E23" i="92"/>
  <c r="E20" i="92"/>
  <c r="F20" i="92"/>
  <c r="D55" i="131"/>
  <c r="D78" i="131"/>
  <c r="D76" i="131"/>
  <c r="D75" i="131" s="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19" i="92" l="1"/>
  <c r="G27" i="71"/>
  <c r="G26" i="71"/>
  <c r="D33" i="3"/>
  <c r="G32" i="71"/>
  <c r="F32" i="71"/>
  <c r="D57" i="92"/>
  <c r="H57" i="92" s="1"/>
  <c r="H19" i="92"/>
  <c r="E80" i="131"/>
  <c r="D15" i="130"/>
  <c r="D155" i="130" s="1"/>
  <c r="H16" i="92"/>
  <c r="D33" i="91"/>
  <c r="G19" i="71"/>
  <c r="D13" i="131"/>
  <c r="F33" i="92"/>
  <c r="E33" i="92"/>
  <c r="F19" i="92"/>
  <c r="C16" i="130"/>
  <c r="C103" i="130"/>
  <c r="C39" i="130"/>
  <c r="C74" i="130"/>
  <c r="C19" i="92"/>
  <c r="F57" i="92" l="1"/>
  <c r="E57" i="92"/>
  <c r="D80"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D28" i="71" l="1"/>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<sst xmlns="http://schemas.openxmlformats.org/spreadsheetml/2006/main" count="2402" uniqueCount="2083">
  <si>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</si>
  <si>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</si>
  <si>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</si>
  <si>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</si>
  <si>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</si>
  <si>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</si>
  <si>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</si>
  <si>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</si>
  <si>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</si>
  <si>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</si>
  <si>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</si>
  <si>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</si>
  <si>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</si>
  <si>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</si>
  <si>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</si>
  <si>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</si>
  <si>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</si>
  <si>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</si>
  <si>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</si>
  <si>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</si>
  <si>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</si>
  <si>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</si>
  <si>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</si>
  <si>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</si>
  <si>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</si>
  <si>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</si>
  <si>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</si>
  <si>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</si>
  <si>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</si>
  <si>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</si>
  <si>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</si>
  <si>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</si>
  <si>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</si>
  <si>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</si>
  <si>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</si>
  <si>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</si>
  <si>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</si>
  <si>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</si>
  <si>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</si>
  <si>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</si>
  <si>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</si>
  <si>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</si>
  <si>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</si>
  <si>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</si>
  <si>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</si>
  <si>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</si>
  <si>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</si>
  <si>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</si>
  <si>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</si>
  <si>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</si>
  <si>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</si>
  <si>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</si>
  <si>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</si>
  <si>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</si>
  <si>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</si>
  <si>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</si>
  <si>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</si>
  <si>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</si>
  <si>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</si>
  <si>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</si>
  <si>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</si>
  <si>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</si>
  <si>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</si>
  <si>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</si>
  <si>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</si>
  <si>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</si>
  <si>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</si>
  <si>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</si>
  <si>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</si>
  <si>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</si>
  <si>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</si>
  <si>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</si>
  <si>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</si>
  <si>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</si>
  <si>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</si>
  <si>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</si>
  <si>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</si>
  <si>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</si>
  <si>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</si>
  <si>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</si>
  <si>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</si>
  <si>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</si>
  <si>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</si>
  <si>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</si>
  <si>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</si>
  <si>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</si>
  <si>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</si>
  <si>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</si>
  <si>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</si>
  <si>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</si>
  <si>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</si>
  <si>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</si>
  <si>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</si>
  <si>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</si>
  <si>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</si>
  <si>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</si>
  <si>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</si>
  <si>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</si>
  <si>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</si>
  <si>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</si>
  <si>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</si>
  <si>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</si>
  <si>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</si>
  <si>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</si>
  <si>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</si>
  <si>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</si>
  <si>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</si>
  <si>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</si>
  <si>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</si>
  <si>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</si>
  <si>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</si>
  <si>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</si>
  <si>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</si>
  <si>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</si>
  <si>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</si>
  <si>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</si>
  <si>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</si>
  <si>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</si>
  <si>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</si>
  <si>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</si>
  <si>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</si>
  <si>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</si>
  <si>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</si>
  <si>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</si>
  <si>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</si>
  <si>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</si>
  <si>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</si>
  <si>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</si>
  <si>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</si>
  <si>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</si>
  <si>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</si>
  <si>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</si>
  <si>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</si>
  <si>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</si>
  <si>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</si>
  <si>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</si>
  <si>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</si>
  <si>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</si>
  <si>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</si>
  <si>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</si>
  <si>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</si>
  <si>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</si>
  <si>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</si>
  <si>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</si>
  <si>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</si>
  <si>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</si>
  <si>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</si>
  <si>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</si>
  <si>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</si>
  <si>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</si>
  <si>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</si>
  <si>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</si>
  <si>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</si>
  <si>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</si>
  <si>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</si>
  <si>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</si>
  <si>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</si>
  <si>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</si>
  <si>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</si>
  <si>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</si>
  <si>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</si>
  <si>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</si>
  <si>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</si>
  <si>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</si>
  <si>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</si>
  <si>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</si>
  <si>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</si>
  <si>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</si>
  <si>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</si>
  <si>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</si>
  <si>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</si>
  <si>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</si>
  <si>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</si>
  <si>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</si>
  <si>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</si>
  <si>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</si>
  <si>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</si>
  <si>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</si>
  <si>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</si>
  <si>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</si>
  <si>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</si>
  <si>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</si>
  <si>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</si>
  <si>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</si>
  <si>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</si>
  <si>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</si>
  <si>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</si>
  <si>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</si>
  <si>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</si>
  <si>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</si>
  <si>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</si>
  <si>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</si>
  <si>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</si>
  <si>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</si>
  <si>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</si>
  <si>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</si>
  <si>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</si>
  <si>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</si>
  <si>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</si>
  <si>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</si>
  <si>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</si>
  <si>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</si>
  <si>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</si>
  <si>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</si>
  <si>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</si>
  <si>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</si>
  <si>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</si>
  <si>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</si>
  <si>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</si>
  <si>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</si>
  <si>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</si>
  <si>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</si>
  <si>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</si>
  <si>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</si>
  <si>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</si>
  <si>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</si>
  <si>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</si>
  <si>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</si>
  <si>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</si>
  <si>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</si>
  <si>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</si>
  <si>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</si>
  <si>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</si>
  <si>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</si>
  <si>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</si>
  <si>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</si>
  <si>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</si>
  <si>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</si>
  <si>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</si>
  <si>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</si>
  <si>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</si>
  <si>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</si>
  <si>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</si>
  <si>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</si>
  <si>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</si>
  <si>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</si>
  <si>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</si>
  <si>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</si>
  <si>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</si>
  <si>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</si>
  <si>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</si>
  <si>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</si>
  <si>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</si>
  <si>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</si>
  <si>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</si>
  <si>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</si>
  <si>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</si>
  <si>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</si>
  <si>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</si>
  <si>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</si>
  <si>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</si>
  <si>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</si>
  <si>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</si>
  <si>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</si>
  <si>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</si>
  <si>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</si>
  <si>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</si>
  <si>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</si>
  <si>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</si>
  <si>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</si>
  <si>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</si>
  <si>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</si>
  <si>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</si>
  <si>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</si>
  <si>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</si>
  <si>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</si>
  <si>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</si>
  <si>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</si>
  <si>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</si>
  <si>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</si>
  <si>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</si>
  <si>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</si>
  <si>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</si>
  <si>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</si>
  <si>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</si>
  <si>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</si>
  <si>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</si>
  <si>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</si>
  <si>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</si>
  <si>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</si>
  <si>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</si>
  <si>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</si>
  <si>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</si>
  <si>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</si>
  <si>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</si>
  <si>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</si>
  <si>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</si>
  <si>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</si>
  <si>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</si>
  <si>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</si>
  <si>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</si>
  <si>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</si>
  <si>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</si>
  <si>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</si>
  <si>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</si>
  <si>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</si>
  <si>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</si>
  <si>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</si>
  <si>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36-CONSTRUCCIÓN  DE PLANTELES EDUCATIVOS EN LA PROVINCIA DE DUARTE (FASE 2)</t>
  </si>
  <si>
    <t>50-AMPLIACIÓN  Y REHABILITACION DE 29 PLANTELES ESCOLARES EN LA PROVINCIA DUARTE</t>
  </si>
  <si>
    <t>70-CONSTRUCCIÓN  HOSPITAL REGIONAL EN SAN FRANCISCO DE MACORIS, PROV. DUARTE</t>
  </si>
  <si>
    <t>07-ELIAS PINA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</si>
  <si>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</si>
  <si>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</si>
  <si>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</si>
  <si>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</si>
  <si>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</si>
  <si>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</si>
  <si>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</si>
  <si>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</si>
  <si>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</si>
  <si>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</si>
  <si>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</si>
  <si>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</si>
  <si>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</si>
  <si>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</si>
  <si>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</si>
  <si>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</si>
  <si>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</si>
  <si>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</si>
  <si>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</si>
  <si>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</si>
  <si>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</si>
  <si>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</si>
  <si>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</si>
  <si>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</si>
  <si>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</si>
  <si>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</si>
  <si>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</si>
  <si>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</si>
  <si>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</si>
  <si>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</si>
  <si>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</si>
  <si>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</si>
  <si>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</si>
  <si>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</si>
  <si>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</si>
  <si>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</si>
  <si>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</si>
  <si>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</si>
  <si>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</si>
  <si>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</si>
  <si>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61-RECONSTRUCCIÓN  DE INFRAESTRUCTURA VIAL URBANA DEL MUNICIPIO DE BANÍ,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</si>
  <si>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</si>
  <si>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</si>
  <si>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</si>
  <si>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</si>
  <si>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</si>
  <si>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</si>
  <si>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</si>
  <si>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</si>
  <si>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</si>
  <si>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</si>
  <si>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</si>
  <si>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</si>
  <si>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</si>
  <si>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</si>
  <si>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</si>
  <si>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</si>
  <si>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</si>
  <si>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</si>
  <si>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</si>
  <si>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</si>
  <si>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</si>
  <si>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</si>
  <si>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</si>
  <si>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</si>
  <si>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</si>
  <si>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</si>
  <si>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</si>
  <si>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</si>
  <si>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</si>
  <si>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</si>
  <si>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</si>
  <si>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</si>
  <si>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</si>
  <si>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</si>
  <si>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</si>
  <si>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</si>
  <si>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</si>
  <si>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</si>
  <si>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</si>
  <si>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</si>
  <si>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</si>
  <si>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</si>
  <si>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</si>
  <si>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</si>
  <si>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</si>
  <si>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</si>
  <si>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</si>
  <si>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</si>
  <si>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</si>
  <si>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</si>
  <si>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</si>
  <si>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</si>
  <si>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</si>
  <si>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</si>
  <si>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</si>
  <si>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</si>
  <si>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</si>
  <si>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</si>
  <si>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</si>
  <si>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</si>
  <si>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</si>
  <si>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</si>
  <si>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</si>
  <si>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</si>
  <si>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</si>
  <si>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</si>
  <si>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</si>
  <si>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</si>
  <si>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</si>
  <si>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</si>
  <si>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</si>
  <si>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</si>
  <si>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</si>
  <si>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11-REHABILITACIÓN  Y MANTENIMIENTO DE CARRETERAS  (117 KM) Y CAMINOS VECINALES (884 KM) A NIVEL NACIONAL</t>
  </si>
  <si>
    <t>Total general</t>
  </si>
  <si>
    <t>3-FINANCIAMIENTO</t>
  </si>
  <si>
    <t>4.3.04-Servicios de radio, televisión y servicios editoriales</t>
  </si>
  <si>
    <t>26-CONSTRUCCIÓN CASA DE LOS PERIODISTAS, PUERTO PLATA.</t>
  </si>
  <si>
    <t>06-CONSTRUCCIÓN DEL PARQUE  DISTRITO INDUSTRIAL SANTO DOMINGO OESTE (DISDO), EN HATO NUEVO, MANOGUAYABO</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</si>
  <si>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</si>
  <si>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</si>
  <si>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</si>
  <si>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</si>
  <si>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</si>
  <si>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</si>
  <si>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</si>
  <si>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</si>
  <si>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</si>
  <si>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</si>
  <si>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</si>
  <si>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</si>
  <si>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</si>
  <si>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</si>
  <si>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</si>
  <si>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</si>
  <si>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</si>
  <si>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</si>
  <si>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</si>
  <si>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</si>
  <si>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</si>
  <si>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</si>
  <si>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</si>
  <si>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</si>
  <si>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</si>
  <si>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</si>
  <si>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</si>
  <si>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</si>
  <si>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</si>
  <si>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</si>
  <si>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</si>
  <si>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</si>
  <si>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</si>
  <si>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</si>
  <si>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</si>
  <si>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</si>
  <si>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</si>
  <si>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</si>
  <si>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</si>
  <si>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</si>
  <si>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</si>
  <si>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</si>
  <si>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</si>
  <si>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</si>
  <si>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</si>
  <si>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</si>
  <si>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</si>
  <si>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</si>
  <si>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</si>
  <si>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</si>
  <si>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</si>
  <si>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</si>
  <si>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</si>
  <si>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</si>
  <si>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</si>
  <si>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</si>
  <si>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</si>
  <si>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</si>
  <si>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</si>
  <si>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</si>
  <si>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</si>
  <si>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</si>
  <si>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</si>
  <si>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</si>
  <si>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</si>
  <si>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</si>
  <si>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</si>
  <si>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</si>
  <si>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</si>
  <si>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</si>
  <si>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</si>
  <si>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</si>
  <si>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</si>
  <si>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</si>
  <si>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</si>
  <si>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</si>
  <si>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</si>
  <si>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</si>
  <si>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</si>
  <si>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</si>
  <si>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</si>
  <si>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</si>
  <si>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</si>
  <si>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</si>
  <si>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</si>
  <si>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</si>
  <si>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</si>
  <si>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</si>
  <si>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</si>
  <si>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</si>
  <si>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</si>
  <si>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</si>
  <si>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</si>
  <si>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</si>
  <si>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</si>
  <si>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</si>
  <si>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</si>
  <si>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</si>
  <si>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</si>
  <si>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</si>
  <si>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</si>
  <si>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</si>
  <si>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</si>
  <si>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</si>
  <si>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</si>
  <si>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</si>
  <si>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</si>
  <si>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</si>
  <si>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</si>
  <si>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</si>
  <si>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</si>
  <si>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</si>
  <si>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</si>
  <si>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</si>
  <si>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</si>
  <si>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</si>
  <si>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</si>
  <si>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</si>
  <si>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</si>
  <si>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</si>
  <si>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</si>
  <si>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</si>
  <si>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</si>
  <si>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</si>
  <si>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</si>
  <si>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</si>
  <si>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</si>
  <si>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</si>
  <si>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</si>
  <si>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</si>
  <si>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</si>
  <si>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</si>
  <si>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</si>
  <si>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</si>
  <si>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</si>
  <si>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</si>
  <si>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</si>
  <si>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</si>
  <si>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</si>
  <si>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</si>
  <si>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</si>
  <si>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</si>
  <si>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</si>
  <si>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</si>
  <si>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</si>
  <si>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</si>
  <si>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</si>
  <si>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</si>
  <si>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</si>
  <si>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</si>
  <si>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</si>
  <si>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</si>
  <si>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</si>
  <si>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</si>
  <si>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</si>
  <si>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</si>
  <si>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</si>
  <si>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</si>
  <si>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</si>
  <si>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</si>
  <si>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</si>
  <si>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</si>
  <si>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</si>
  <si>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</si>
  <si>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</si>
  <si>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</si>
  <si>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</si>
  <si>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</si>
  <si>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</si>
  <si>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</si>
  <si>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</si>
  <si>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</si>
  <si>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</si>
  <si>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</si>
  <si>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</si>
  <si>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</si>
  <si>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</si>
  <si>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</si>
  <si>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</si>
  <si>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</si>
  <si>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</si>
  <si>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</si>
  <si>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</si>
  <si>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</si>
  <si>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</si>
  <si>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</si>
  <si>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</si>
  <si>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</si>
  <si>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</si>
  <si>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</si>
  <si>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</si>
  <si>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</si>
  <si>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</si>
  <si>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</si>
  <si>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</si>
  <si>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</si>
  <si>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</si>
  <si>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</si>
  <si>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</si>
  <si>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</si>
  <si>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</si>
  <si>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</si>
  <si>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</si>
  <si>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</si>
  <si>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</si>
  <si>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</si>
  <si>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</si>
  <si>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</si>
  <si>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</si>
  <si>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</si>
  <si>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</si>
  <si>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</si>
  <si>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</si>
  <si>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</si>
  <si>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</si>
  <si>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</si>
  <si>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</si>
  <si>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</si>
  <si>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</si>
  <si>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</si>
  <si>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</si>
  <si>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</si>
  <si>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</si>
  <si>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</si>
  <si>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</si>
  <si>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</si>
  <si>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</si>
  <si>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</si>
  <si>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</si>
  <si>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</si>
  <si>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</si>
  <si>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</si>
  <si>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</si>
  <si>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</si>
  <si>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</si>
  <si>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</si>
  <si>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</si>
  <si>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</si>
  <si>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</si>
  <si>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</si>
  <si>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</si>
  <si>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</si>
  <si>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</si>
  <si>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</si>
  <si>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</si>
  <si>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</si>
  <si>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</si>
  <si>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</si>
  <si>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</si>
  <si>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</si>
  <si>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</si>
  <si>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</si>
  <si>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</si>
  <si>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</si>
  <si>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</si>
  <si>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</si>
  <si>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</si>
  <si>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</si>
  <si>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</si>
  <si>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</si>
  <si>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</si>
  <si>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</si>
  <si>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</si>
  <si>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</si>
  <si>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</si>
  <si>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</si>
  <si>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</si>
  <si>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</si>
  <si>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</si>
  <si>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</si>
  <si>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</si>
  <si>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</si>
  <si>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</si>
  <si>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</si>
  <si>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</si>
  <si>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</si>
  <si>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</si>
  <si>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</si>
  <si>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</si>
  <si>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</si>
  <si>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</si>
  <si>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</si>
  <si>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</si>
  <si>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</si>
  <si>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</si>
  <si>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</si>
  <si>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</si>
  <si>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</si>
  <si>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</si>
  <si>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</si>
  <si>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</si>
  <si>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</si>
  <si>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</si>
  <si>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</si>
  <si>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</si>
  <si>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</si>
  <si>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</si>
  <si>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</si>
  <si>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</si>
  <si>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</si>
  <si>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</si>
  <si>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</si>
  <si>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</si>
  <si>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</si>
  <si>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</si>
  <si>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</si>
  <si>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</si>
  <si>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</si>
  <si>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</si>
  <si>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</si>
  <si>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</si>
  <si>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</si>
  <si>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</si>
  <si>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</si>
  <si>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</si>
  <si>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</si>
  <si>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</si>
  <si>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</si>
  <si>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</si>
  <si>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</si>
  <si>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</si>
  <si>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</si>
  <si>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</si>
  <si>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</si>
  <si>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</si>
  <si>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</si>
  <si>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</si>
  <si>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</si>
  <si>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</si>
  <si>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</si>
  <si>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</si>
  <si>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</si>
  <si>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</si>
  <si>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</si>
  <si>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</si>
  <si>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</si>
  <si>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</si>
  <si>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</si>
  <si>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</si>
  <si>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</si>
  <si>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</si>
  <si>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</si>
  <si>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</si>
  <si>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</si>
  <si>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</si>
  <si>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</si>
  <si>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</si>
  <si>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</si>
  <si>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</si>
  <si>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</si>
  <si>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</si>
  <si>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</si>
  <si>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</si>
  <si>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</si>
  <si>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</si>
  <si>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</si>
  <si>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</si>
  <si>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</si>
  <si>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</si>
  <si>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</si>
  <si>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</si>
  <si>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</si>
  <si>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</si>
  <si>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</si>
  <si>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</si>
  <si>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</si>
  <si>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</si>
  <si>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</si>
  <si>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</si>
  <si>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</si>
  <si>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</si>
  <si>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</si>
  <si>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</si>
  <si>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</si>
  <si>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</si>
  <si>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</si>
  <si>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</si>
  <si>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</si>
  <si>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</si>
  <si>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</si>
  <si>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</si>
  <si>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</si>
  <si>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</si>
  <si>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</si>
  <si>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</si>
  <si>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</si>
  <si>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</si>
  <si>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</si>
  <si>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</si>
  <si>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</si>
  <si>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</si>
  <si>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</si>
  <si>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</si>
  <si>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</si>
  <si>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</si>
  <si>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</si>
  <si>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</si>
  <si>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</si>
  <si>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</si>
  <si>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</si>
  <si>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</si>
  <si>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</si>
  <si>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</si>
  <si>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</si>
  <si>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</si>
  <si>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</si>
  <si>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</si>
  <si>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</si>
  <si>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</si>
  <si>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</si>
  <si>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</si>
  <si>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</si>
  <si>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</si>
  <si>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</si>
  <si>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</si>
  <si>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</si>
  <si>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</si>
  <si>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</si>
  <si>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</si>
  <si>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</si>
  <si>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</si>
  <si>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</si>
  <si>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</si>
  <si>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</si>
  <si>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</si>
  <si>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</si>
  <si>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</si>
  <si>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</si>
  <si>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</si>
  <si>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</si>
  <si>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</si>
  <si>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</si>
  <si>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</si>
  <si>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</si>
  <si>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</si>
  <si>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</si>
  <si>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</si>
  <si>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</si>
  <si>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</si>
  <si>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</si>
  <si>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</si>
  <si>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</si>
  <si>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</si>
  <si>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</si>
  <si>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</si>
  <si>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</si>
  <si>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</si>
  <si>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</si>
  <si>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</si>
  <si>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</si>
  <si>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</si>
  <si>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</si>
  <si>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</si>
  <si>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</si>
  <si>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</si>
  <si>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</si>
  <si>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</si>
  <si>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</si>
  <si>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</si>
  <si>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</si>
  <si>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</si>
  <si>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</si>
  <si>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</si>
  <si>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</si>
  <si>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</si>
  <si>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</si>
  <si>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</si>
  <si>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</si>
  <si>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</si>
  <si>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</si>
  <si>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</si>
  <si>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</si>
  <si>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</si>
  <si>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</si>
  <si>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</si>
  <si>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</si>
  <si>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</si>
  <si>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</si>
  <si>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</si>
  <si>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</si>
  <si>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</si>
  <si>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</si>
  <si>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</si>
  <si>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</si>
  <si>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</si>
  <si>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</si>
  <si>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</si>
  <si>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</si>
  <si>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</si>
  <si>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</si>
  <si>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</si>
  <si>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</si>
  <si>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</si>
  <si>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</si>
  <si>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</si>
  <si>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</si>
  <si>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</si>
  <si>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</si>
  <si>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</si>
  <si>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</si>
  <si>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</si>
  <si>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</si>
  <si>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</si>
  <si>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</si>
  <si>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</si>
  <si>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</si>
  <si>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</si>
  <si>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</si>
  <si>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</si>
  <si>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</si>
  <si>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</si>
  <si>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</si>
  <si>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</si>
  <si>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</si>
  <si>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</si>
  <si>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</si>
  <si>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</si>
  <si>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</si>
  <si>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</si>
  <si>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</si>
  <si>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</si>
  <si>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</si>
  <si>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</si>
  <si>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</si>
  <si>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</si>
  <si>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</si>
  <si>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</si>
  <si>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</si>
  <si>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</si>
  <si>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</si>
  <si>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</si>
  <si>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</si>
  <si>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</si>
  <si>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</si>
  <si>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</si>
  <si>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</si>
  <si>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</si>
  <si>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</si>
  <si>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</si>
  <si>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</si>
  <si>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</si>
  <si>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</si>
  <si>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</si>
  <si>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</si>
  <si>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</si>
  <si>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</si>
  <si>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</si>
  <si>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</si>
  <si>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</si>
  <si>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</si>
  <si>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</si>
  <si>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</si>
  <si>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</si>
  <si>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</si>
  <si>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</si>
  <si>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</si>
  <si>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</si>
  <si>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</si>
  <si>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</si>
  <si>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</si>
  <si>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</si>
  <si>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</si>
  <si>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</si>
  <si>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</si>
  <si>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</si>
  <si>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</si>
  <si>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</si>
  <si>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</si>
  <si>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</si>
  <si>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</si>
  <si>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</si>
  <si>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</si>
  <si>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</si>
  <si>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</si>
  <si>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</si>
  <si>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</si>
  <si>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</si>
  <si>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</si>
  <si>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</si>
  <si>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</si>
  <si>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</si>
  <si>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</si>
  <si>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</si>
  <si>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</si>
  <si>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</si>
  <si>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</si>
  <si>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</si>
  <si>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</si>
  <si>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</si>
  <si>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</si>
  <si>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</si>
  <si>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</si>
  <si>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</si>
  <si>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</si>
  <si>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</si>
  <si>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</si>
  <si>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</si>
  <si>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</si>
  <si>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</si>
  <si>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</si>
  <si>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</si>
  <si>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</si>
  <si>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</si>
  <si>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</si>
  <si>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</si>
  <si>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</si>
  <si>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</si>
  <si>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</si>
  <si>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</si>
  <si>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</si>
  <si>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</si>
  <si>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</si>
  <si>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</si>
  <si>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</si>
  <si>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</si>
  <si>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</si>
  <si>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</si>
  <si>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</si>
  <si>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</si>
  <si>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</si>
  <si>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</si>
  <si>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</si>
  <si>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</si>
  <si>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</si>
  <si>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</si>
  <si>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</si>
  <si>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</si>
  <si>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</si>
  <si>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</si>
  <si>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</si>
  <si>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</si>
  <si>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</si>
  <si>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</si>
  <si>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</si>
  <si>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</si>
  <si>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</si>
  <si>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</si>
  <si>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</si>
  <si>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</si>
  <si>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</si>
  <si>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</si>
  <si>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</si>
  <si>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</si>
  <si>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</si>
  <si>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</si>
  <si>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</si>
  <si>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</si>
  <si>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</si>
  <si>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</si>
  <si>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</si>
  <si>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</si>
  <si>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</si>
  <si>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</si>
  <si>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</si>
  <si>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</si>
  <si>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</si>
  <si>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</si>
  <si>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</si>
  <si>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</si>
  <si>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</si>
  <si>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</si>
  <si>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</si>
  <si>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</si>
  <si>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</si>
  <si>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</si>
  <si>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</si>
  <si>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</si>
  <si>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</si>
  <si>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</si>
  <si>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</si>
  <si>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</si>
  <si>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</si>
  <si>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</si>
  <si>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</si>
  <si>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</si>
  <si>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</si>
  <si>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</si>
  <si>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</si>
  <si>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</si>
  <si>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</si>
  <si>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</si>
  <si>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</si>
  <si>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</si>
  <si>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</si>
  <si>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</si>
  <si>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</si>
  <si>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</si>
  <si>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72-RECONSTRUCCIÓN DE LA INFRAESTRUCTURA VIAL URBANA DEL MUNICIPIO SANTO DOMINGO NORTE, PROVINCIA SANTO DOMINGO</t>
  </si>
  <si>
    <t>05-CONSTRUCCIÓN EDIFICIO DE DOS NIVELES DEL INSTITUTO DE CARDIOLOGÍA</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</si>
  <si>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</si>
  <si>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</si>
  <si>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</si>
  <si>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</si>
  <si>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</si>
  <si>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</si>
  <si>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</si>
  <si>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</si>
  <si>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</si>
  <si>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</si>
  <si>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</si>
  <si>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</si>
  <si>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</si>
  <si>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</si>
  <si>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</si>
  <si>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</si>
  <si>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</si>
  <si>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</si>
  <si>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</si>
  <si>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</si>
  <si>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</si>
  <si>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</si>
  <si>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</si>
  <si>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</si>
  <si>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</si>
  <si>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</si>
  <si>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</si>
  <si>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</si>
  <si>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</si>
  <si>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</si>
  <si>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</si>
  <si>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</si>
  <si>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</si>
  <si>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</si>
  <si>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</si>
  <si>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</si>
  <si>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</si>
  <si>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</si>
  <si>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</si>
  <si>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</si>
  <si>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</si>
  <si>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</si>
  <si>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</si>
  <si>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</si>
  <si>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</si>
  <si>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</si>
  <si>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</si>
  <si>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</si>
  <si>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</si>
  <si>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</si>
  <si>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</si>
  <si>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</si>
  <si>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</si>
  <si>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</si>
  <si>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</si>
  <si>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</si>
  <si>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</si>
  <si>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</si>
  <si>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</si>
  <si>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</si>
  <si>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</si>
  <si>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</si>
  <si>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</si>
  <si>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</si>
  <si>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</si>
  <si>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</si>
  <si>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</si>
  <si>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</si>
  <si>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</si>
  <si>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</si>
  <si>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</si>
  <si>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</si>
  <si>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</si>
  <si>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</si>
  <si>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</si>
  <si>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</si>
  <si>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</si>
  <si>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</si>
  <si>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</si>
  <si>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</si>
  <si>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</si>
  <si>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</si>
  <si>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</si>
  <si>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</si>
  <si>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</si>
  <si>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</si>
  <si>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</si>
  <si>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</si>
  <si>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</si>
  <si>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</si>
  <si>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</si>
  <si>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</si>
  <si>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</si>
  <si>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</si>
  <si>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</si>
  <si>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</si>
  <si>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</si>
  <si>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</si>
  <si>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</si>
  <si>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</si>
  <si>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</si>
  <si>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</si>
  <si>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</si>
  <si>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</si>
  <si>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</si>
  <si>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</si>
  <si>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</si>
  <si>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</si>
  <si>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</si>
  <si>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</si>
  <si>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</si>
  <si>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</si>
  <si>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</si>
  <si>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</si>
  <si>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</si>
  <si>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</si>
  <si>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</si>
  <si>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</si>
  <si>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</si>
  <si>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</si>
  <si>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</si>
  <si>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</si>
  <si>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</si>
  <si>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</si>
  <si>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</si>
  <si>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</si>
  <si>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</si>
  <si>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</si>
  <si>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</si>
  <si>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</si>
  <si>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</si>
  <si>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</si>
  <si>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</si>
  <si>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</si>
  <si>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</si>
  <si>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</si>
  <si>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</si>
  <si>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</si>
  <si>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</si>
  <si>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</si>
  <si>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</si>
  <si>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</si>
  <si>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</si>
  <si>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</si>
  <si>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</si>
  <si>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</si>
  <si>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</si>
  <si>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</si>
  <si>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</si>
  <si>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</si>
  <si>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</si>
  <si>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</si>
  <si>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</si>
  <si>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</si>
  <si>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</si>
  <si>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</si>
  <si>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</si>
  <si>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</si>
  <si>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</si>
  <si>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</si>
  <si>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</si>
  <si>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</si>
  <si>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</si>
  <si>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</si>
  <si>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</si>
  <si>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</si>
  <si>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</si>
  <si>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</si>
  <si>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</si>
  <si>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</si>
  <si>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</si>
  <si>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</si>
  <si>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</si>
  <si>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</si>
  <si>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</si>
  <si>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</si>
  <si>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</si>
  <si>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</si>
  <si>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</si>
  <si>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</si>
  <si>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</si>
  <si>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</si>
  <si>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</si>
  <si>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</si>
  <si>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</si>
  <si>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</si>
  <si>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</si>
  <si>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</si>
  <si>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</si>
  <si>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</si>
  <si>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</si>
  <si>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</si>
  <si>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</si>
  <si>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</si>
  <si>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</si>
  <si>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</si>
  <si>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</si>
  <si>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</si>
  <si>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</si>
  <si>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</si>
  <si>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</si>
  <si>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</si>
  <si>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</si>
  <si>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</si>
  <si>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</si>
  <si>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</si>
  <si>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</si>
  <si>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</si>
  <si>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</si>
  <si>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</si>
  <si>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</si>
  <si>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</si>
  <si>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</si>
  <si>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</si>
  <si>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</si>
  <si>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</si>
  <si>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</si>
  <si>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</si>
  <si>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</si>
  <si>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</si>
  <si>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</si>
  <si>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</si>
  <si>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</si>
  <si>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</si>
  <si>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</si>
  <si>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</si>
  <si>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</si>
  <si>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</si>
  <si>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</si>
  <si>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</si>
  <si>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</si>
  <si>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</si>
  <si>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</si>
  <si>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</si>
  <si>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</si>
  <si>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</si>
  <si>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</si>
  <si>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</si>
  <si>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</si>
  <si>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</si>
  <si>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</si>
  <si>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</si>
  <si>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</si>
  <si>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</si>
  <si>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</si>
  <si>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</si>
  <si>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</si>
  <si>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</si>
  <si>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</si>
  <si>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</si>
  <si>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</si>
  <si>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</si>
  <si>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</si>
  <si>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</si>
  <si>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</si>
  <si>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</si>
  <si>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</si>
  <si>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</si>
  <si>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</si>
  <si>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</si>
  <si>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</si>
  <si>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</si>
  <si>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</si>
  <si>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</si>
  <si>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</si>
  <si>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</si>
  <si>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</si>
  <si>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</si>
  <si>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</si>
  <si>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</si>
  <si>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</si>
  <si>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</si>
  <si>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</si>
  <si>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</si>
  <si>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</si>
  <si>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</si>
  <si>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</si>
  <si>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</si>
  <si>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</si>
  <si>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</si>
  <si>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</si>
  <si>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</si>
  <si>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</si>
  <si>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</si>
  <si>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</si>
  <si>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</si>
  <si>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</si>
  <si>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</si>
  <si>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</si>
  <si>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</si>
  <si>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</si>
  <si>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</si>
  <si>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</si>
  <si>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</si>
  <si>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</si>
  <si>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</si>
  <si>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</si>
  <si>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</si>
  <si>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</si>
  <si>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</si>
  <si>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</si>
  <si>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</si>
  <si>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</si>
  <si>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</si>
  <si>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</si>
  <si>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</si>
  <si>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</si>
  <si>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</si>
  <si>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</si>
  <si>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</si>
  <si>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</si>
  <si>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</si>
  <si>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</si>
  <si>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</si>
  <si>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</si>
  <si>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</si>
  <si>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</si>
  <si>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</si>
  <si>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</si>
  <si>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</si>
  <si>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</si>
  <si>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</si>
  <si>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</si>
  <si>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</si>
  <si>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</si>
  <si>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</si>
  <si>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</si>
  <si>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</si>
  <si>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</si>
  <si>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</si>
  <si>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</si>
  <si>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</si>
  <si>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</si>
  <si>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</si>
  <si>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</si>
  <si>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</si>
  <si>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</si>
  <si>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</si>
  <si>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</si>
  <si>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</si>
  <si>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</si>
  <si>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</si>
  <si>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</si>
  <si>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</si>
  <si>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</si>
  <si>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</si>
  <si>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</si>
  <si>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</si>
  <si>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</si>
  <si>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</si>
  <si>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</si>
  <si>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01-GESTION  INTEGRAL DE RESIDUOS SOLIDOS EN EL VERTEDERO DE DUQUESA ,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</si>
  <si>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</si>
  <si>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</si>
  <si>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</si>
  <si>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</si>
  <si>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</si>
  <si>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 xml:space="preserve">Pres. Inicial   </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</si>
  <si>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</si>
  <si>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</si>
  <si>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</si>
  <si>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</si>
  <si>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</si>
  <si>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</si>
  <si>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</si>
  <si>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</si>
  <si>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</si>
  <si>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</si>
  <si>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</si>
  <si>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</si>
  <si>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</si>
  <si>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</si>
  <si>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</si>
  <si>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</si>
  <si>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09-RECONSTRUCCIÓN CANCHA CLUB DEPORTIVO RAFAEL PAULINO, CRISTO REY, DISTRITO NACIONAL</t>
  </si>
  <si>
    <t>10-RECONSTRUCCIÓN CANCHA CLUB  DEPORTIVO NUEVO HORIZONTE, ARROYO HONDO II, DISTRITO NACIONAL.</t>
  </si>
  <si>
    <t>11-RECONSTRUCCIÓN  CANCHA CLUB DEPORTIVO GENERAL ANTONIO DUVERGE, SECTOR HONDURAS, DISTRITO NACIONAL.</t>
  </si>
  <si>
    <t>12-RECONSTRUCCIÓN CANCHA CLUB DEPORTIVO LOS GLADIADORES, SECTOR GUACHUPITA, DISTRITO NACIONAL.</t>
  </si>
  <si>
    <t>16-RECONSTRUCCIÓN CANCHA CLUB DEPORTIVO Y CULTURAL MATRISA, URB. MARIA TRINIDAD SANCHEZ, LOS MINA,  MUNICIPO SANTO DOMINGO ESTE</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</si>
  <si>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</si>
  <si>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</si>
  <si>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</si>
  <si>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</si>
  <si>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</si>
  <si>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</si>
  <si>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</si>
  <si>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33-CONSTRUCCIÓN  DE 8 ESTANCIAS INFANTILES DE LA PROVINCIA DISTRITO NACIONAL (FASE 2)</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</si>
  <si>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</si>
  <si>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</si>
  <si>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</si>
  <si>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</si>
  <si>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</si>
  <si>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</si>
  <si>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77-AMPLIACIÓN  Y REHABILITACION DE 18 PLANTELES ESCOLARES EN LA PROVINCIA BARAHONA</t>
  </si>
  <si>
    <t>05-AMPLIACIÓN DEL PLANTEL EDUCATIVO PARA INICIAL CRISTINO MATOS LEDESMA, MUNICIPIO TAMAYO, PROVINCIA BAHORUCO.</t>
  </si>
  <si>
    <t>45-AMPLIACIÓN DEL PLANTEL EDUCATIVO PARA INICIAL PEDRO MIR, MUNICIPIO TAMAYO, PROVINCIA BAORUCO.</t>
  </si>
  <si>
    <t>63-CONSTRUCCIÓN  DE 1 ESTANCIA INFANTIL EN LA PROVINCIA DE BAHORUCO (FASE 2)</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</si>
  <si>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</si>
  <si>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</si>
  <si>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</si>
  <si>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</si>
  <si>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</si>
  <si>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</si>
  <si>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</si>
  <si>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</si>
  <si>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</si>
  <si>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</si>
  <si>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</si>
  <si>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40-CONSTRUCCIÓN  DE 2  ESTANCIAS INFANTILES EN LA PROVINCIA DUARTE (FASE 2)</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</si>
  <si>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</si>
  <si>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</si>
  <si>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</si>
  <si>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</si>
  <si>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</si>
  <si>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</si>
  <si>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</si>
  <si>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</si>
  <si>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</si>
  <si>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</si>
  <si>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</si>
  <si>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</si>
  <si>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</si>
  <si>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</si>
  <si>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</si>
  <si>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</si>
  <si>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</si>
  <si>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</si>
  <si>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</si>
  <si>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</si>
  <si>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</si>
  <si>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01-CONSTRUCCIÓN CENTRO DE DESARROLLO DE CAPACIDADES EN COMENDADOR,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</si>
  <si>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</si>
  <si>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</si>
  <si>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</si>
  <si>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</si>
  <si>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</si>
  <si>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</si>
  <si>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</si>
  <si>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</si>
  <si>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</si>
  <si>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55-CONSTRUCCIÓN  DE 1 ESTANCIA INFANTIL EN LA PROVINCIA DE EL SEIBO (FASE 2)</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</si>
  <si>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</si>
  <si>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</si>
  <si>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</si>
  <si>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</si>
  <si>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</si>
  <si>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</si>
  <si>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</si>
  <si>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</si>
  <si>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</si>
  <si>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</si>
  <si>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</si>
  <si>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</si>
  <si>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</si>
  <si>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</si>
  <si>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</si>
  <si>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</si>
  <si>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</si>
  <si>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</si>
  <si>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88-CONSTRUCCIÓN  DEL TRAMO DE CARRETERA ENLACE VIAL ESTANCIA NUEVA HASTA EL CRUCE DE CHERO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</si>
  <si>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</si>
  <si>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</si>
  <si>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</si>
  <si>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</si>
  <si>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10-CONSTRUCCIÓN INSTALACIONES DE LA  AGENCIA INTERAGENCIAL, D.M. VERÓN-PUNTA CANA, PROVINCIA LA ALTAGRACIA</t>
  </si>
  <si>
    <t>15-AMPLIACIÓN DEL PLANTEL EDUCATIVO PARA INICIAL PEDRO LIVIO CEDEÑO, MUNICIPIO HIGÜEY, PROVINCIA LA ALTAGRACIA.</t>
  </si>
  <si>
    <t>20-RECONSTRUCCIÓN  DE CALLES ADYACENTES A LA ESCUELA CANDIDO ELIGIO GUERRERO, AFECTADAS POR LA TORMENTA FRANKLIN, MUNICIPIO SALVALEON DE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</si>
  <si>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</si>
  <si>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</si>
  <si>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</si>
  <si>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</si>
  <si>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</si>
  <si>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</si>
  <si>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</si>
  <si>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</si>
  <si>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</si>
  <si>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</si>
  <si>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</si>
  <si>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</si>
  <si>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</si>
  <si>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</si>
  <si>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</si>
  <si>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</si>
  <si>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</si>
  <si>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</si>
  <si>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</si>
  <si>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</si>
  <si>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</si>
  <si>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</si>
  <si>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</si>
  <si>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</si>
  <si>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</si>
  <si>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</si>
  <si>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</si>
  <si>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</si>
  <si>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</si>
  <si>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</si>
  <si>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</si>
  <si>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</si>
  <si>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</si>
  <si>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</si>
  <si>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</si>
  <si>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58-CONSTRUCCIÓN  DE 1 ESTANCIA INFANTIL EN LA PROVINCIA DE MARIA TRINIDAD SANCHEZ (FASE 2)</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</si>
  <si>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</si>
  <si>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</si>
  <si>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</si>
  <si>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57-CONSTRUCCIÓN  DE 1 ESTANCIA INFANTIL EN LA PROVINCIA DE MONTE CRISTI (FASE 2)</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</si>
  <si>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</si>
  <si>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</si>
  <si>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</si>
  <si>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</si>
  <si>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</si>
  <si>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</si>
  <si>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</si>
  <si>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</si>
  <si>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</si>
  <si>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</si>
  <si>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</si>
  <si>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</si>
  <si>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</si>
  <si>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45-RECONSTRUCCIÓN  DE TRAMO CARRETERA SAN MARCOS ARRIBA - SAN MARCOS, MUNICIPIO PUERTO PLATA, PROVINCIA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</si>
  <si>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</si>
  <si>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</si>
  <si>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</si>
  <si>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45-RECONSTRUCCIÓN DE LAS CALLES DEL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</si>
  <si>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</si>
  <si>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</si>
  <si>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</si>
  <si>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</si>
  <si>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</si>
  <si>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</si>
  <si>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53-CONSTRUCCIÓN  DE 1 ESTANCIA INFANTIL EN LA PROVINCIA HERMANAS MIRABAL (FASE 2)</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</si>
  <si>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</si>
  <si>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</si>
  <si>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</si>
  <si>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</si>
  <si>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59-CONSTRUCCIÓN  DE 2 ESTANCIA INFANTIL EN LA PROVINCIA SAMANA (FASE 2)</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</si>
  <si>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</si>
  <si>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</si>
  <si>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</si>
  <si>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</si>
  <si>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</si>
  <si>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</si>
  <si>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</si>
  <si>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</si>
  <si>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</si>
  <si>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</si>
  <si>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</si>
  <si>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</si>
  <si>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</si>
  <si>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</si>
  <si>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</si>
  <si>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92-AMPLIACIÓN DEL PLANTEL EDUCATIVO PARA INICIAL LOS MONTONES  2, MUNICIPIO SAN CRISTÓBAL, PROVINCIA SAN CRISTÓBAL.</t>
  </si>
  <si>
    <t>99-CONSTRUCCIÓN DE EDIFICIO DE ESTACIONAMIENTOS PÚBLICOS EN EL  MUNICIPIO SAN CRISTÓBAL, PROVINCIA SAN CRISTÓBAL</t>
  </si>
  <si>
    <t>13-CONSTRUCCIÓN PLAZA DE VENDEDORES PLAYA PALENQUE, MUNICIPIO SABANA GRANDE DE PALENQUE, PROVINCIA SAN CRISTOBAL.</t>
  </si>
  <si>
    <t>39-RECONSTRUCCIÓN MALECON PLAYA GRINGO,MUNICIPIO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</si>
  <si>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</si>
  <si>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</si>
  <si>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</si>
  <si>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</si>
  <si>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</si>
  <si>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</si>
  <si>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</si>
  <si>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</si>
  <si>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</si>
  <si>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</si>
  <si>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</si>
  <si>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</si>
  <si>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</si>
  <si>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</si>
  <si>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</si>
  <si>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</si>
  <si>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</si>
  <si>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</si>
  <si>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</si>
  <si>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</si>
  <si>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</si>
  <si>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</si>
  <si>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</si>
  <si>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</si>
  <si>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</si>
  <si>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</si>
  <si>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</si>
  <si>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</si>
  <si>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</si>
  <si>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</si>
  <si>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</si>
  <si>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</si>
  <si>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</si>
  <si>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</si>
  <si>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</si>
  <si>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</si>
  <si>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</si>
  <si>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</si>
  <si>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</si>
  <si>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</si>
  <si>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</si>
  <si>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</si>
  <si>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70-AMPLIACIÓN  Y REHABILITACION DE 12 PLANTELES ESCOLARES EN LA PROVINCIA SANTIAGO</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</si>
  <si>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</si>
  <si>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</si>
  <si>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</si>
  <si>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</si>
  <si>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</si>
  <si>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</si>
  <si>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</si>
  <si>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47-CONSTRUCCIÓN  DE 2 ESTANCIAS INFANTILES EN LA PROVINCIA DE VALVERDE (FASE 2)</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</si>
  <si>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</si>
  <si>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</si>
  <si>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</si>
  <si>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</si>
  <si>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</si>
  <si>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</si>
  <si>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</si>
  <si>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</si>
  <si>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60-CONSTRUCCIÓN  DE 1 ESTANCIAS INFANTILES EN LA PROVINCIA DE MONSEÑOR NOUEL (FASE 2)</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</si>
  <si>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</si>
  <si>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</si>
  <si>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</si>
  <si>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</si>
  <si>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</si>
  <si>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</si>
  <si>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</si>
  <si>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</si>
  <si>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</si>
  <si>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</si>
  <si>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</si>
  <si>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</si>
  <si>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</si>
  <si>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</si>
  <si>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</si>
  <si>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</si>
  <si>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</si>
  <si>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</si>
  <si>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</si>
  <si>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</si>
  <si>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</si>
  <si>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</si>
  <si>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</si>
  <si>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</si>
  <si>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</si>
  <si>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</si>
  <si>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</si>
  <si>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</si>
  <si>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</si>
  <si>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</si>
  <si>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</si>
  <si>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</si>
  <si>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</si>
  <si>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</si>
  <si>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</si>
  <si>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</si>
  <si>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</si>
  <si>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</si>
  <si>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</si>
  <si>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</si>
  <si>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</si>
  <si>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</si>
  <si>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</si>
  <si>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</si>
  <si>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</si>
  <si>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</si>
  <si>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</si>
  <si>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</si>
  <si>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</si>
  <si>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</si>
  <si>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</si>
  <si>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</si>
  <si>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</si>
  <si>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</si>
  <si>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</si>
  <si>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</si>
  <si>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</si>
  <si>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</si>
  <si>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</si>
  <si>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</si>
  <si>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</si>
  <si>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</si>
  <si>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</si>
  <si>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</si>
  <si>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</si>
  <si>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</si>
  <si>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</si>
  <si>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</si>
  <si>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</si>
  <si>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</si>
  <si>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</si>
  <si>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</si>
  <si>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</si>
  <si>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</si>
  <si>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</si>
  <si>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</si>
  <si>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</si>
  <si>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</si>
  <si>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</si>
  <si>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</si>
  <si>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</si>
  <si>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</si>
  <si>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</si>
  <si>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</si>
  <si>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</si>
  <si>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</si>
  <si>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</si>
  <si>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</si>
  <si>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</si>
  <si>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</si>
  <si>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</si>
  <si>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</si>
  <si>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</si>
  <si>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</si>
  <si>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</si>
  <si>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</si>
  <si>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03-RECONSTRUCCIÓN  DE DOS CANCHAS DEPORTIVAS EN EL MUNICIPIO PEDRO BRAND,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</si>
  <si>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</si>
  <si>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</si>
  <si>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</si>
  <si>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</si>
  <si>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</si>
  <si>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08-AMPLIACIÓN DEL PLANTEL EDUCATIVO PARA INICIAL PROF. ANA LUISA ANDÚJAR SOLANO -  FE Y ALEGRÍA, MUNICIPIO LOS ALCARRIZOS,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</si>
  <si>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</si>
  <si>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</si>
  <si>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</si>
  <si>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</si>
  <si>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</si>
  <si>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</si>
  <si>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</si>
  <si>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13-RECONSTRUCCIÓN CANCHA CLUB DEPORTIVO Y CULTURAL CANCINO II  MUNICIPIO SANTO DOMINGO ESTE,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</si>
  <si>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</si>
  <si>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</si>
  <si>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</si>
  <si>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15-RECONSTRUCCIÓN  CANCHA PUEBLO NUEVO, BARRIO PUEBLO NUEVO, SECTOR VILLA DUARTE, MUNICIPIO  SANTO DOMINGO ESTE</t>
  </si>
  <si>
    <t>16-AMPLIACIÓN DE PLANTELES EDUCATIVOS EN LA PROVINCIA DE SANTO DOMINGO (FASE 2)</t>
  </si>
  <si>
    <t>17-AMPLIACIÓN DEL PLANTEL EDUCATIVO PARA INICIAL MARÍA TRINIDAD SÁNCHEZ, MUNICIPIO BOCA CHICA, PROVINCIA SANTO DOMINGO.</t>
  </si>
  <si>
    <t>17-RECONSTRUCCIÓN CLUB DEPORTIVO Y CULTURAL LOS COQUITOS, URB. ISABELITA, SECTOR VILLA DUARTE,  MUNICIPIO SANTO DOMINGO ESTE.</t>
  </si>
  <si>
    <t>18-AMPLIACIÓN DEL PLANTEL EDUCATIVO PARA INICIAL MARÍA CONCEPCIÓN BONA, MUNICIPIO BOCA CHICA, PROVINCIA SANTO DOMINGO.</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</si>
  <si>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</si>
  <si>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</si>
  <si>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</si>
  <si>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</si>
  <si>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</si>
  <si>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</si>
  <si>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</si>
  <si>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</si>
  <si>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23-RECONSTRUCCIÓN  CANCHA CLUB DEPORTIVO LUCERNA INC., SECTOR CANCINO I, MUNICIPIO SANTO DOMINGO 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</si>
  <si>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</si>
  <si>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</si>
  <si>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</si>
  <si>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</si>
  <si>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</si>
  <si>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</si>
  <si>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</si>
  <si>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</si>
  <si>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</si>
  <si>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</si>
  <si>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</si>
  <si>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</si>
  <si>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</si>
  <si>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</si>
  <si>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</si>
  <si>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</si>
  <si>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</si>
  <si>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</si>
  <si>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</si>
  <si>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</si>
  <si>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</si>
  <si>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</si>
  <si>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</si>
  <si>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</si>
  <si>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</si>
  <si>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</si>
  <si>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</si>
  <si>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</si>
  <si>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</si>
  <si>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</si>
  <si>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</si>
  <si>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</si>
  <si>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</si>
  <si>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</si>
  <si>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</si>
  <si>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</si>
  <si>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</si>
  <si>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</si>
  <si>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</si>
  <si>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</si>
  <si>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</si>
  <si>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</si>
  <si>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</si>
  <si>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</si>
  <si>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</si>
  <si>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</si>
  <si>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</si>
  <si>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</si>
  <si>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77-REMODELACIÓN  PARROQUIA SAN RAFAEL ARCANGEL, MUNICIPIO  BOCA CHICA,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</si>
  <si>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</si>
  <si>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</si>
  <si>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</si>
  <si>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</si>
  <si>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</si>
  <si>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</si>
  <si>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</si>
  <si>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</si>
  <si>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</si>
  <si>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</si>
  <si>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</si>
  <si>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</si>
  <si>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</si>
  <si>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4 - Aplicaciones financieras</t>
  </si>
  <si>
    <t>1.1.1.1.1 - Administración central</t>
  </si>
  <si>
    <t>Sum of Suma de DEVENGADO</t>
  </si>
  <si>
    <t>Sum of Suma de INICIAL</t>
  </si>
  <si>
    <t>En RD$</t>
  </si>
  <si>
    <t>Tabla dinámica</t>
  </si>
  <si>
    <t>16-REMODELACIÓN DESTACAMENTO MILITAR LA VIGIA, ERD, MUNICIPIO LOMA DE CABRERA, PROVINCIA DAJABON</t>
  </si>
  <si>
    <t>20-REMODELACIÓN DESTACAMENTO MILITAR SANTIAGO DE LA CRUZ, MUNICIPIO LOMA DE CABRERA, PROVINCIA DAJABÓN</t>
  </si>
  <si>
    <t>27-REMODELACIÓN PUESTO DE CHEQUEO MILITAR LA PEÑITA ERD, DISTRITO MUNICIPAL CAPOTILLO, MUNICIPIO LOMA DE CABRERA, PROVINCIA DAJABÓN</t>
  </si>
  <si>
    <t>12-REMODELACIÓN DESTACAMENTO MILITAR EL POZO ERD, MUNICIPIO SAN FRANCISCO DE MACORÍS, PROVINCIA DUARTE</t>
  </si>
  <si>
    <t>09-REMODELACIÓN DESTACAMENTO MILITAR CAÑADA MIGUEL ERD, MUNICIPIO HONDO VALLE, PROVINCIA ELÍAS PIÑA</t>
  </si>
  <si>
    <t>11-REMODELACIÓN PUESTO MILITAR 204 ERD, MUNICIPIO DE HONDO VALLE, PROVINCIA ELÍAS PIÑA</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</si>
  <si>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</si>
  <si>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</si>
  <si>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</si>
  <si>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</si>
  <si>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</si>
  <si>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</si>
  <si>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13-REMODELACIÓN DESTACAMENTO MILITAR DE ARROYO FRÍO ERD, MUNICIPIO MOCA, PROVINCIA ESPAILLAT</t>
  </si>
  <si>
    <t>15-REMODELACIÓN DESTACAMENTO MILITAR PUERTO ESCONDIDO, ERD, D.M. DE PUERTO ESCONDIDO, PROVINCIA INDEPENDENCIA</t>
  </si>
  <si>
    <t>29-CONSTRUCCIÓN PUESTO MILITAR LA FLORIDA, MUNICIPIO DUVERGÉ, PROVINCIA INDEPENDENCIA</t>
  </si>
  <si>
    <t>08-REMODELACIÓN DESTACAMENTO MILITAR DE MANGA, ERD, MUNICIPIO GUAYUBÍN, PROVINCIA MONTECRISTI</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</si>
  <si>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</si>
  <si>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</si>
  <si>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</si>
  <si>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</si>
  <si>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10-REMODELACIÓN PUESTO MILITAR EL CERCADO ERD, MUNICIPIO EL CERCADO,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</si>
  <si>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</si>
  <si>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</si>
  <si>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</si>
  <si>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</si>
  <si>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</si>
  <si>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</si>
  <si>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</si>
  <si>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41-CONSTRUCCIÓN CENTRO DE CORRECCIÓN Y REHABILITACIÓN (CCR) AZUA, PROVINCIA AZUA</t>
  </si>
  <si>
    <t>43-CONSTRUCCIÓN CENTRO DE CORRECCIÓN Y REHABILITACIÓN (CCR) NEIBA, PROVINCIA BAHORUCO.</t>
  </si>
  <si>
    <t>36-CONSTRUCCIÓN CENTRO DE CORRECCIÓN Y REHABILITACIÓN (CCR) BARAHONA, PROVINCIA BARAHONA</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</si>
  <si>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</si>
  <si>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</si>
  <si>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</si>
  <si>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44-CONSTRUCCIÓN CENTRO DE CORRECCIÓN Y REHABILITACIÓN (CCR) PEDERNALES, PROVINCIA PEDERNALES</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</si>
  <si>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</si>
  <si>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</si>
  <si>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</si>
  <si>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40-CONSTRUCCIÓN CENTRO DE CORRECCIÓN Y REHABILITACIÓN (CCR) COTUÍ, PROVINCIA SÁNCHEZ RAMÍREZ</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</si>
  <si>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</si>
  <si>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</si>
  <si>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</si>
  <si>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38-CONSTRUCCIÓN CENTRO DE CORRECCIÓN Y REHABILITACIÓN (CCR) BONAO, PROVINCIA MONSEÑOR NOUEL</t>
  </si>
  <si>
    <t>39-CONSTRUCCIÓN CENTRO DE CORRECCIÓN Y REHABILITACIÓN (CCR) HATO MAYOR, PROVINCIA HATO MAYOR</t>
  </si>
  <si>
    <t>13-CONSTRUCCIÓN Y RECONSTRUCCIÓN DE DESTACAMENTOS POLICIALES EN COMUNIDADES DE LA PROVINCIA SANTO DOMINGO</t>
  </si>
  <si>
    <t>62-CONSTRUCCIÓN PUENTE VEHICULAR TIPO TABLERO LAS LILAS, SECTOR RIVERA DEL OZAMA, MUNICIPIO SANTO DOMINGO ESTE</t>
  </si>
  <si>
    <t>Grand Total</t>
  </si>
  <si>
    <t>Row Labels</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</si>
  <si>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</si>
  <si>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</si>
  <si>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</si>
  <si>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</si>
  <si>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</si>
  <si>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</si>
  <si>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</si>
  <si>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</si>
  <si>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57-AMPLIACIÓN DEL PLANTEL EDUCATIVO PARA INICIAL MAURICIO BÁEZ, MUNICIPIO TAMAYO, PROVINCIA BAORUCO.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</si>
  <si>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</si>
  <si>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</si>
  <si>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</si>
  <si>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</si>
  <si>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</si>
  <si>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09-AMPLIACIÓN DEL PLANTEL EDUCATIVO PARA INICIAL FRANCISCO JAVIER UREÑA CANELA, MUNICIPIO DAJABÓN, PROVINCIA DAJABÓN.</t>
  </si>
  <si>
    <t>10-AMPLIACIÓN DEL PLANTEL EDUCATIVO PARA INICIAL JUAN SANTOS DÍAZ, MUNICIPIO LOMA DE CABRERA, PROVINCIA DAJABÓN.</t>
  </si>
  <si>
    <t>41-RECONSTRUCCIÓN CANCHA MUNICIPIO EL PINO, PROVINCIA DAJABON</t>
  </si>
  <si>
    <t>50-RECONSTRUCCIÓN CANCHA MUNICIPAL EUGENIO MARIA DE HOSTOS, PROVINCIA DUARTE</t>
  </si>
  <si>
    <t>54-AMPLIACIÓN DEL PLANTEL EDUCATIVO PARA INICIAL AGUSTÍN CHALJUB BUARY, MUNICIPIO LAS GUÁRANAS, PROVINCIA DUARTE.</t>
  </si>
  <si>
    <t>08-CONSTRUCCIÓN DE PLAZA COMUNITARIA EN EL MUNICIPIO DE BÁNICA,  PROVINCIA ELÍAS PIÑA</t>
  </si>
  <si>
    <t>28-CONSTRUCCIÓN DE 5 PLANTELES ESCOLARES EN LA PROVINCIA ELIAS PIÑA</t>
  </si>
  <si>
    <t>51-RECONSTRUCCIÓN CANCHA MUNICIPAL DE JUAN SANTIAGO, PROVINCIA ELIAS PIÑA</t>
  </si>
  <si>
    <t>53-RECONSTRUCCIÓN CANCHA MUNICIPAL DE PEDRO SANTANA, PROVINCIA ELIAS PIÑA</t>
  </si>
  <si>
    <t>77-CONSTRUCCIÓN DE 1 ESTANCIA INFANTIL EN LA PROVINCIA DE ELÍAS PIÑA (FASE 3)</t>
  </si>
  <si>
    <t>23-AMPLIACIÓN DEL PLANTEL EDUCATIVO PARA INICIAL BUENA VENTURA SORIANO, MUNICIPIO EL SEIBO, PROVINCIA EL SEIBO.</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</si>
  <si>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</si>
  <si>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</si>
  <si>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</si>
  <si>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10-AMPLIACIÓN DEL PLANTEL EDUCATIVO PARA INICIAL NUESTRA SEÑORA DEL CARMEN, MUNICIPIO DUVERGÉ, PROVINCIA INDEPENDENCIA.</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</si>
  <si>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</si>
  <si>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</si>
  <si>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</si>
  <si>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</si>
  <si>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</si>
  <si>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01-AMPLIACIÓN DEL PLANTEL EDUCATIVO PARA INICIAL PROF. JUAN EMILIO BOSCH GAVIÑO, MUNICIPIO CONSTANZA, PROVINCIA LA VEGA.</t>
  </si>
  <si>
    <t>04-AMPLIACIÓN DEL PLANTEL EDUCATIVO PARA INICIAL PADRE FANTINO , MUNICIPIO CONSTANZA, PROVINCIA LA VEGA.</t>
  </si>
  <si>
    <t>05-AMPLIACIÓN DEL PLANTEL EDUCATIVO PARA INICIAL HATO VIEJO , MUNICIPIO JARABACOA, PROVINCIA LA VEGA.</t>
  </si>
  <si>
    <t>28-AMPLIACIÓN DEL PLANTEL EDUCATIVO PARA INICIAL DOMITILA GRULLÓN, MUNICIPIO JIMA ABAJO, PROVINCIA LA VEGA.</t>
  </si>
  <si>
    <t>31-AMPLIACIÓN DEL PLANTEL EDUCATIVO PARA INICIAL RINCÓN, MUNICIPIO JIMA ABAJO, PROVINCIA LA VEGA.</t>
  </si>
  <si>
    <t>38-REMODELACIÓN AREA DE ENTRENAMIENTO  COMPLEJO DEPORTIVO DE LA VEGA</t>
  </si>
  <si>
    <t>44-CONSTRUCCIÓN DE PLANTELES EDUCATIVOS EN LA PROVINCIA DE LA VEGA (FASE 2)</t>
  </si>
  <si>
    <t>74-RECONSTRUCCIÓN DEL PARQUE ANACAONA, MUNICIPIO DE CONSTANZA, PROVINCIA LA VEGA</t>
  </si>
  <si>
    <t>65-CONSTRUCCIÓN DE 1 ESTANCIAS INFANTILES EN LA PROVINCIA DE MARIA TRINIDAD SÁNCHEZ (FASE 3)</t>
  </si>
  <si>
    <t>03-CONSTRUCCIÓN DE ECO-VIVIENDAS PARA CIUDADANOS EN CONDICION DE POBREZA MULTIDIMENSIONAL EN EL MUNICIPIO MONTE CRISTI, PROVINCIA MONTE CRISTI</t>
  </si>
  <si>
    <t>08-AMPLIACIÓN DEL PLANTEL EDUCATIVO PARA INICIAL JOSÉ GABRIEL GARCÍA, MUNICIPIO CASTAÑUELAS, PROVINCIA MONTE CRISTI.</t>
  </si>
  <si>
    <t>16-CONSTRUCCIÓN  DE ESTACIÓN DE TRANSFERENCIA DE RESIDUOS SÓLIDOS EN EL MUNICIPIO DE GUAYUBIN, PROVINCIA MONTE CRISTI</t>
  </si>
  <si>
    <t>51-AMPLIACIÓN DEL PLANTEL EDUCATIVO PARA INICIAL DEMETRIO RODRÍGUEZ, MUNICIPIO GUAYUBÍN, PROVINCIA MONTE CRISTI.</t>
  </si>
  <si>
    <t>06-AMPLIACIÓN DEL PLANTEL EDUCATIVO PARA INICIAL ANDRÉS PEÑA CABRAL, MUNICIPIO BANÍ, PROVINCIA PERAVIA.</t>
  </si>
  <si>
    <t>49-RECONSTRUCCIÓN CANCHA MUNICIPIO MATANZAS, PROVINCIA PERAVIA</t>
  </si>
  <si>
    <t>01-RECONSTRUCCIÓN CANCHA DEPORTIVA CLUB MIRAMAR, SECTOR LOS 
COCOS MUNICIPIO SAN FELIPE PUERTO PLATA</t>
  </si>
  <si>
    <t>66-AMPLIACIÓN DEL PLANTEL EDUCATIVO PARA INICIAL JUAN VENTURA, MUNICIPIO VILLA TAPIA, PROVINCIA HERMANAS MIRABAL.</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</si>
  <si>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</si>
  <si>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</si>
  <si>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</si>
  <si>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</si>
  <si>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54-CONSTRUCCIÓN  PARQUE URBANO EN EL MUNICIPIO  BAJOS DE HAINA, PROVINCIA SAN CRISTOBAL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</si>
  <si>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</si>
  <si>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</si>
  <si>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</si>
  <si>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41-AMPLIACIÓN DEL PLANTEL EDUCATIVO PARA INICIAL JUAN FRANCISCO ADAMES (LICO), MUNICIPIO COTUÍ, PROVINCIA SANCHEZ RAMIREZ.</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</si>
  <si>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</si>
  <si>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</si>
  <si>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</si>
  <si>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43-AMPLIACIÓN DEL PLANTEL EDUCATIVO PARA INICIAL PROF. MARÍA MIRANDA, MUNICIPIO PUÑAL, PROVINCIA SANTIAGO.</t>
  </si>
  <si>
    <t>50-AMPLIACIÓN DEL PLANTEL EDUCATIVO PARA INICIAL AURA HERRERA MARTÍNEZ - LAS TRES CRUCES, MUNICIPIO SANTIAGO, PROVINCIA SANTIAGO.</t>
  </si>
  <si>
    <t>56-CONSTRUCCIÓN DE PLANTELES EDUCATIVOS EN LA PROVINCIA DE SANTIAGO (FASE 2)</t>
  </si>
  <si>
    <t>63-RECONSTRUCCIÓN CANCHA DEPORTIVA LA JOYA, MUNICIPIO SABANA IGLESIA, PROVINCIA SANTIAGO</t>
  </si>
  <si>
    <t>64-AMPLIACIÓN DEL PLANTEL EDUCATIVO PARA INICIAL PROF. AQUILES TRINIDAD, MUNICIPIO SANTIAGO, PROVINCIA SANTIAGO.</t>
  </si>
  <si>
    <t>65-AMPLIACIÓN DEL PLANTEL EDUCATIVO PARA INICIAL ACIBA, MUNICIPIO SANTIAGO, PROVINCIA SANTIAGO.</t>
  </si>
  <si>
    <t>69-AMPLIACIÓN DEL PLANTEL EDUCATIVO PARA INICIAL MANUEL DE JESÚS LUCIANO MÉNDEZ, MUNICIPIO SANTIAGO, PROVINCIA SANTIAGO.</t>
  </si>
  <si>
    <t>25-CONSTRUCCIÓN DE 1 ESTANCIA INFANTIL EN LA PROVINCIA DE SANTIAGO RODRIGUEZ</t>
  </si>
  <si>
    <t>32-AMPLIACIÓN DEL PLANTEL EDUCATIVO PARA INICIAL MIGUEL PAULINO BÁEZ, MUNICIPIO SAN IGNACIO DE SABANETA, PROVINCIA SANTIAGO RODRIGUEZ.</t>
  </si>
  <si>
    <t>24-AMPLIACIÓN DEL PLANTEL EDUCATIVO PARA INICIAL CESAR NICOLÁS PENSON,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</si>
  <si>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</si>
  <si>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</si>
  <si>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01-AMPLIACIÓN DEL PLANTEL EDUCATIVO PARA INICIAL GUAZUMITA, MUNICIPIO YAMASÁ, PROVINCIA MONTE PLATA.</t>
  </si>
  <si>
    <t>02-AMPLIACIÓN DEL PLANTEL EDUCATIVO PARA INICIAL ANA VIRGINIA REYNOSO, MUNICIPIO SABANA GRANDE DE BOYÁ, PROVINCIA MONTE PLATA.</t>
  </si>
  <si>
    <t>05-AMPLIACIÓN DEL PLANTEL EDUCATIVO PARA INICIAL FERNANDO ARTURO DE MERIÑO, MUNICIPIO MONTE PLATA, PROVINCIA MONTE PLATA.</t>
  </si>
  <si>
    <t>06-AMPLIACIÓN DEL PLANTEL EDUCATIVO PARA INICIAL CARA LINDA, MUNICIPIO MONTE PLATA, PROVINCIA MONTE PLATA.</t>
  </si>
  <si>
    <t>27-CONSTRUCCIÓN DE 7 PLANTELES ESCOLARES EN LA PROVINCIA MONTE PLATA</t>
  </si>
  <si>
    <t>48-CONSTRUCCIÓN DE PLANTELES EDUCATIVOS EN LA PROVINCIA DE MONTE PLATA (FASE 2)</t>
  </si>
  <si>
    <t>73-CONSTRUCCIÓN DE 3 ESTANCIAS INFANTILES EN LA PROVINCIA DE MONTE PLATA (FASE 3)</t>
  </si>
  <si>
    <t>01-CONSTRUCCIÓN DE OFICINAS DEL ESTADO MAYOR ERD, MUNICIPIO PEDRO BRAND, PROVINCIA SANTO DOMINGO</t>
  </si>
  <si>
    <t>03-CONSTRUCCIÓN INSTALACIONES PARA EL CUERPO ESPECIALIZADO DE MITIGACION A EMERGENCIAS Y DESASTRES, CEMED, DIRECCION GENERAL - CENTRO DE MITIGACION OZAMA, DISTRITO NACIONAL</t>
  </si>
  <si>
    <t>05-REMODELACIÓN INFRAESTRUCTURAS DEL 1ER ESCUADRÓN DE CABALLERÍA AÉREA, ERD, SECCIÓN EL HIGUERO, MUNICIPIO SANTO DOMINGO NORTE, PROVINCIA SANTO DOMINGO</t>
  </si>
  <si>
    <t>20-AMPLIACIÓN DEL PLANTEL EDUCATIVO PARA INICIAL COLOMBINA CASTRO, MUNICIPIO BOCA CHICA, PROVINCIA SANTO DOMINGO.</t>
  </si>
  <si>
    <t>21-AMPLIACIÓN DEL PLANTEL EDUCATIVO PARA INICIAL PROF. JUAN TAYLOR VENTURA, MUNICIPIO BOCA CHICA, PROVINCIA SANTO DOMINGO.</t>
  </si>
  <si>
    <t>35-AMPLIACIÓN DEL PLANTEL EDUCATIVO PARA INICIAL REPÚBLICA DE ECUADOR, MUNICIPIO SANTO DOMINGO NORTE, PROVINCIA SANTO DOMINGO.</t>
  </si>
  <si>
    <t>60-RECONSTRUCCIÓN CANCHA DEPORTIVA GUANUMA, MUNICIPIO SANTO DOMINGO NORTE, PROVINCIA SANTO DOMINGO</t>
  </si>
  <si>
    <t>76-AMPLIACIÓN DEL PLANTEL EDUCATIVO PARA INICIAL PROF. JUANA TAVERAS LIRIANO, MUNICIPIO SAN ANTONIO DE GUERRA,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</si>
  <si>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</si>
  <si>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</si>
  <si>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14-CONSTRUCCIÓN DE ESTACIÒN DE TRANSFERENCIA DE RESIDUOS SOLIDOS EN EL MUNICIPIO DE MAO, PROVINCIA VALVERDE.</t>
  </si>
  <si>
    <t xml:space="preserve">      Ejecución 1ro de enero -  26 de febrero de 2026 (fecha de imputación)</t>
  </si>
  <si>
    <t>Ejecución 1ero de enero - 26 de febrero de 2026*</t>
  </si>
  <si>
    <t>Ejecución 1ro de enero -  02 de marzo de 2026 (fecha de registro)</t>
  </si>
  <si>
    <t>*Fecha de imputación al 26 de febrero de 2026 y fecha de registro al 02 de marzo de 2026. La fecha de imputación representa los gastos o ingresos en el momento de su ejecución, mientras que la fecha de registro representa el momento de su registro en el sistema, en la medida que se van regularizando los pagos.</t>
  </si>
  <si>
    <t>48-AMPLIACIÓN Y REHABILITACION DE 4 PLANTELES ESCOLARES EN EL DISTRITO NACIONAL</t>
  </si>
  <si>
    <t>33-CONSTRUCCIÓN  IGLESIA CATÓLICA SAN ROQUE, LA GORRA, MUNICIPIO PARTIDO, PROVINCIA DAJABÓN</t>
  </si>
  <si>
    <t>20-CONSTRUCCIÓN DE 3 PLANTELES ESCOLARES EN LA PROVINCIA INDEPENDENCIA</t>
  </si>
  <si>
    <t>41-CONSTRUCCIÓN DE PLANTELES EDUCATIVOS EN LA PROVINCIA DE INDEPENDENCIA (FASE 2)</t>
  </si>
  <si>
    <t>32-CONSTRUCCIÓN IGLESIA CATÓLICA SAN JUAN PABLO II, DISTRITO MUNICIPAL VERÓN-PUNTA CANA, PROVINCIA LA ALTAGRACIA.</t>
  </si>
  <si>
    <t>43-CONSTRUCCIÓN  DE 3 ESTANCIAS INFANTIESL EN LA PROVINCIA DE LA VEGA (FASE 2)</t>
  </si>
  <si>
    <t>59-AMPLIACIÓN Y REHABILITACION DE 19 PLANTELES ESCOLARES EN LA PROVINCIA MONTECRISTI</t>
  </si>
  <si>
    <t>31-CONSTRUCCIÓN DE 18 PLANTELES ESCOLARES EN LA PROVINCIA PUERTO PLATA</t>
  </si>
  <si>
    <t>51-CONSTRUCCIÓN DE PLANTELES EDUCATIVOS EN LA PROVINCIA DE SAMANÁ (FASE 2)</t>
  </si>
  <si>
    <t>30-CONSTRUCCIÓN Y EQUIPAMIENTO DEL  CENTRO DE DIAGNÓSTICO  Y ATENCIÓN PRIMARIA EN  LA JOYA, MUNICIPIO SANTIAGO,  PROVINCIA  SANTIAGO</t>
  </si>
  <si>
    <t>31-REPARACIÓN DEL CENTRO CATÓLICO CARISMÁTICO, LAS CHARCAS, PROVINCIA SANTIAGO</t>
  </si>
  <si>
    <t>58-AMPLIACIÓN Y REHABILITACION DE 6 PLANTELES ESCOLARES EN LA  PROVINCIA MONSEÑOR NOUEL</t>
  </si>
  <si>
    <t>6= (2/PIB)</t>
  </si>
  <si>
    <t>5=3-4</t>
  </si>
  <si>
    <t>Incidencia neta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</si>
</sst>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
      <b/>
      <sz val="9"/>
      <color theme="0"/>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176" fontId="67" fillId="0" borderId="0" xfId="0" applyNumberFormat="1" applyFont="1"/>
    <xf numFmtId="0" fontId="67" fillId="0" borderId="0" xfId="0" applyFont="1" applyAlignment="1">
      <alignment horizontal="left"/>
    </xf>
    <xf numFmtId="0" fontId="67" fillId="0" borderId="0" xfId="0" applyFont="1" applyAlignment="1">
      <alignment horizontal="left" indent="3"/>
    </xf>
    <xf numFmtId="0" fontId="67" fillId="0" borderId="0" xfId="0" applyFont="1" applyAlignment="1">
      <alignment horizontal="left" indent="2"/>
    </xf>
    <xf numFmtId="0" fontId="67" fillId="0" borderId="0" xfId="0" applyFont="1" applyAlignment="1">
      <alignment horizontal="left" indent="1"/>
    </xf>
    <xf numFmtId="0" fontId="67" fillId="0" borderId="0" xfId="0" applyFont="1"/>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Alignment="1">
      <alignment horizontal="right" vertical="center"/>
    </xf>
    <xf numFmtId="176" fontId="49" fillId="0" borderId="0" xfId="1" applyNumberFormat="1" applyFont="1" applyFill="1" applyBorder="1" applyAlignment="1">
      <alignment horizontal="right" vertical="center"/>
    </xf>
    <xf numFmtId="176" fontId="50" fillId="0" borderId="0" xfId="1" applyNumberFormat="1" applyFont="1" applyFill="1" applyBorder="1" applyAlignment="1">
      <alignment horizontal="right" vertical="center"/>
    </xf>
    <xf numFmtId="176" fontId="51" fillId="3" borderId="0" xfId="1" applyNumberFormat="1" applyFont="1" applyFill="1" applyBorder="1" applyAlignment="1">
      <alignment horizontal="right" vertical="center"/>
    </xf>
    <xf numFmtId="176" fontId="66" fillId="4" borderId="2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6" fontId="54" fillId="43" borderId="21" xfId="749" applyNumberFormat="1" applyFont="1" applyFill="1" applyBorder="1"/>
    <xf numFmtId="176" fontId="54" fillId="5" borderId="0" xfId="436" applyNumberFormat="1" applyFont="1" applyFill="1" applyAlignment="1">
      <alignment horizontal="left" vertical="center" indent="1"/>
    </xf>
    <xf numFmtId="176" fontId="54" fillId="5" borderId="0" xfId="856" applyNumberFormat="1" applyFont="1" applyFill="1"/>
    <xf numFmtId="0" fontId="68" fillId="42" borderId="0" xfId="864" applyFont="1" applyFill="1" applyAlignment="1">
      <alignment horizontal="left"/>
    </xf>
    <xf numFmtId="176" fontId="68" fillId="42" borderId="0" xfId="864" applyNumberFormat="1" applyFont="1" applyFill="1"/>
    <xf numFmtId="0" fontId="67" fillId="0" borderId="0" xfId="0" pivotButton="1" applyFont="1"/>
    <xf numFmtId="179" fontId="40" fillId="0" borderId="0" xfId="0" applyNumberFormat="1" applyFont="1"/>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6" fillId="0" borderId="0" xfId="0" applyFont="1" applyAlignment="1">
      <alignment horizontal="left"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56" fillId="0" borderId="0" xfId="0" applyFont="1" applyAlignment="1">
      <alignment horizontal="left"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02863" y="837487"/>
          <a:ext cx="1525057" cy="841502"/>
        </a:xfrm>
        <a:prstGeom prst="rect">
          <a:avLst/>
        </a:prstGeom>
      </xdr:spPr>
    </xdr:pic>
    <xdr:clientData/>
  </xdr:oneCellAnchor>
  <xdr:twoCellAnchor editAs="oneCell">
    <xdr:from>
      <xdr:col>0</xdr:col>
      <xdr:colOff>704850</xdr:colOff>
      <xdr:row>3</xdr:row>
      <xdr:rowOff>19050</xdr:rowOff>
    </xdr:from>
    <xdr:to>
      <xdr:col>0</xdr:col>
      <xdr:colOff>2345451</xdr:colOff>
      <xdr:row>7</xdr:row>
      <xdr:rowOff>122710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4850" y="828675"/>
          <a:ext cx="1640601" cy="922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1427241</xdr:colOff>
      <xdr:row>6</xdr:row>
      <xdr:rowOff>149380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854250</xdr:colOff>
      <xdr:row>6</xdr:row>
      <xdr:rowOff>59055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1209465</xdr:colOff>
      <xdr:row>3</xdr:row>
      <xdr:rowOff>139508</xdr:rowOff>
    </xdr:from>
    <xdr:to>
      <xdr:col>7</xdr:col>
      <xdr:colOff>123826</xdr:colOff>
      <xdr:row>7</xdr:row>
      <xdr:rowOff>18413</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115715" y="949133"/>
          <a:ext cx="1381336" cy="745680"/>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6084.434660416664" createdVersion="8" refreshedVersion="8" minRefreshableVersion="3" recordCount="8957" xr:uid="{7E7B6600-1317-483B-A26C-316A8E0A3069}">
  <cacheSource type="worksheet">
    <worksheetSource ref="A1:T8958"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blank)"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163"/>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1837697082.66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57">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blank)"/>
    <n v="1410608528"/>
    <n v="23510139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blank)"/>
    <n v="122200000"/>
    <n v="2036666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blank)"/>
    <n v="31226000"/>
    <n v="520433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blank)"/>
    <n v="3000000"/>
    <n v="50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blank)"/>
    <n v="410945786"/>
    <n v="6849096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blank)"/>
    <n v="38190000"/>
    <n v="6365002"/>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blank)"/>
    <n v="53000000"/>
    <n v="8833334"/>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blank)"/>
    <n v="34076000"/>
    <n v="5679334"/>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blank)"/>
    <n v="6700000"/>
    <n v="1116666"/>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blank)"/>
    <n v="47287374"/>
    <n v="7881226"/>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blank)"/>
    <n v="107650000"/>
    <n v="17941668"/>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40900000"/>
    <n v="6816668"/>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blank)"/>
    <n v="28175000"/>
    <n v="4695838"/>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blank)"/>
    <n v="60000000"/>
    <n v="10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blank)"/>
    <n v="10600000"/>
    <n v="1766666"/>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blank)"/>
    <n v="2500000"/>
    <n v="416666"/>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blank)"/>
    <n v="9000000"/>
    <n v="1500002"/>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blank)"/>
    <n v="600000"/>
    <n v="10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blank)"/>
    <n v="3850000"/>
    <n v="641668"/>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blank)"/>
    <n v="3025000"/>
    <n v="504168"/>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blank)"/>
    <n v="40795436"/>
    <n v="6799238"/>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blank)"/>
    <n v="12700000"/>
    <n v="2116670"/>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blank)"/>
    <n v="2177324415"/>
    <n v="364645726.98000002"/>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blank)"/>
    <n v="126380662"/>
    <n v="20963776"/>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blank)"/>
    <n v="220723990"/>
    <n v="36787330"/>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blank)"/>
    <n v="455748000"/>
    <n v="76541331.340000004"/>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blank)"/>
    <n v="606332744"/>
    <n v="100309124.68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blank)"/>
    <n v="75432636"/>
    <n v="12501102"/>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blank)"/>
    <n v="188000000"/>
    <n v="31333332"/>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blank)"/>
    <n v="213000000"/>
    <n v="35450002"/>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blank)"/>
    <n v="35120060"/>
    <n v="5853342"/>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blank)"/>
    <n v="50774660"/>
    <n v="8579103.3399999999"/>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blank)"/>
    <n v="333125468"/>
    <n v="55520908"/>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75279002"/>
    <n v="12558997.68"/>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blank)"/>
    <n v="159626235"/>
    <n v="25270537.82"/>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blank)"/>
    <n v="68000000"/>
    <n v="11433333.34"/>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blank)"/>
    <n v="2300000"/>
    <n v="383333.34"/>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blank)"/>
    <n v="13523000"/>
    <n v="2253833.34"/>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blank)"/>
    <n v="5000000"/>
    <n v="833334"/>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blank)"/>
    <n v="10600000"/>
    <n v="1766668"/>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blank)"/>
    <n v="1730747"/>
    <n v="288459"/>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blank)"/>
    <n v="118910750"/>
    <n v="19768458.340000004"/>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blank)"/>
    <n v="25600000"/>
    <n v="4279999.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blank)"/>
    <n v="544690000"/>
    <n v="78578639.28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blank)"/>
    <n v="17900000"/>
    <n v="2446580.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blank)"/>
    <n v="1800000"/>
    <n v="29061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blank)"/>
    <n v="42000000"/>
    <n v="4437874.2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blank)"/>
    <n v="74893900"/>
    <n v="12000730.72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blank)"/>
    <n v="12525583"/>
    <n v="1693738.04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blank)"/>
    <n v="2000000"/>
    <n v="1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blank)"/>
    <n v="4000000"/>
    <n v="221776.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blank)"/>
    <n v="40035000"/>
    <n v="5640253.04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blank)"/>
    <n v="15025000"/>
    <n v="440482.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blank)"/>
    <n v="20000000"/>
    <n v="1543025.5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6105000"/>
    <n v="7559640.2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1000000"/>
    <n v="200391.3000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blank)"/>
    <n v="27670000"/>
    <n v="4094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blank)"/>
    <n v="1860000"/>
    <n v="1288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blank)"/>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blank)"/>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blank)"/>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blank)"/>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475000"/>
    <n v="480130.4999999999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blank)"/>
    <n v="13000000"/>
    <n v="5419442.450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blank)"/>
    <n v="1705790213"/>
    <n v="258134858.149999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blank)"/>
    <n v="664061925"/>
    <n v="5611066.6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356141"/>
    <n v="39204871.59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blank)"/>
    <n v="28346352"/>
    <n v="2332697.4499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892565"/>
    <n v="333333.340000000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blank)"/>
    <n v="27000008"/>
    <n v="107665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blank)"/>
    <n v="147751268"/>
    <n v="583612.5800000000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blank)"/>
    <n v="31015300"/>
    <n v="1856319.4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7032000"/>
    <n v="2734476.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2019800"/>
    <n v="47699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6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4801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blank)"/>
    <n v="39426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blank)"/>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blank)"/>
    <n v="2905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98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917958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10711427"/>
    <n v="0"/>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blank)"/>
    <n v="368294557"/>
    <n v="56850959.969999999"/>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blank)"/>
    <n v="88044778"/>
    <n v="2479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blank)"/>
    <n v="51095436"/>
    <n v="8423815.6499999985"/>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blank)"/>
    <n v="16955980"/>
    <n v="2594344.5600000005"/>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blank)"/>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blank)"/>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blank)"/>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blank)"/>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blank)"/>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blank)"/>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blank)"/>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blank)"/>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blank)"/>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blank)"/>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blank)"/>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blank)"/>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blank)"/>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blank)"/>
    <n v="12151200"/>
    <n v="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blank)"/>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blank)"/>
    <n v="512565359"/>
    <n v="74281770.810000002"/>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blank)"/>
    <n v="135742000"/>
    <n v="65325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blank)"/>
    <n v="69834838"/>
    <n v="11268621.380000001"/>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blank)"/>
    <n v="66228540"/>
    <n v="10199828.77"/>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blank)"/>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blank)"/>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blank)"/>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blank)"/>
    <n v="19059916"/>
    <n v="11033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blank)"/>
    <n v="13606012"/>
    <n v="4723924.9399999995"/>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blank)"/>
    <n v="33125756"/>
    <n v="3960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blank)"/>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blank)"/>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blank)"/>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blank)"/>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blank)"/>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blank)"/>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blank)"/>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blank)"/>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blank)"/>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blank)"/>
    <n v="41917000"/>
    <n v="6232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blank)"/>
    <n v="63521328"/>
    <n v="6111333.330000000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blank)"/>
    <n v="0"/>
    <n v="1554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blank)"/>
    <n v="10046000"/>
    <n v="462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blank)"/>
    <n v="13375504"/>
    <n v="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blank)"/>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blank)"/>
    <n v="5718828"/>
    <n v="950829.49000000011"/>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blank)"/>
    <n v="7560031"/>
    <n v="930756.8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blank)"/>
    <n v="0"/>
    <n v="236268.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blank)"/>
    <n v="7914000"/>
    <n v="2778023.079999999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blank)"/>
    <n v="11356893"/>
    <n v="469825.920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blank)"/>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blank)"/>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blank)"/>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blank)"/>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blank)"/>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blank)"/>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blank)"/>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blank)"/>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blank)"/>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blank)"/>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blank)"/>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blank)"/>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blank)"/>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blank)"/>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blank)"/>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blank)"/>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blank)"/>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blank)"/>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blank)"/>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blank)"/>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blank)"/>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blank)"/>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blank)"/>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blank)"/>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blank)"/>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blank)"/>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blank)"/>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blank)"/>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blank)"/>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blank)"/>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blank)"/>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blank)"/>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blank)"/>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blank)"/>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blank)"/>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blank)"/>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blank)"/>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437781466"/>
    <n v="86906420.079999998"/>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81704400"/>
    <n v="565771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69162"/>
    <n v="12916290.67000000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67270000"/>
    <n v="1708320.109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blank)"/>
    <n v="67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149481.4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29500000"/>
    <n v="1647367.589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blank)"/>
    <n v="35400000"/>
    <n v="1485861.9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057200"/>
    <n v="6474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7640920"/>
    <n v="2308449.9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4155355"/>
    <n v="908458.15999999992"/>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52524000"/>
    <n v="2982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4724080"/>
    <n v="459944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blank)"/>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blank)"/>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blank)"/>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blank)"/>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blank)"/>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blank)"/>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blank)"/>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728301743"/>
    <n v="123904126.64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138022420"/>
    <n v="5032024.599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8556846"/>
    <n v="18411625.7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103520180"/>
    <n v="15415287.8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088480"/>
    <n v="16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blank)"/>
    <n v="204000000"/>
    <n v="16088119.12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181750000"/>
    <n v="1537748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50435000"/>
    <n v="8122966.990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blank)"/>
    <n v="64500000"/>
    <n v="12338824.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2875000"/>
    <n v="3703155.249999999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8922587"/>
    <n v="64330797.22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500000"/>
    <n v="2688795.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910000"/>
    <n v="1278132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008736"/>
    <n v="411289.86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
    <n v="30940345.67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450000"/>
    <n v="5016355.559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987000"/>
    <n v="5701032.070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7475000"/>
    <n v="20124427.89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blank)"/>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123864124"/>
    <n v="49260546.610000007"/>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blank)"/>
    <n v="32544301"/>
    <n v="4324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blank)"/>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blank)"/>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blank)"/>
    <n v="4130700"/>
    <n v="648739.64"/>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blank)"/>
    <n v="10016000"/>
    <n v="1436514.38"/>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blank)"/>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blank)"/>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blank)"/>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blank)"/>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blank)"/>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blank)"/>
    <n v="825000"/>
    <n v="18502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blank)"/>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blank)"/>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blank)"/>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blank)"/>
    <n v="355331797"/>
    <n v="48111067.839999996"/>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blank)"/>
    <n v="49296598"/>
    <n v="13936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blank)"/>
    <n v="37871163"/>
    <n v="6028524.3399999999"/>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blank)"/>
    <n v="10391004"/>
    <n v="1135709.04"/>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blank)"/>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blank)"/>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blank)"/>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blank)"/>
    <n v="23872142"/>
    <n v="4070419.07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blank)"/>
    <n v="3701315"/>
    <n v="0"/>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blank)"/>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blank)"/>
    <n v="27523822"/>
    <n v="5192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blank)"/>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blank)"/>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blank)"/>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blank)"/>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blank)"/>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blank)"/>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blank)"/>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blank)"/>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blank)"/>
    <n v="859334004"/>
    <n v="129341565.14"/>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blank)"/>
    <n v="493445000"/>
    <n v="52169033.340000004"/>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blank)"/>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blank)"/>
    <n v="117360000"/>
    <n v="19719163.760000002"/>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blank)"/>
    <n v="257961000"/>
    <n v="40211152.100000001"/>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blank)"/>
    <n v="32500000"/>
    <n v="1452245.79"/>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blank)"/>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blank)"/>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blank)"/>
    <n v="21100000"/>
    <n v="620146.93999999994"/>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blank)"/>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blank)"/>
    <n v="115000000"/>
    <n v="19328597.170000002"/>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blank)"/>
    <n v="8950000"/>
    <n v="1132364.0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blank)"/>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blank)"/>
    <n v="12950000"/>
    <n v="474354.96"/>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blank)"/>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blank)"/>
    <n v="9000000"/>
    <n v="4221210.57"/>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blank)"/>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blank)"/>
    <n v="340000"/>
    <n v="42768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blank)"/>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blank)"/>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blank)"/>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blank)"/>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blank)"/>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blank)"/>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blank)"/>
    <n v="58730000"/>
    <n v="6281197.1500000004"/>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blank)"/>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blank)"/>
    <n v="4100000"/>
    <n v="240020.02"/>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blank)"/>
    <n v="51750000"/>
    <n v="1970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blank)"/>
    <n v="47433588"/>
    <n v="7200356.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blank)"/>
    <n v="6795000"/>
    <n v="42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273420"/>
    <n v="1101453.0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blank)"/>
    <n v="1940000"/>
    <n v="353089.3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blank)"/>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blank)"/>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blank)"/>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blank)"/>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blank)"/>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blank)"/>
    <n v="112846406"/>
    <n v="16662123.3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blank)"/>
    <n v="20504902"/>
    <n v="4450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6137163"/>
    <n v="2520562.530000000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blank)"/>
    <n v="9960000"/>
    <n v="2047346.740000000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blank)"/>
    <n v="2460000"/>
    <n v="6696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blank)"/>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blank)"/>
    <n v="12576210"/>
    <n v="1848125.7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blank)"/>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184000"/>
    <n v="4280500.1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00000"/>
    <n v="23840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blank)"/>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6304000"/>
    <n v="5004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blank)"/>
    <n v="21080000"/>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blank)"/>
    <n v="48385808"/>
    <n v="6934621.7400000002"/>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blank)"/>
    <n v="17581573"/>
    <n v="152634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blank)"/>
    <n v="6404699"/>
    <n v="1054642.56"/>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blank)"/>
    <n v="6960000"/>
    <n v="1503551.87"/>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blank)"/>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blank)"/>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blank)"/>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blank)"/>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blank)"/>
    <n v="300000"/>
    <n v="501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blank)"/>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3050000"/>
    <n v="686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blank)"/>
    <n v="16368752"/>
    <n v="3147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178727228"/>
    <n v="24832885.91000000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31601760"/>
    <n v="474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8339697"/>
    <n v="3708815.46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2122000"/>
    <n v="838251.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67160"/>
    <n v="148437.3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blank)"/>
    <n v="9000369"/>
    <n v="3657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4828370"/>
    <n v="156667.92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8633724"/>
    <n v="800265.3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blank)"/>
    <n v="3695000"/>
    <n v="1870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551910"/>
    <n v="284950.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527876"/>
    <n v="917576.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00000"/>
    <n v="1520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blank)"/>
    <n v="338921523"/>
    <n v="521264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blank)"/>
    <n v="55211552"/>
    <n v="59771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880122"/>
    <n v="7962464.55999999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blank)"/>
    <n v="7439154"/>
    <n v="792566.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blank)"/>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blank)"/>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blank)"/>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blank)"/>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blank)"/>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blank)"/>
    <n v="723858546"/>
    <n v="116949584.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blank)"/>
    <n v="157639348"/>
    <n v="7011436.66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8000"/>
    <n v="79659.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9427530"/>
    <n v="16937448.12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blank)"/>
    <n v="13938480"/>
    <n v="2345037.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500000"/>
    <n v="582946.6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blank)"/>
    <n v="54000100"/>
    <n v="8395353.28999999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blank)"/>
    <n v="1250000"/>
    <n v="576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blank)"/>
    <n v="51750100"/>
    <n v="9824728.91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blank)"/>
    <n v="22200000"/>
    <n v="2002011.3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300400"/>
    <n v="1059259.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1659900"/>
    <n v="15949437.95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1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6408531"/>
    <n v="1854892.4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blank)"/>
    <n v="15002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blank)"/>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0"/>
    <n v="24744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blank)"/>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850000"/>
    <n v="4147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blank)"/>
    <n v="135850000"/>
    <n v="1091589.850000000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blank)"/>
    <n v="74888675"/>
    <n v="6443248.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blank)"/>
    <n v="21578689"/>
    <n v="2516406.9400000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blank)"/>
    <n v="22796552"/>
    <n v="1573913.95000000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blank)"/>
    <n v="13012862"/>
    <n v="2408014.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blank)"/>
    <n v="20588777"/>
    <n v="2815324.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blank)"/>
    <n v="16106850"/>
    <n v="3539046.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blank)"/>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blank)"/>
    <n v="13730450"/>
    <n v="2088869.5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blank)"/>
    <n v="12345902"/>
    <n v="2072320.739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blank)"/>
    <n v="17909138"/>
    <n v="2632375.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blank)"/>
    <n v="72904391"/>
    <n v="10721607.8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blank)"/>
    <n v="478613423"/>
    <n v="77501639.76000000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blank)"/>
    <n v="5411087"/>
    <n v="211264.0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blank)"/>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blank)"/>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blank)"/>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blank)"/>
    <n v="2669210"/>
    <n v="34537.80000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blank)"/>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blank)"/>
    <n v="2086277"/>
    <n v="26007.3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blank)"/>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blank)"/>
    <n v="41522204"/>
    <n v="110531.3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blank)"/>
    <n v="85954947"/>
    <n v="3040852.92"/>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blank)"/>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blank)"/>
    <n v="11124734"/>
    <n v="985073.4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blank)"/>
    <n v="2739169"/>
    <n v="384758.6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blank)"/>
    <n v="1787697"/>
    <n v="240651.4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blank)"/>
    <n v="2071047"/>
    <n v="368145.6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blank)"/>
    <n v="2932654"/>
    <n v="430443.3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blank)"/>
    <n v="2823967"/>
    <n v="541100.4300000000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blank)"/>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blank)"/>
    <n v="1760041"/>
    <n v="319368.34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blank)"/>
    <n v="1734326"/>
    <n v="316818.09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blank)"/>
    <n v="2592081"/>
    <n v="402490.160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blank)"/>
    <n v="10747057"/>
    <n v="1639168.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blank)"/>
    <n v="66407388"/>
    <n v="11785784.729999999"/>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blank)"/>
    <n v="31285792"/>
    <n v="2902548.6599999997"/>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blank)"/>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blank)"/>
    <n v="7599999"/>
    <n v="1053150"/>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blank)"/>
    <n v="1500000"/>
    <n v="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blank)"/>
    <n v="23847284"/>
    <n v="1540236.31"/>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blank)"/>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blank)"/>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blank)"/>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blank)"/>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blank)"/>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blank)"/>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blank)"/>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blank)"/>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blank)"/>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blank)"/>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blank)"/>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blank)"/>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blank)"/>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blank)"/>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blank)"/>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blank)"/>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blank)"/>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blank)"/>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blank)"/>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blank)"/>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blank)"/>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blank)"/>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blank)"/>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blank)"/>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blank)"/>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blank)"/>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blank)"/>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blank)"/>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blank)"/>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blank)"/>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blank)"/>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blank)"/>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blank)"/>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blank)"/>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blank)"/>
    <n v="4290000"/>
    <n v="622666.6700000000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blank)"/>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blank)"/>
    <n v="599769"/>
    <n v="94321.23000000001"/>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blank)"/>
    <n v="3510000"/>
    <n v="54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blank)"/>
    <n v="495396"/>
    <n v="82566"/>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blank)"/>
    <n v="3510000"/>
    <n v="54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blank)"/>
    <n v="489681"/>
    <n v="81681.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blank)"/>
    <n v="54665300"/>
    <n v="8102533.330000000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blank)"/>
    <n v="8883604"/>
    <n v="5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7572479"/>
    <n v="1216992.7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blank)"/>
    <n v="3600000"/>
    <n v="554834.2500000001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blank)"/>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blank)"/>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blank)"/>
    <n v="16800000"/>
    <n v="2637923.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blank)"/>
    <n v="5302025"/>
    <n v="819643.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010000"/>
    <n v="654875.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blank)"/>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blank)"/>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blank)"/>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blank)"/>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294005323"/>
    <n v="43993729.55999999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blank)"/>
    <n v="54699280"/>
    <n v="1311333.3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0889693"/>
    <n v="6665259.519999999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8385000"/>
    <n v="2003256.139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56800"/>
    <n v="20390.4000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blank)"/>
    <n v="22600000"/>
    <n v="3077531.05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blank)"/>
    <n v="11700000"/>
    <n v="611478.5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84931"/>
    <n v="10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0885937"/>
    <n v="773406.1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5000000"/>
    <n v="43445.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0000"/>
    <n v="2675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blank)"/>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2014855"/>
    <n v="156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blank)"/>
    <n v="11468425"/>
    <n v="15161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blank)"/>
    <n v="15958611"/>
    <n v="23188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25816"/>
    <n v="232569.7599999999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blank)"/>
    <n v="2970000"/>
    <n v="354828.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blank)"/>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700000"/>
    <n v="5426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blank)"/>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400000"/>
    <n v="5000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blank)"/>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130678043"/>
    <n v="19043434.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33170762"/>
    <n v="158171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17944296"/>
    <n v="2883637.98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18846400"/>
    <n v="2051079.5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blank)"/>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885600"/>
    <n v="2301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2000000"/>
    <n v="849394.2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blank)"/>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blank)"/>
    <n v="15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blank)"/>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blank)"/>
    <n v="4197310"/>
    <n v="47274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blank)"/>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blank)"/>
    <n v="592401"/>
    <n v="71837.440000000002"/>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blank)"/>
    <n v="126376913"/>
    <n v="19921238.329999998"/>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blank)"/>
    <n v="30798788"/>
    <n v="1304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blank)"/>
    <n v="17302518"/>
    <n v="2722665.89"/>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blank)"/>
    <n v="9953917"/>
    <n v="1369137.22"/>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blank)"/>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blank)"/>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blank)"/>
    <n v="300000"/>
    <n v="0"/>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blank)"/>
    <n v="6787598"/>
    <n v="212748.18"/>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blank)"/>
    <n v="3400000"/>
    <n v="315498.01"/>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blank)"/>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blank)"/>
    <n v="235000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blank)"/>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blank)"/>
    <n v="232000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blank)"/>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blank)"/>
    <n v="217950"/>
    <n v="98648"/>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blank)"/>
    <n v="190000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blank)"/>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blank)"/>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blank)"/>
    <n v="12995000"/>
    <n v="2007557.85"/>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blank)"/>
    <n v="20534329"/>
    <n v="139074.79999999999"/>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blank)"/>
    <n v="133284214"/>
    <n v="25014414.829999998"/>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blank)"/>
    <n v="23513680"/>
    <n v="482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blank)"/>
    <n v="18649767"/>
    <n v="3063850.5"/>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blank)"/>
    <n v="8847696"/>
    <n v="1510946.3199999998"/>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blank)"/>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blank)"/>
    <n v="3600000"/>
    <n v="297284.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blank)"/>
    <n v="5454560"/>
    <n v="170880"/>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blank)"/>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blank)"/>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blank)"/>
    <n v="980295"/>
    <n v="0"/>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blank)"/>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blank)"/>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blank)"/>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blank)"/>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blank)"/>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blank)"/>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blank)"/>
    <n v="2370686595"/>
    <n v="262412454.35999998"/>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blank)"/>
    <n v="318806692"/>
    <n v="7110200.4900000002"/>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blank)"/>
    <n v="323602968"/>
    <n v="40068607.290000007"/>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blank)"/>
    <n v="226355762"/>
    <n v="6539686.6299999999"/>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blank)"/>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blank)"/>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blank)"/>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blank)"/>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blank)"/>
    <n v="82296304"/>
    <n v="570917.80000000005"/>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blank)"/>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blank)"/>
    <n v="67600000"/>
    <n v="13453895.549999999"/>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blank)"/>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blank)"/>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blank)"/>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blank)"/>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blank)"/>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blank)"/>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blank)"/>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blank)"/>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blank)"/>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blank)"/>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blank)"/>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blank)"/>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blank)"/>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blank)"/>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blank)"/>
    <n v="45203000"/>
    <n v="10130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blank)"/>
    <n v="13462000"/>
    <n v="2940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blank)"/>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blank)"/>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blank)"/>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blank)"/>
    <n v="4000000"/>
    <n v="104830.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blank)"/>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blank)"/>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blank)"/>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blank)"/>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blank)"/>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blank)"/>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blank)"/>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blank)"/>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blank)"/>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blank)"/>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blank)"/>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blank)"/>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blank)"/>
    <n v="17405792"/>
    <n v="2430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blank)"/>
    <n v="3301200"/>
    <n v="285117.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blank)"/>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blank)"/>
    <n v="2212011"/>
    <n v="320260.3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blank)"/>
    <n v="1941000"/>
    <n v="115533.7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blank)"/>
    <n v="20100000"/>
    <n v="1869524.02"/>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blank)"/>
    <n v="1200000"/>
    <n v="1844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blank)"/>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blank)"/>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blank)"/>
    <n v="1700000"/>
    <n v="269879.3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923808"/>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blank)"/>
    <n v="2200000"/>
    <n v="106366.91"/>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blank)"/>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blank)"/>
    <n v="3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blank)"/>
    <n v="780000"/>
    <n v="271678.0999999999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blank)"/>
    <n v="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blank)"/>
    <n v="966943"/>
    <n v="21437.5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blank)"/>
    <n v="1190113921"/>
    <n v="136218026.97"/>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blank)"/>
    <n v="0"/>
    <n v="8470744.5600000005"/>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blank)"/>
    <n v="129158712"/>
    <n v="20098876.82000000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blank)"/>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blank)"/>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blank)"/>
    <n v="627412777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blank)"/>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blank)"/>
    <n v="38457434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blank)"/>
    <n v="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blank)"/>
    <n v="31209834"/>
    <n v="471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blank)"/>
    <n v="9781836"/>
    <n v="761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blank)"/>
    <n v="4298346"/>
    <n v="708257.9199999999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blank)"/>
    <n v="2439000"/>
    <n v="328544.5400000000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blank)"/>
    <n v="184666"/>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blank)"/>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blank)"/>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blank)"/>
    <n v="10472665"/>
    <n v="1495337.1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blank)"/>
    <n v="5850000"/>
    <n v="672757.8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blank)"/>
    <n v="4400000"/>
    <n v="162769.200000000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blank)"/>
    <n v="12484570"/>
    <n v="31152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blank)"/>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blank)"/>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blank)"/>
    <n v="3084000"/>
    <n v="72069.49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blank)"/>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blank)"/>
    <n v="143472333"/>
    <n v="19256666.67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blank)"/>
    <n v="67079600"/>
    <n v="8777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8942818"/>
    <n v="2852715.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blank)"/>
    <n v="6773500"/>
    <n v="1748263.510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blank)"/>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blank)"/>
    <n v="815000"/>
    <n v="2480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blank)"/>
    <n v="13800000"/>
    <n v="10266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blank)"/>
    <n v="11431285"/>
    <n v="1689160.7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4775000"/>
    <n v="314440.26"/>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01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887472"/>
    <n v="231645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730000"/>
    <n v="104109.3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blank)"/>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blank)"/>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blank)"/>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blank)"/>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blank)"/>
    <n v="114348399"/>
    <n v="16774254"/>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blank)"/>
    <n v="21672654"/>
    <n v="1889064.13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13932.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061348"/>
    <n v="2551246.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blank)"/>
    <n v="7186800"/>
    <n v="191051.4300000000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570025"/>
    <n v="3953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blank)"/>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blank)"/>
    <n v="5241008"/>
    <n v="836541.5800000000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blank)"/>
    <n v="6386297"/>
    <n v="647642.61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00000"/>
    <n v="141283.3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94975"/>
    <n v="2876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876451"/>
    <n v="621448.16999999993"/>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8912"/>
    <n v="738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blank)"/>
    <n v="774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blank)"/>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90800"/>
    <n v="595284.7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blank)"/>
    <n v="7986839"/>
    <n v="19127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277246755"/>
    <n v="42182966.35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65936896"/>
    <n v="3526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38058182"/>
    <n v="6231901.220000000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8858266"/>
    <n v="2746569.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blank)"/>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11999275"/>
    <n v="496965.180000000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blank)"/>
    <n v="21350000"/>
    <n v="2234162.2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795000"/>
    <n v="513684.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02070"/>
    <n v="16095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8940420"/>
    <n v="57341.4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700550"/>
    <n v="1918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1433258"/>
    <n v="29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6950"/>
    <n v="147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9023276"/>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20078712"/>
    <n v="123751.06000000001"/>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blank)"/>
    <n v="187673500"/>
    <n v="23883754.03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blank)"/>
    <n v="63059000"/>
    <n v="530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18412"/>
    <n v="3286871.7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blank)"/>
    <n v="15592561"/>
    <n v="2972278.550000000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blank)"/>
    <n v="7422327"/>
    <n v="22512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blank)"/>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blank)"/>
    <n v="40391705"/>
    <n v="3293104.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blank)"/>
    <n v="30240000"/>
    <n v="60487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9707409"/>
    <n v="4354313.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090000"/>
    <n v="9530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518000"/>
    <n v="406114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blank)"/>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blank)"/>
    <n v="292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blank)"/>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6873419"/>
    <n v="497086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blank)"/>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blank)"/>
    <n v="34165000"/>
    <n v="7299383.0199999996"/>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blank)"/>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blank)"/>
    <n v="3693496"/>
    <n v="1118762.3700000001"/>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blank)"/>
    <n v="3000000"/>
    <n v="87104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blank)"/>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83818000"/>
    <n v="14560688.869999997"/>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blank)"/>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blank)"/>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276000"/>
    <n v="675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0"/>
    <n v="181519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502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65285558"/>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7066330"/>
    <n v="1622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blank)"/>
    <n v="778156905"/>
    <n v="113609045.8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blank)"/>
    <n v="233818935"/>
    <n v="22893004.32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5816398"/>
    <n v="15805422.3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blank)"/>
    <n v="47898283"/>
    <n v="22125407.69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34510056"/>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7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269856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blank)"/>
    <n v="18563793"/>
    <n v="1148172.1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481575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blank)"/>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blank)"/>
    <n v="115864980"/>
    <n v="19993155.0799999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blank)"/>
    <n v="120082304"/>
    <n v="8252767.62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000000"/>
    <n v="334761.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61200000"/>
    <n v="5544180.549999998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4721613"/>
    <n v="17445692.80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41518187"/>
    <n v="1101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0000000"/>
    <n v="7899847.8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18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blank)"/>
    <n v="7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432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blank)"/>
    <n v="9527600"/>
    <n v="15276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blank)"/>
    <n v="7398500"/>
    <n v="889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blank)"/>
    <n v="7600000"/>
    <n v="1175914.62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blank)"/>
    <n v="8369000"/>
    <n v="1162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blank)"/>
    <n v="9640100"/>
    <n v="12474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blank)"/>
    <n v="7355000"/>
    <n v="1016088.67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blank)"/>
    <n v="7144000"/>
    <n v="10126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blank)"/>
    <n v="7820000"/>
    <n v="10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blank)"/>
    <n v="5500000"/>
    <n v="806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blank)"/>
    <n v="8944332"/>
    <n v="1692690.14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blank)"/>
    <n v="7674500"/>
    <n v="11828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blank)"/>
    <n v="6966717"/>
    <n v="95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blank)"/>
    <n v="9120148"/>
    <n v="1785688.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blank)"/>
    <n v="6250000"/>
    <n v="891630.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blank)"/>
    <n v="8788000"/>
    <n v="123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blank)"/>
    <n v="8714886"/>
    <n v="1242193.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blank)"/>
    <n v="7906500"/>
    <n v="1319951.3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blank)"/>
    <n v="9395470"/>
    <n v="1367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blank)"/>
    <n v="5621900"/>
    <n v="9908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blank)"/>
    <n v="7648500"/>
    <n v="10239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blank)"/>
    <n v="10042000"/>
    <n v="1411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blank)"/>
    <n v="9992400"/>
    <n v="12875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blank)"/>
    <n v="8537000"/>
    <n v="1175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blank)"/>
    <n v="10550000"/>
    <n v="1153787.64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blank)"/>
    <n v="8650000"/>
    <n v="12462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blank)"/>
    <n v="6500000"/>
    <n v="10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blank)"/>
    <n v="6000000"/>
    <n v="900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blank)"/>
    <n v="8404500"/>
    <n v="1204130.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blank)"/>
    <n v="7936000"/>
    <n v="112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blank)"/>
    <n v="6868100"/>
    <n v="9844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blank)"/>
    <n v="36200000"/>
    <n v="3840439.3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blank)"/>
    <n v="886706966"/>
    <n v="126117624.30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blank)"/>
    <n v="105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blank)"/>
    <n v="1360000"/>
    <n v="1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blank)"/>
    <n v="7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blank)"/>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blank)"/>
    <n v="1412000"/>
    <n v="15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blank)"/>
    <n v="52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blank)"/>
    <n v="9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blank)"/>
    <n v="6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blank)"/>
    <n v="68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blank)"/>
    <n v="1240000"/>
    <n v="1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blank)"/>
    <n v="10255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blank)"/>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blank)"/>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blank)"/>
    <n v="8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blank)"/>
    <n v="6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blank)"/>
    <n v="440000"/>
    <n v="3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blank)"/>
    <n v="1800000"/>
    <n v="1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blank)"/>
    <n v="9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blank)"/>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blank)"/>
    <n v="5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blank)"/>
    <n v="1222000"/>
    <n v="13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blank)"/>
    <n v="652000"/>
    <n v="4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blank)"/>
    <n v="1800000"/>
    <n v="1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blank)"/>
    <n v="7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blank)"/>
    <n v="6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blank)"/>
    <n v="8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blank)"/>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blank)"/>
    <n v="4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blank)"/>
    <n v="9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blank)"/>
    <n v="2200000"/>
    <n v="7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blank)"/>
    <n v="105175611"/>
    <n v="301023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blank)"/>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blank)"/>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blank)"/>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blank)"/>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blank)"/>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blank)"/>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blank)"/>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blank)"/>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blank)"/>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blank)"/>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blank)"/>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blank)"/>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blank)"/>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blank)"/>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blank)"/>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blank)"/>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blank)"/>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blank)"/>
    <n v="1112460"/>
    <n v="206258.52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blank)"/>
    <n v="811788"/>
    <n v="135372.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blank)"/>
    <n v="1400000"/>
    <n v="159534.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blank)"/>
    <n v="1371000"/>
    <n v="176463.49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blank)"/>
    <n v="1300000"/>
    <n v="190529.94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blank)"/>
    <n v="1200000"/>
    <n v="153865.84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blank)"/>
    <n v="1400000"/>
    <n v="136911.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blank)"/>
    <n v="1400000"/>
    <n v="153994.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blank)"/>
    <n v="1400000"/>
    <n v="110902.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blank)"/>
    <n v="1150668"/>
    <n v="204934.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blank)"/>
    <n v="1200000"/>
    <n v="163074.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blank)"/>
    <n v="1033283"/>
    <n v="145221.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blank)"/>
    <n v="1179852"/>
    <n v="195700.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blank)"/>
    <n v="1400000"/>
    <n v="111213.450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blank)"/>
    <n v="1128528"/>
    <n v="18815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blank)"/>
    <n v="1100000"/>
    <n v="184934.75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blank)"/>
    <n v="1400000"/>
    <n v="175693.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blank)"/>
    <n v="1600000"/>
    <n v="206320.0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blank)"/>
    <n v="1128100"/>
    <n v="121305.730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blank)"/>
    <n v="1101500"/>
    <n v="152301.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blank)"/>
    <n v="1300000"/>
    <n v="213091.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blank)"/>
    <n v="1300000"/>
    <n v="195639.4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blank)"/>
    <n v="1100000"/>
    <n v="177694.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blank)"/>
    <n v="1800000"/>
    <n v="171542.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blank)"/>
    <n v="1400000"/>
    <n v="154147.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blank)"/>
    <n v="900000"/>
    <n v="157072.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blank)"/>
    <n v="1100000"/>
    <n v="137068.4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blank)"/>
    <n v="1400000"/>
    <n v="176001.7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blank)"/>
    <n v="1400000"/>
    <n v="171384.7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blank)"/>
    <n v="972560"/>
    <n v="15005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blank)"/>
    <n v="5600000"/>
    <n v="567369.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blank)"/>
    <n v="127681864"/>
    <n v="19158289.2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blank)"/>
    <n v="1400000"/>
    <n v="885494.5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blank)"/>
    <n v="1450982"/>
    <n v="24297.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blank)"/>
    <n v="930250"/>
    <n v="50675.7400000000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blank)"/>
    <n v="950000"/>
    <n v="100398.6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blank)"/>
    <n v="1100000"/>
    <n v="48047.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blank)"/>
    <n v="550000"/>
    <n v="6267.1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blank)"/>
    <n v="1000000"/>
    <n v="18123.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blank)"/>
    <n v="2250000"/>
    <n v="69044.7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blank)"/>
    <n v="1000000"/>
    <n v="14024.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blank)"/>
    <n v="850000"/>
    <n v="80430.7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blank)"/>
    <n v="1150000"/>
    <n v="108766.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blank)"/>
    <n v="1350000"/>
    <n v="40108.01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blank)"/>
    <n v="650000"/>
    <n v="121897.48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blank)"/>
    <n v="1150000"/>
    <n v="58927.5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blank)"/>
    <n v="1250000"/>
    <n v="78793.960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blank)"/>
    <n v="1000000"/>
    <n v="12226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blank)"/>
    <n v="590277"/>
    <n v="15296.3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blank)"/>
    <n v="600000"/>
    <n v="45333.5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blank)"/>
    <n v="1250000"/>
    <n v="226608.5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blank)"/>
    <n v="850000"/>
    <n v="18743.65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blank)"/>
    <n v="850000"/>
    <n v="40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blank)"/>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blank)"/>
    <n v="850000"/>
    <n v="69408.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blank)"/>
    <n v="500000"/>
    <n v="68406.4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blank)"/>
    <n v="750000"/>
    <n v="35099.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blank)"/>
    <n v="1100000"/>
    <n v="20721.7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blank)"/>
    <n v="750000"/>
    <n v="25620.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blank)"/>
    <n v="720000"/>
    <n v="6933.3300000000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blank)"/>
    <n v="1450000"/>
    <n v="160982.35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blank)"/>
    <n v="49554588"/>
    <n v="10885125.35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blank)"/>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blank)"/>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blank)"/>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blank)"/>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blank)"/>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blank)"/>
    <n v="13581435"/>
    <n v="1829136.1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blank)"/>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blank)"/>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blank)"/>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blank)"/>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blank)"/>
    <n v="297782"/>
    <n v="53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blank)"/>
    <n v="6542400"/>
    <n v="1475865.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blank)"/>
    <n v="36900652"/>
    <n v="316875.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blank)"/>
    <n v="39317276"/>
    <n v="46314744.45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blank)"/>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blank)"/>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blank)"/>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blank)"/>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blank)"/>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blank)"/>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blank)"/>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blank)"/>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blank)"/>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blank)"/>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blank)"/>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8934347"/>
    <n v="1301900.90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blank)"/>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blank)"/>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blank)"/>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blank)"/>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blank)"/>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blank)"/>
    <n v="7076598"/>
    <n v="384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blank)"/>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blank)"/>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blank)"/>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blank)"/>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blank)"/>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blank)"/>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blank)"/>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blank)"/>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blank)"/>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blank)"/>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blank)"/>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blank)"/>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blank)"/>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blank)"/>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blank)"/>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blank)"/>
    <n v="10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blank)"/>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blank)"/>
    <n v="950000"/>
    <n v="36100.800000000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blank)"/>
    <n v="1200000"/>
    <n v="22332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blank)"/>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blank)"/>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blank)"/>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blank)"/>
    <n v="1650000"/>
    <n v="1087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blank)"/>
    <n v="1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blank)"/>
    <n v="1500000"/>
    <n v="3997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blank)"/>
    <n v="1000000"/>
    <n v="93046.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blank)"/>
    <n v="1000000"/>
    <n v="2202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blank)"/>
    <n v="2250000"/>
    <n v="37618.85000000000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blank)"/>
    <n v="1000000"/>
    <n v="4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blank)"/>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blank)"/>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blank)"/>
    <n v="1000000"/>
    <n v="945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blank)"/>
    <n v="1500004"/>
    <n v="90562.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blank)"/>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blank)"/>
    <n v="2000000"/>
    <n v="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blank)"/>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blank)"/>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blank)"/>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blank)"/>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blank)"/>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blank)"/>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blank)"/>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blank)"/>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blank)"/>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blank)"/>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blank)"/>
    <n v="120003050"/>
    <n v="17464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blank)"/>
    <n v="26806000"/>
    <n v="4938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blank)"/>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blank)"/>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blank)"/>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blank)"/>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blank)"/>
    <n v="3784538"/>
    <n v="747784.05999999994"/>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blank)"/>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blank)"/>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blank)"/>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blank)"/>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blank)"/>
    <n v="2140571"/>
    <n v="7587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blank)"/>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blank)"/>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blank)"/>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blank)"/>
    <n v="45760149"/>
    <n v="710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blank)"/>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blank)"/>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blank)"/>
    <n v="6542995"/>
    <n v="1077734.6300000001"/>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blank)"/>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blank)"/>
    <n v="1687244"/>
    <n v="26222.7"/>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blank)"/>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blank)"/>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blank)"/>
    <n v="480971136"/>
    <n v="45602305.730000004"/>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blank)"/>
    <n v="24336432259"/>
    <n v="3387222272.0099998"/>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blank)"/>
    <n v="15215280"/>
    <n v="222130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blank)"/>
    <n v="625087236"/>
    <n v="8188349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blank)"/>
    <n v="45341584"/>
    <n v="6644837.7800000012"/>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blank)"/>
    <n v="3102406395"/>
    <n v="464993104.04000002"/>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blank)"/>
    <n v="344470324"/>
    <n v="56206366.230000004"/>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blank)"/>
    <n v="3046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blank)"/>
    <n v="72417480"/>
    <n v="4743018.2899999991"/>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blank)"/>
    <n v="7000000"/>
    <n v="1463998"/>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blank)"/>
    <n v="3000000"/>
    <n v="1457420.7"/>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blank)"/>
    <n v="617032973"/>
    <n v="37246893.989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blank)"/>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blank)"/>
    <n v="880357000"/>
    <n v="8291236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blank)"/>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blank)"/>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blank)"/>
    <n v="812274730"/>
    <n v="24594824.529999997"/>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blank)"/>
    <n v="358415618"/>
    <n v="4720457.5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blank)"/>
    <n v="43208560"/>
    <n v="403518.1700000000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blank)"/>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blank)"/>
    <n v="79920400"/>
    <n v="355310.74"/>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blank)"/>
    <n v="15309505"/>
    <n v="1197881.92"/>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blank)"/>
    <n v="1659467431"/>
    <n v="278197701.90000004"/>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blank)"/>
    <n v="416262143"/>
    <n v="131898820.2300000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blank)"/>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blank)"/>
    <n v="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blank)"/>
    <n v="2120660306"/>
    <n v="208963853.91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blank)"/>
    <n v="783741933"/>
    <n v="112636999.98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blank)"/>
    <n v="229142220"/>
    <n v="280275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blank)"/>
    <n v="710263907"/>
    <n v="498067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blank)"/>
    <n v="193933246"/>
    <n v="31008482.190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blank)"/>
    <n v="80976915"/>
    <n v="13345655.50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blank)"/>
    <n v="215441929"/>
    <n v="11486309.7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blank)"/>
    <n v="51826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blank)"/>
    <n v="32478178"/>
    <n v="756752.5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blank)"/>
    <n v="4410362"/>
    <n v="3702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blank)"/>
    <n v="0"/>
    <n v="2531750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blank)"/>
    <n v="185676491"/>
    <n v="5207967.560000000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blank)"/>
    <n v="107903399"/>
    <n v="9532791.860000001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blank)"/>
    <n v="25292486"/>
    <n v="3890530.8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blank)"/>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blank)"/>
    <n v="62214390"/>
    <n v="35368982.84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blank)"/>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blank)"/>
    <n v="25165105"/>
    <n v="1345886.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blank)"/>
    <n v="29205946"/>
    <n v="18305130.14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blank)"/>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blank)"/>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blank)"/>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blank)"/>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blank)"/>
    <n v="157300301"/>
    <n v="735996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blank)"/>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blank)"/>
    <n v="96306252"/>
    <n v="143641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blank)"/>
    <n v="272881993"/>
    <n v="36552470"/>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blank)"/>
    <n v="18226563"/>
    <n v="2647292.4"/>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blank)"/>
    <n v="798000"/>
    <n v="94602.18"/>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blank)"/>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blank)"/>
    <n v="16188000"/>
    <n v="2307092.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blank)"/>
    <n v="1200000"/>
    <n v="470255.7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blank)"/>
    <n v="0"/>
    <n v="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blank)"/>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blank)"/>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blank)"/>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blank)"/>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blank)"/>
    <n v="24000000"/>
    <n v="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blank)"/>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blank)"/>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blank)"/>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blank)"/>
    <n v="14662957"/>
    <n v="0"/>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blank)"/>
    <n v="6151220"/>
    <n v="4425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blank)"/>
    <n v="400000"/>
    <n v="15732.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blank)"/>
    <n v="48111171"/>
    <n v="70992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blank)"/>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blank)"/>
    <n v="14591346"/>
    <n v="424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blank)"/>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blank)"/>
    <n v="6300000"/>
    <n v="1070316.5999999999"/>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blank)"/>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blank)"/>
    <n v="4539464"/>
    <n v="565895.80999999994"/>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blank)"/>
    <n v="1810200"/>
    <n v="26162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blank)"/>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blank)"/>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blank)"/>
    <n v="9202647"/>
    <n v="1900699.180000000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blank)"/>
    <n v="5798637"/>
    <n v="1274548.4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1538919"/>
    <n v="101521.5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blank)"/>
    <n v="6417055"/>
    <n v="416162.1599999999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blank)"/>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blank)"/>
    <n v="4183382"/>
    <n v="13859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blank)"/>
    <n v="371559"/>
    <n v="636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blank)"/>
    <n v="475000"/>
    <n v="14085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blank)"/>
    <n v="3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blank)"/>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blank)"/>
    <n v="1520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blank)"/>
    <n v="6088159"/>
    <n v="181289.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blank)"/>
    <n v="94580591"/>
    <n v="14457810.92000000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blank)"/>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blank)"/>
    <n v="13547988"/>
    <n v="2237703.3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blank)"/>
    <n v="2418412"/>
    <n v="185230.030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blank)"/>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blank)"/>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blank)"/>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blank)"/>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blank)"/>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blank)"/>
    <n v="14513915"/>
    <n v="2576578.200000000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blank)"/>
    <n v="4729000"/>
    <n v="437674.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blank)"/>
    <n v="30127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blank)"/>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blank)"/>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blank)"/>
    <n v="11518512"/>
    <n v="13654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blank)"/>
    <n v="2805662"/>
    <n v="87985.22"/>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blank)"/>
    <n v="418503364"/>
    <n v="6146290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blank)"/>
    <n v="30682400"/>
    <n v="47348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blank)"/>
    <n v="24095662"/>
    <n v="3886368.699999999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blank)"/>
    <n v="15909920"/>
    <n v="2280505.6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blank)"/>
    <n v="905000"/>
    <n v="41964.9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blank)"/>
    <n v="10550000"/>
    <n v="283943.9000000000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blank)"/>
    <n v="59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blank)"/>
    <n v="13801000"/>
    <n v="424217.5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blank)"/>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blank)"/>
    <n v="1182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blank)"/>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blank)"/>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blank)"/>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blank)"/>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blank)"/>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blank)"/>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blank)"/>
    <n v="67599546"/>
    <n v="37044"/>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blank)"/>
    <n v="2741250"/>
    <n v="0"/>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blank)"/>
    <n v="22090278"/>
    <n v="3132701.3600000003"/>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blank)"/>
    <n v="3128967"/>
    <n v="485087.99999999994"/>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blank)"/>
    <n v="525000"/>
    <n v="26943.4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blank)"/>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blank)"/>
    <n v="2400000"/>
    <n v="415978.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blank)"/>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blank)"/>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blank)"/>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425000"/>
    <n v="20000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blank)"/>
    <n v="505793"/>
    <n v="3650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blank)"/>
    <n v="1056613586"/>
    <n v="156856389.06"/>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blank)"/>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blank)"/>
    <n v="64171493"/>
    <n v="11282148.86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blank)"/>
    <n v="50568469"/>
    <n v="8036244.670000000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blank)"/>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blank)"/>
    <n v="10500000"/>
    <n v="588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blank)"/>
    <n v="21179628"/>
    <n v="1089580.9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blank)"/>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blank)"/>
    <n v="300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blank)"/>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blank)"/>
    <n v="62000000"/>
    <n v="991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blank)"/>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blank)"/>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blank)"/>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blank)"/>
    <n v="131953750"/>
    <n v="48240.8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blank)"/>
    <n v="28806764"/>
    <n v="0"/>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blank)"/>
    <n v="33276009"/>
    <n v="5053024.3199999994"/>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blank)"/>
    <n v="4754328"/>
    <n v="782010.2100000000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blank)"/>
    <n v="1275000"/>
    <n v="199052.77"/>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blank)"/>
    <n v="848000"/>
    <n v="54288.160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695000"/>
    <n v="584866.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440000"/>
    <n v="161094.08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blank)"/>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blank)"/>
    <n v="4350000"/>
    <n v="336406.2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blank)"/>
    <n v="1515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blank)"/>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blank)"/>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0"/>
    <n v="14203.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4660000"/>
    <n v="611101.199999999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blank)"/>
    <n v="1760000"/>
    <n v="133768.3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blank)"/>
    <n v="13394866"/>
    <n v="1909948.1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blank)"/>
    <n v="1900726"/>
    <n v="295851.0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blank)"/>
    <n v="683200"/>
    <n v="280964.0899999999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20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blank)"/>
    <n v="1750000"/>
    <n v="394882.3199999999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blank)"/>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blank)"/>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033630"/>
    <n v="129715.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blank)"/>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blank)"/>
    <n v="63157788"/>
    <n v="9705395.4600000009"/>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1598932"/>
    <n v="287889.40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blank)"/>
    <n v="1373820"/>
    <n v="25292.260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blank)"/>
    <n v="345000"/>
    <n v="42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blank)"/>
    <n v="566765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blank)"/>
    <n v="336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blank)"/>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blank)"/>
    <n v="45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blank)"/>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blank)"/>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blank)"/>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blank)"/>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blank)"/>
    <n v="78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blank)"/>
    <n v="13197400"/>
    <n v="2255497.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blank)"/>
    <n v="1897000"/>
    <n v="306841.4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blank)"/>
    <n v="1000000"/>
    <n v="147181.5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blank)"/>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blank)"/>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blank)"/>
    <n v="135000"/>
    <n v="19883"/>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blank)"/>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990000"/>
    <n v="3795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blank)"/>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blank)"/>
    <n v="820915451"/>
    <n v="111561140.84999999"/>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blank)"/>
    <n v="60070236"/>
    <n v="9929102.3699999992"/>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blank)"/>
    <n v="3494000"/>
    <n v="401808.05000000005"/>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blank)"/>
    <n v="343344"/>
    <n v="325397.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blank)"/>
    <n v="19824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blank)"/>
    <n v="1132800"/>
    <n v="1888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blank)"/>
    <n v="1080000"/>
    <n v="20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blank)"/>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blank)"/>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blank)"/>
    <n v="45343172"/>
    <n v="43190.55999999999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blank)"/>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blank)"/>
    <n v="166378416"/>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blank)"/>
    <n v="41762500"/>
    <n v="6416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blank)"/>
    <n v="7792800"/>
    <n v="12933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2737050"/>
    <n v="455536"/>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blank)"/>
    <n v="1941600"/>
    <n v="181602.9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blank)"/>
    <n v="400015000"/>
    <n v="34053227"/>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blank)"/>
    <n v="1198462"/>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blank)"/>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blank)"/>
    <n v="1764554"/>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blank)"/>
    <n v="9645000"/>
    <n v="13104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blank)"/>
    <n v="1253200"/>
    <n v="202982.0699999999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blank)"/>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blank)"/>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blank)"/>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blank)"/>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blank)"/>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blank)"/>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blank)"/>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blank)"/>
    <n v="18465338"/>
    <n v="2684513.52"/>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blank)"/>
    <n v="2553602"/>
    <n v="415758.89"/>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blank)"/>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blank)"/>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blank)"/>
    <n v="167317"/>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blank)"/>
    <n v="3575683"/>
    <n v="65462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blank)"/>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blank)"/>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blank)"/>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
    <n v="2042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120000"/>
    <n v="521935.9400000000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blank)"/>
    <n v="280000"/>
    <n v="138011.6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blank)"/>
    <n v="6368747859"/>
    <n v="938268952.48999989"/>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blank)"/>
    <n v="96888969"/>
    <n v="16049692.2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blank)"/>
    <n v="444417483"/>
    <n v="73456343.150000006"/>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blank)"/>
    <n v="100970547"/>
    <n v="16720568.939999998"/>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blank)"/>
    <n v="0"/>
    <n v="0"/>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blank)"/>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blank)"/>
    <n v="24600000"/>
    <n v="30312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blank)"/>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blank)"/>
    <n v="3000000"/>
    <n v="245597"/>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blank)"/>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blank)"/>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blank)"/>
    <n v="170707699"/>
    <n v="39022390.829999998"/>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blank)"/>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199163698"/>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blank)"/>
    <n v="45002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blank)"/>
    <n v="850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blank)"/>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blank)"/>
    <n v="273865066"/>
    <n v="41267577"/>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blank)"/>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blank)"/>
    <n v="32902378"/>
    <n v="21240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blank)"/>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blank)"/>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blank)"/>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blank)"/>
    <n v="5300000"/>
    <n v="12272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blank)"/>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blank)"/>
    <n v="365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blank)"/>
    <n v="360529307"/>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blank)"/>
    <n v="32316270"/>
    <n v="537962"/>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blank)"/>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blank)"/>
    <n v="334247484"/>
    <n v="54741475.439999998"/>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blank)"/>
    <n v="5022057"/>
    <n v="794179.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blank)"/>
    <n v="5609200"/>
    <n v="898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blank)"/>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blank)"/>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blank)"/>
    <n v="880738"/>
    <n v="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blank)"/>
    <n v="6949711"/>
    <n v="0"/>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blank)"/>
    <n v="271449598"/>
    <n v="56033285.53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blank)"/>
    <n v="15905205"/>
    <n v="1324836.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blank)"/>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blank)"/>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blank)"/>
    <n v="105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blank)"/>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blank)"/>
    <n v="5205558230"/>
    <n v="665796874.63999999"/>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blank)"/>
    <n v="10608112535"/>
    <n v="1715194247.8299999"/>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blank)"/>
    <n v="189410056"/>
    <n v="33132991.199999999"/>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blank)"/>
    <n v="628705697"/>
    <n v="107276310.7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blank)"/>
    <n v="295068709"/>
    <n v="49372692.310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blank)"/>
    <n v="733029421"/>
    <n v="122203197.28"/>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blank)"/>
    <n v="214429932"/>
    <n v="26617139.050000001"/>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blank)"/>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blank)"/>
    <n v="60000000"/>
    <n v="6645619"/>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blank)"/>
    <n v="2073000"/>
    <n v="228579.68"/>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blank)"/>
    <n v="2577120"/>
    <n v="514821.02"/>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blank)"/>
    <n v="420448916"/>
    <n v="57698294.700000003"/>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blank)"/>
    <n v="7800000"/>
    <n v="705471.87"/>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blank)"/>
    <n v="54320000"/>
    <n v="52222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blank)"/>
    <n v="320235960"/>
    <n v="557224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blank)"/>
    <n v="199843606"/>
    <n v="3085533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blank)"/>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blank)"/>
    <n v="42946921"/>
    <n v="39026135.280000001"/>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blank)"/>
    <n v="12650000"/>
    <n v="2068764.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blank)"/>
    <n v="2471056"/>
    <n v="85963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blank)"/>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blank)"/>
    <n v="1694700"/>
    <n v="22021141.910000004"/>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blank)"/>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blank)"/>
    <n v="4992585"/>
    <n v="31907.20000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blank)"/>
    <n v="44790399"/>
    <n v="8800309.66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blank)"/>
    <n v="132554029"/>
    <n v="17220460.800000004"/>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2500000"/>
    <n v="138591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blank)"/>
    <n v="21792454"/>
    <n v="4965783.38"/>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blank)"/>
    <n v="17421762"/>
    <n v="112837.5"/>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blank)"/>
    <n v="8535068723"/>
    <n v="1273439194.3400002"/>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blank)"/>
    <n v="389580222"/>
    <n v="72159039.519999996"/>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blank)"/>
    <n v="556172971"/>
    <n v="89697800.320000008"/>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blank)"/>
    <n v="213015434"/>
    <n v="29152685.720000003"/>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blank)"/>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blank)"/>
    <n v="62588907"/>
    <n v="7958093.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blank)"/>
    <n v="8000000"/>
    <n v="0"/>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blank)"/>
    <n v="1920000"/>
    <n v="922070.41"/>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blank)"/>
    <n v="355299419"/>
    <n v="28196794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blank)"/>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blank)"/>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95399982"/>
    <n v="51976486.68"/>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blank)"/>
    <n v="255600000"/>
    <n v="42599999.319999993"/>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blank)"/>
    <n v="1400000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blank)"/>
    <n v="900000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blank)"/>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blank)"/>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blank)"/>
    <n v="4000000"/>
    <n v="122625.60000000001"/>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blank)"/>
    <n v="244150569"/>
    <n v="8175083.3700000001"/>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blank)"/>
    <n v="17500000"/>
    <n v="1207288.68"/>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blank)"/>
    <n v="599860589"/>
    <n v="86410612.230000004"/>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blank)"/>
    <n v="1398032498"/>
    <n v="213324174.44"/>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blank)"/>
    <n v="178015695"/>
    <n v="126744810"/>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blank)"/>
    <n v="19575866"/>
    <n v="2754847.17"/>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blank)"/>
    <n v="170400780"/>
    <n v="25401845.870000001"/>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blank)"/>
    <n v="5050000"/>
    <n v="176929.2"/>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blank)"/>
    <n v="220470800"/>
    <n v="20820810.66"/>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blank)"/>
    <n v="7609220"/>
    <n v="177572.86"/>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blank)"/>
    <n v="108001743"/>
    <n v="10760250.559999999"/>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blank)"/>
    <n v="314580000"/>
    <n v="48099694.8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blank)"/>
    <n v="125070306"/>
    <n v="1630135.3600000003"/>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blank)"/>
    <n v="20402442"/>
    <n v="1730392.9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blank)"/>
    <n v="10000000"/>
    <n v="2029441.0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blank)"/>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blank)"/>
    <n v="221677446"/>
    <n v="27026540.819999997"/>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blank)"/>
    <n v="29920958"/>
    <n v="1722458.22"/>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blank)"/>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blank)"/>
    <n v="23928876"/>
    <n v="413776.44"/>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blank)"/>
    <n v="5500000"/>
    <n v="3375"/>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blank)"/>
    <n v="6200000"/>
    <n v="312382.86"/>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blank)"/>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blank)"/>
    <n v="20502652"/>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blank)"/>
    <n v="260312803"/>
    <n v="40982575.960000001"/>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blank)"/>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blank)"/>
    <n v="68991897"/>
    <n v="2504914.37"/>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blank)"/>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blank)"/>
    <n v="37782318"/>
    <n v="5812310.0199999996"/>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blank)"/>
    <n v="1093297"/>
    <n v="182173.13999999998"/>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blank)"/>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blank)"/>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blank)"/>
    <n v="1343940"/>
    <n v="146730"/>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blank)"/>
    <n v="30000"/>
    <n v="273883.89999999997"/>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blank)"/>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blank)"/>
    <n v="4741200"/>
    <n v="7919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blank)"/>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blank)"/>
    <n v="8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blank)"/>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blank)"/>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blank)"/>
    <n v="186716"/>
    <n v="600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blank)"/>
    <n v="6300000"/>
    <n v="79907.72"/>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blank)"/>
    <n v="950000"/>
    <n v="3127"/>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blank)"/>
    <n v="33987897"/>
    <n v="5172678.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blank)"/>
    <n v="373600"/>
    <n v="62266.66"/>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blank)"/>
    <n v="1170095"/>
    <n v="189631.96"/>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blank)"/>
    <n v="2324499"/>
    <n v="117313.26"/>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blank)"/>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blank)"/>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blank)"/>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blank)"/>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blank)"/>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blank)"/>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blank)"/>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blank)"/>
    <n v="4106000"/>
    <n v="668556.2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blank)"/>
    <n v="1500000"/>
    <n v="330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blank)"/>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blank)"/>
    <n v="2381400"/>
    <n v="596420.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blank)"/>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blank)"/>
    <n v="1711574"/>
    <n v="158197.76000000001"/>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blank)"/>
    <n v="23797797"/>
    <n v="3805884.6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blank)"/>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blank)"/>
    <n v="3349091"/>
    <n v="411128.3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blank)"/>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blank)"/>
    <n v="381990935"/>
    <n v="58740263.840000004"/>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blank)"/>
    <n v="7015200"/>
    <n v="12422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blank)"/>
    <n v="17303900"/>
    <n v="2982316.3200000003"/>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blank)"/>
    <n v="32901040"/>
    <n v="4378884.2300000004"/>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blank)"/>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blank)"/>
    <n v="3783600"/>
    <n v="6271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blank)"/>
    <n v="3246000"/>
    <n v="142898"/>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blank)"/>
    <n v="12500000"/>
    <n v="61756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blank)"/>
    <n v="3361521"/>
    <n v="2818334.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blank)"/>
    <n v="12418933"/>
    <n v="35668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blank)"/>
    <n v="436217"/>
    <n v="20355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blank)"/>
    <n v="104682601"/>
    <n v="1588194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blank)"/>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blank)"/>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blank)"/>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blank)"/>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blank)"/>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blank)"/>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blank)"/>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blank)"/>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blank)"/>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blank)"/>
    <n v="7500333"/>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blank)"/>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blank)"/>
    <n v="37670136"/>
    <n v="436208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blank)"/>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blank)"/>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blank)"/>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blank)"/>
    <n v="24016000"/>
    <n v="3653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blank)"/>
    <n v="23742000"/>
    <n v="4091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blank)"/>
    <n v="1961780"/>
    <n v="301007.2"/>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blank)"/>
    <n v="1020000"/>
    <n v="16910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blank)"/>
    <n v="12822895"/>
    <n v="199926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blank)"/>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blank)"/>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blank)"/>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blank)"/>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blank)"/>
    <n v="9724065"/>
    <n v="1446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blank)"/>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blank)"/>
    <n v="882884116"/>
    <n v="135753721.41"/>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blank)"/>
    <n v="462240"/>
    <n v="1916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blank)"/>
    <n v="29778403"/>
    <n v="4912601.45"/>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blank)"/>
    <n v="864000"/>
    <n v="87924.22"/>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blank)"/>
    <n v="10800000"/>
    <n v="179895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blank)"/>
    <n v="79129964"/>
    <n v="2848936.14"/>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blank)"/>
    <n v="44668738"/>
    <n v="67734"/>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blank)"/>
    <n v="117238453"/>
    <n v="3832142.5"/>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blank)"/>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blank)"/>
    <n v="16027200"/>
    <n v="2465722.96"/>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blank)"/>
    <n v="240669"/>
    <n v="40111.379999999997"/>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blank)"/>
    <n v="120000"/>
    <n v="16505.990000000002"/>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blank)"/>
    <n v="888000"/>
    <n v="14674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blank)"/>
    <n v="228540"/>
    <n v="904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blank)"/>
    <n v="7870026"/>
    <n v="147927.6"/>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blank)"/>
    <n v="17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blank)"/>
    <n v="200000"/>
    <n v="45865.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blank)"/>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blank)"/>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blank)"/>
    <n v="3799111"/>
    <n v="333086.55"/>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blank)"/>
    <n v="28781901"/>
    <n v="44139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blank)"/>
    <n v="495604"/>
    <n v="7580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blank)"/>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blank)"/>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blank)"/>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blank)"/>
    <n v="460000"/>
    <n v="50976"/>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blank)"/>
    <n v="2063865"/>
    <n v="1022944.36"/>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blank)"/>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blank)"/>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blank)"/>
    <n v="5290000"/>
    <n v="838448"/>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blank)"/>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blank)"/>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blank)"/>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blank)"/>
    <n v="2320000"/>
    <n v="30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blank)"/>
    <n v="1370000"/>
    <n v="130844.3000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blank)"/>
    <n v="112927514"/>
    <n v="14807161.06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blank)"/>
    <n v="987630"/>
    <n v="36922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blank)"/>
    <n v="7362841"/>
    <n v="1000069.3999999999"/>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blank)"/>
    <n v="0"/>
    <n v="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blank)"/>
    <n v="844800"/>
    <n v="1407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blank)"/>
    <n v="326657"/>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blank)"/>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blank)"/>
    <n v="413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blank)"/>
    <n v="1854003"/>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blank)"/>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blank)"/>
    <n v="1595848"/>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blank)"/>
    <n v="5737074"/>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blank)"/>
    <n v="16218000"/>
    <n v="0"/>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blank)"/>
    <n v="20882583"/>
    <n v="321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blank)"/>
    <n v="270000"/>
    <n v="44512"/>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blank)"/>
    <n v="265300"/>
    <n v="42279"/>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blank)"/>
    <n v="1225000"/>
    <n v="183737.5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blank)"/>
    <n v="400000"/>
    <n v="652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blank)"/>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blank)"/>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blank)"/>
    <n v="2100000"/>
    <n v="249354"/>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blank)"/>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blank)"/>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blank)"/>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blank)"/>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blank)"/>
    <n v="10585000"/>
    <n v="1661133.6400000001"/>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blank)"/>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blank)"/>
    <n v="80389876"/>
    <n v="123514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blank)"/>
    <n v="2302615"/>
    <n v="376871.04"/>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blank)"/>
    <n v="6240000"/>
    <n v="867559.63"/>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blank)"/>
    <n v="1707500"/>
    <n v="24560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blank)"/>
    <n v="9120000"/>
    <n v="151740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blank)"/>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blank)"/>
    <n v="5538000"/>
    <n v="9230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blank)"/>
    <n v="2937704"/>
    <n v="0"/>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blank)"/>
    <n v="232000000"/>
    <n v="361998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blank)"/>
    <n v="43800000"/>
    <n v="7235002.1500000004"/>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blank)"/>
    <n v="1160000"/>
    <n v="212829.06"/>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blank)"/>
    <n v="1100000"/>
    <n v="130238.6"/>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blank)"/>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blank)"/>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blank)"/>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blank)"/>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blank)"/>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blank)"/>
    <n v="4600000"/>
    <n v="380449.7"/>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blank)"/>
    <n v="1500000"/>
    <n v="0"/>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blank)"/>
    <n v="18100000"/>
    <n v="300294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blank)"/>
    <n v="8500000"/>
    <n v="130423.0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blank)"/>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blank)"/>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blank)"/>
    <n v="3500000"/>
    <n v="91899.97"/>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blank)"/>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blank)"/>
    <n v="19000646"/>
    <n v="226450.9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blank)"/>
    <n v="18785000"/>
    <n v="511675.24"/>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blank)"/>
    <n v="818583232"/>
    <n v="123670667.85999998"/>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blank)"/>
    <n v="19430186"/>
    <n v="3299401.8100000005"/>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blank)"/>
    <n v="36256732"/>
    <n v="5836918.2999999998"/>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blank)"/>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blank)"/>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blank)"/>
    <n v="9760780"/>
    <n v="1528446.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blank)"/>
    <n v="3212414"/>
    <n v="446743.2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blank)"/>
    <n v="240000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blank)"/>
    <n v="26372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blank)"/>
    <n v="17500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blank)"/>
    <n v="28288421"/>
    <n v="4619600.2"/>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blank)"/>
    <n v="2496000"/>
    <n v="35000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blank)"/>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blank)"/>
    <n v="4670000"/>
    <n v="2798538.2"/>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blank)"/>
    <n v="26000000"/>
    <n v="1065393"/>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blank)"/>
    <n v="24000000"/>
    <n v="17796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blank)"/>
    <n v="10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blank)"/>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blank)"/>
    <n v="34950000"/>
    <n v="6210094.8999999994"/>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blank)"/>
    <n v="120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blank)"/>
    <n v="34300000"/>
    <n v="3782089.8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blank)"/>
    <n v="48079419"/>
    <n v="5030052.3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blank)"/>
    <n v="32881868"/>
    <n v="5058748.779999999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blank)"/>
    <n v="793968"/>
    <n v="127448.64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blank)"/>
    <n v="1095120"/>
    <n v="228898.6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blank)"/>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blank)"/>
    <n v="2646000"/>
    <n v="4387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blank)"/>
    <n v="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blank)"/>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blank)"/>
    <n v="411800"/>
    <n v="387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blank)"/>
    <n v="990000"/>
    <n v="3062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blank)"/>
    <n v="1030000"/>
    <n v="1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blank)"/>
    <n v="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blank)"/>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blank)"/>
    <n v="2543000"/>
    <n v="4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blank)"/>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blank)"/>
    <n v="5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blank)"/>
    <n v="660000"/>
    <n v="90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blank)"/>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blank)"/>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blank)"/>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blank)"/>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blank)"/>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blank)"/>
    <n v="310534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blank)"/>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blank)"/>
    <n v="1365000"/>
    <n v="458625.279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blank)"/>
    <n v="0"/>
    <n v="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blank)"/>
    <n v="27551876"/>
    <n v="4190925.08"/>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blank)"/>
    <n v="3840000"/>
    <n v="288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blank)"/>
    <n v="593951"/>
    <n v="100428.57999999999"/>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blank)"/>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blank)"/>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blank)"/>
    <n v="2092578"/>
    <n v="54909"/>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blank)"/>
    <n v="350000"/>
    <n v="7035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blank)"/>
    <n v="177173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blank)"/>
    <n v="3084376"/>
    <n v="169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blank)"/>
    <n v="2926886"/>
    <n v="160089.99"/>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blank)"/>
    <n v="3732000"/>
    <n v="70975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blank)"/>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blank)"/>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blank)"/>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blank)"/>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blank)"/>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blank)"/>
    <n v="3232060"/>
    <n v="50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blank)"/>
    <n v="1714634"/>
    <n v="84049.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blank)"/>
    <n v="14261063"/>
    <n v="2193211.200000000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blank)"/>
    <n v="61850"/>
    <n v="621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blank)"/>
    <n v="330000"/>
    <n v="47988.97999999999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blank)"/>
    <n v="35620"/>
    <n v="603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blank)"/>
    <n v="4065000"/>
    <n v="67736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blank)"/>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blank)"/>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blank)"/>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blank)"/>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blank)"/>
    <n v="2200000"/>
    <n v="3740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blank)"/>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blank)"/>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blank)"/>
    <n v="27350168"/>
    <n v="4217870.360000000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blank)"/>
    <n v="4200000"/>
    <n v="70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blank)"/>
    <n v="558588"/>
    <n v="93095.69999999998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blank)"/>
    <n v="2340000"/>
    <n v="19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blank)"/>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blank)"/>
    <n v="4180000"/>
    <n v="4128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blank)"/>
    <n v="257960"/>
    <n v="1809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blank)"/>
    <n v="925934"/>
    <n v="199998.8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blank)"/>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blank)"/>
    <n v="2198500"/>
    <n v="22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blank)"/>
    <n v="3350006"/>
    <n v="56842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blank)"/>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blank)"/>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blank)"/>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blank)"/>
    <n v="3326000"/>
    <n v="4568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blank)"/>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blank)"/>
    <n v="27609400"/>
    <n v="41776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blank)"/>
    <n v="3000000"/>
    <n v="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blank)"/>
    <n v="585552"/>
    <n v="92914.239999999991"/>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blank)"/>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blank)"/>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blank)"/>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blank)"/>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blank)"/>
    <n v="192960"/>
    <n v="1608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blank)"/>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blank)"/>
    <n v="2960000"/>
    <n v="281666.56"/>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blank)"/>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blank)"/>
    <n v="3000000"/>
    <n v="465776"/>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blank)"/>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blank)"/>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blank)"/>
    <n v="2100000"/>
    <n v="350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blank)"/>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blank)"/>
    <n v="18834400"/>
    <n v="28976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blank)"/>
    <n v="156072"/>
    <n v="26011.439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blank)"/>
    <n v="412000"/>
    <n v="13961.7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blank)"/>
    <n v="72360"/>
    <n v="1206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blank)"/>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blank)"/>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blank)"/>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blank)"/>
    <n v="2280000"/>
    <n v="34023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blank)"/>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blank)"/>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blank)"/>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blank)"/>
    <n v="3235000"/>
    <n v="53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blank)"/>
    <n v="2553983"/>
    <n v="320433.13999999996"/>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blank)"/>
    <n v="214681137"/>
    <n v="3431766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blank)"/>
    <n v="71962001"/>
    <n v="11961874.890000001"/>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blank)"/>
    <n v="1435565"/>
    <n v="235681.37999999998"/>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blank)"/>
    <n v="10833472"/>
    <n v="1007073.0499999999"/>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blank)"/>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blank)"/>
    <n v="4004800"/>
    <n v="6006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blank)"/>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blank)"/>
    <n v="3150000"/>
    <n v="218866.4"/>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blank)"/>
    <n v="7265258"/>
    <n v="658282.14"/>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blank)"/>
    <n v="4890000"/>
    <n v="291342"/>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blank)"/>
    <n v="1600000"/>
    <n v="0"/>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blank)"/>
    <n v="56500000"/>
    <n v="9199915"/>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blank)"/>
    <n v="15500000"/>
    <n v="2639424"/>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blank)"/>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blank)"/>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blank)"/>
    <n v="4480000"/>
    <n v="0"/>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blank)"/>
    <n v="50187953"/>
    <n v="0"/>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blank)"/>
    <n v="28949005"/>
    <n v="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blank)"/>
    <n v="44165981"/>
    <n v="6374170.6200000001"/>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blank)"/>
    <n v="2719631"/>
    <n v="420754.5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blank)"/>
    <n v="3354000"/>
    <n v="416346.88"/>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blank)"/>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blank)"/>
    <n v="2806386"/>
    <n v="658420.31000000006"/>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blank)"/>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blank)"/>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blank)"/>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blank)"/>
    <n v="5079600"/>
    <n v="687630.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blank)"/>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blank)"/>
    <n v="93133800"/>
    <n v="144052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blank)"/>
    <n v="4632000"/>
    <n v="770411"/>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blank)"/>
    <n v="134304"/>
    <n v="22383"/>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blank)"/>
    <n v="2868000"/>
    <n v="236793.98"/>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blank)"/>
    <n v="0"/>
    <n v="1416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blank)"/>
    <n v="3600000"/>
    <n v="5997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blank)"/>
    <n v="1032000"/>
    <n v="0"/>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blank)"/>
    <n v="721200"/>
    <n v="567567.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blank)"/>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blank)"/>
    <n v="9600000"/>
    <n v="159824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blank)"/>
    <n v="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blank)"/>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blank)"/>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blank)"/>
    <n v="143994"/>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blank)"/>
    <n v="2160000"/>
    <n v="90270"/>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blank)"/>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blank)"/>
    <n v="78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blank)"/>
    <n v="10620000"/>
    <n v="16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blank)"/>
    <n v="84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blank)"/>
    <n v="35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blank)"/>
    <n v="8940000"/>
    <n v="57822.6"/>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blank)"/>
    <n v="31994356"/>
    <n v="45068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blank)"/>
    <n v="312058"/>
    <n v="53020.640000000007"/>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blank)"/>
    <n v="1495904"/>
    <n v="222825.16999999998"/>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blank)"/>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blank)"/>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blank)"/>
    <n v="2091121"/>
    <n v="1570400.0399999998"/>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blank)"/>
    <n v="340585"/>
    <n v="4020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blank)"/>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blank)"/>
    <n v="4140034"/>
    <n v="0"/>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blank)"/>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blank)"/>
    <n v="6106824"/>
    <n v="59766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blank)"/>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blank)"/>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blank)"/>
    <n v="1200000"/>
    <n v="2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blank)"/>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blank)"/>
    <n v="4400000"/>
    <n v="6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blank)"/>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blank)"/>
    <n v="39579800"/>
    <n v="61058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blank)"/>
    <n v="490320"/>
    <n v="79099.02"/>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blank)"/>
    <n v="3194000"/>
    <n v="446884.56000000006"/>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blank)"/>
    <n v="4135200"/>
    <n v="6850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blank)"/>
    <n v="2165979"/>
    <n v="691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blank)"/>
    <n v="648000"/>
    <n v="2010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blank)"/>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blank)"/>
    <n v="4412000"/>
    <n v="629992"/>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blank)"/>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blank)"/>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blank)"/>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blank)"/>
    <n v="4872000"/>
    <n v="812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blank)"/>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blank)"/>
    <n v="312027098"/>
    <n v="4439465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blank)"/>
    <n v="6226825"/>
    <n v="4952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blank)"/>
    <n v="6875063"/>
    <n v="836883.79"/>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blank)"/>
    <n v="7800000"/>
    <n v="1147255.97"/>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blank)"/>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blank)"/>
    <n v="2400000"/>
    <n v="3978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blank)"/>
    <n v="640000"/>
    <n v="36430.14"/>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blank)"/>
    <n v="3657719"/>
    <n v="26787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blank)"/>
    <n v="1000000"/>
    <n v="714998.31"/>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blank)"/>
    <n v="1100000"/>
    <n v="61666.67"/>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blank)"/>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blank)"/>
    <n v="48722760"/>
    <n v="8207213.7999999998"/>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blank)"/>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blank)"/>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blank)"/>
    <n v="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blank)"/>
    <n v="450000"/>
    <n v="5160.6099999999997"/>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blank)"/>
    <n v="1370000"/>
    <n v="49700.720000000008"/>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blank)"/>
    <n v="15980000"/>
    <n v="1072281.5"/>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blank)"/>
    <n v="2595000"/>
    <n v="226028.21"/>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blank)"/>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blank)"/>
    <n v="957959473"/>
    <n v="141985842"/>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blank)"/>
    <n v="86348440"/>
    <n v="1230490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blank)"/>
    <n v="27792954"/>
    <n v="3994428.94"/>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blank)"/>
    <n v="29700000"/>
    <n v="4301773.680000000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blank)"/>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blank)"/>
    <n v="16000000"/>
    <n v="7005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blank)"/>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blank)"/>
    <n v="20144725"/>
    <n v="95041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blank)"/>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blank)"/>
    <n v="6000000"/>
    <n v="8235073.45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2869896"/>
    <n v="302073.2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blank)"/>
    <n v="13620000"/>
    <n v="265266.400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blank)"/>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blank)"/>
    <n v="124700000"/>
    <n v="1485833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blank)"/>
    <n v="86341349"/>
    <n v="224247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blank)"/>
    <n v="11766597"/>
    <n v="14750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blank)"/>
    <n v="12000000"/>
    <n v="353165.4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blank)"/>
    <n v="11250000"/>
    <n v="12449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blank)"/>
    <n v="10730000"/>
    <n v="11782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blank)"/>
    <n v="84480000"/>
    <n v="7867864.599999999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blank)"/>
    <n v="190369064"/>
    <n v="17646337.799999997"/>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blank)"/>
    <n v="9685000"/>
    <n v="1490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blank)"/>
    <n v="17400000"/>
    <n v="301615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blank)"/>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blank)"/>
    <n v="2400000"/>
    <n v="24737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blank)"/>
    <n v="3600000"/>
    <n v="5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blank)"/>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blank)"/>
    <n v="96532720"/>
    <n v="142172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blank)"/>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blank)"/>
    <n v="3400000"/>
    <n v="423305.27999999997"/>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blank)"/>
    <n v="550000"/>
    <n v="92992.33"/>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blank)"/>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blank)"/>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blank)"/>
    <n v="615060"/>
    <n v="10653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blank)"/>
    <n v="31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blank)"/>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blank)"/>
    <n v="7358000"/>
    <n v="115758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blank)"/>
    <n v="1500000"/>
    <n v="109327"/>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blank)"/>
    <n v="4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blank)"/>
    <n v="1042266"/>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blank)"/>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blank)"/>
    <n v="6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blank)"/>
    <n v="400000"/>
    <n v="6726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116559000"/>
    <n v="1800066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3000000"/>
    <n v="496767.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2478000"/>
    <n v="32662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6759600"/>
    <n v="912938.4199999999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blank)"/>
    <n v="5200000"/>
    <n v="865171.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2552480"/>
    <n v="12964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blank)"/>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11970223"/>
    <n v="188741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25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blank)"/>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blank)"/>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2913563"/>
    <n v="2056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6166874"/>
    <n v="0"/>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blank)"/>
    <n v="365103600"/>
    <n v="584074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blank)"/>
    <n v="404552000"/>
    <n v="59051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blank)"/>
    <n v="3127850"/>
    <n v="514261.86000000004"/>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blank)"/>
    <n v="13973000"/>
    <n v="2799634.63"/>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blank)"/>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blank)"/>
    <n v="30412000"/>
    <n v="2281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blank)"/>
    <n v="2988468"/>
    <n v="327705.67"/>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blank)"/>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blank)"/>
    <n v="9914925"/>
    <n v="232558.33"/>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blank)"/>
    <n v="8000000"/>
    <n v="1032189.3999999999"/>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blank)"/>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blank)"/>
    <n v="19054000"/>
    <n v="2999097.99"/>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blank)"/>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blank)"/>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blank)"/>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blank)"/>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blank)"/>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blank)"/>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blank)"/>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blank)"/>
    <n v="2730000"/>
    <n v="42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blank)"/>
    <n v="377613"/>
    <n v="63003.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blank)"/>
    <n v="830221728"/>
    <n v="106391970.5899999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blank)"/>
    <n v="251049800"/>
    <n v="7943021.6799999997"/>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blank)"/>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blank)"/>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107754327"/>
    <n v="15979732.39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blank)"/>
    <n v="79536420"/>
    <n v="6718101.54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blank)"/>
    <n v="94320000"/>
    <n v="666666.6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blank)"/>
    <n v="59910000"/>
    <n v="853107.7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blank)"/>
    <n v="50000000"/>
    <n v="4783544.2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blank)"/>
    <n v="104224050"/>
    <n v="401631.2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blank)"/>
    <n v="34350000"/>
    <n v="1133335.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1100000"/>
    <n v="42701.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599990000"/>
    <n v="1029939.870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blank)"/>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blank)"/>
    <n v="12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blank)"/>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blank)"/>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blank)"/>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blank)"/>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blank)"/>
    <n v="9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103595911"/>
    <n v="14232257"/>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blank)"/>
    <n v="37154673"/>
    <n v="92300.83"/>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blank)"/>
    <n v="2666389759"/>
    <n v="344716091.92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blank)"/>
    <n v="1715231621"/>
    <n v="289694281.159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blank)"/>
    <n v="2370000"/>
    <n v="102455.2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blank)"/>
    <n v="280758620"/>
    <n v="50172318.2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blank)"/>
    <n v="1049193700"/>
    <n v="187144092.14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blank)"/>
    <n v="15307300"/>
    <n v="3426157.969999999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blank)"/>
    <n v="1702209954"/>
    <n v="306413241.9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blank)"/>
    <n v="542489012"/>
    <n v="32248888.35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blank)"/>
    <n v="21909411"/>
    <n v="1019172.5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blank)"/>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blank)"/>
    <n v="1306854062"/>
    <n v="219841608.30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blank)"/>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blank)"/>
    <n v="575851405"/>
    <n v="85445204.579999998"/>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blank)"/>
    <n v="142108197"/>
    <n v="7449797.6500000004"/>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blank)"/>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blank)"/>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81250968"/>
    <n v="12982049.66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blank)"/>
    <n v="115058882"/>
    <n v="10736164.7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blank)"/>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blank)"/>
    <n v="171700000"/>
    <n v="60151.6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blank)"/>
    <n v="18128670"/>
    <n v="553694.7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blank)"/>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blank)"/>
    <n v="5500000"/>
    <n v="271317.849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blank)"/>
    <n v="141600000"/>
    <n v="19138031.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blank)"/>
    <n v="16450000"/>
    <n v="143582.399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blank)"/>
    <n v="59464610"/>
    <n v="3549937.409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blank)"/>
    <n v="22785390"/>
    <n v="280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blank)"/>
    <n v="23050000"/>
    <n v="83466.07000000000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blank)"/>
    <n v="48160000"/>
    <n v="901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blank)"/>
    <n v="90500000"/>
    <n v="10274405.4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blank)"/>
    <n v="5600000"/>
    <n v="495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blank)"/>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blank)"/>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blank)"/>
    <n v="131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blank)"/>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14000000"/>
    <n v="190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blank)"/>
    <n v="2355000"/>
    <n v="166010.2999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blank)"/>
    <n v="43450000"/>
    <n v="4843988.82"/>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blank)"/>
    <n v="100340142"/>
    <n v="13430523.55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blank)"/>
    <n v="17385200"/>
    <n v="206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blank)"/>
    <n v="468000"/>
    <n v="33198.879999999997"/>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blank)"/>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blank)"/>
    <n v="14974708"/>
    <n v="2029693.0099999998"/>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blank)"/>
    <n v="9310000"/>
    <n v="706470.8300000000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blank)"/>
    <n v="120076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blank)"/>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blank)"/>
    <n v="223071"/>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blank)"/>
    <n v="3144777"/>
    <n v="86852"/>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blank)"/>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blank)"/>
    <n v="1006640"/>
    <n v="13688"/>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blank)"/>
    <n v="5960000"/>
    <n v="646650.03"/>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blank)"/>
    <n v="1629477"/>
    <n v="78811"/>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blank)"/>
    <n v="621000"/>
    <n v="9915"/>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blank)"/>
    <n v="35000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blank)"/>
    <n v="82500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blank)"/>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blank)"/>
    <n v="210477"/>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blank)"/>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blank)"/>
    <n v="893100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blank)"/>
    <n v="2410154"/>
    <n v="105790.34"/>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blank)"/>
    <n v="307824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blank)"/>
    <n v="63848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blank)"/>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4203048"/>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blank)"/>
    <n v="1260000"/>
    <n v="3933.0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blank)"/>
    <n v="2000000"/>
    <n v="168172.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blank)"/>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blank)"/>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blank)"/>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blank)"/>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blank)"/>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blank)"/>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blank)"/>
    <n v="21530600"/>
    <n v="3284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blank)"/>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blank)"/>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2891889"/>
    <n v="498246.4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blank)"/>
    <n v="1360000"/>
    <n v="176788.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blank)"/>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blank)"/>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blank)"/>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blank)"/>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blank)"/>
    <n v="386000"/>
    <n v="27599.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7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blank)"/>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blank)"/>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blank)"/>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blank)"/>
    <n v="3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blank)"/>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blank)"/>
    <n v="1075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blank)"/>
    <n v="1160144898"/>
    <n v="233012334.8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blank)"/>
    <n v="0"/>
    <n v="143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blank)"/>
    <n v="382229127"/>
    <n v="11644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blank)"/>
    <n v="56989200"/>
    <n v="9928499.990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28893608"/>
    <n v="34345847.05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blank)"/>
    <n v="0"/>
    <n v="215292.6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blank)"/>
    <n v="55400000"/>
    <n v="13084427.5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80800"/>
    <n v="23008.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blank)"/>
    <n v="1500000"/>
    <n v="572780.419999999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1338910.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blank)"/>
    <n v="1030000"/>
    <n v="15893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blank)"/>
    <n v="258500155"/>
    <n v="1457458.4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282353006"/>
    <n v="4199814.2699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blank)"/>
    <n v="39121113"/>
    <n v="5467047.16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blank)"/>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2624822"/>
    <n v="437582.8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82882586"/>
    <n v="287192.34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61100008"/>
    <n v="535122.7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132347445"/>
    <n v="35888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956000"/>
    <n v="12499536.0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9500000"/>
    <n v="1416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467000"/>
    <n v="56154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7033526"/>
    <n v="1522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blank)"/>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blank)"/>
    <n v="73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166419"/>
    <n v="4690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blank)"/>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blank)"/>
    <n v="5813625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34596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1346023"/>
    <n v="61442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20655320"/>
    <n v="11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blank)"/>
    <n v="46478107"/>
    <n v="438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17514205"/>
    <n v="268417.66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00000"/>
    <n v="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blank)"/>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blank)"/>
    <n v="183340688"/>
    <n v="27132536.13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blank)"/>
    <n v="75430122"/>
    <n v="1457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5230527"/>
    <n v="4122282.380000000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blank)"/>
    <n v="8500000"/>
    <n v="1272720.019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blank)"/>
    <n v="3280000"/>
    <n v="7884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blank)"/>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blank)"/>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4878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blank)"/>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blank)"/>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blank)"/>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6000000"/>
    <n v="10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blank)"/>
    <n v="3259941"/>
    <n v="309879.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blank)"/>
    <n v="626172868"/>
    <n v="79690657.31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blank)"/>
    <n v="350641113"/>
    <n v="14338331.22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5635798"/>
    <n v="12175747.2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blank)"/>
    <n v="20600000"/>
    <n v="3043969.88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9263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blank)"/>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blank)"/>
    <n v="10000000"/>
    <n v="160994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blank)"/>
    <n v="6000000"/>
    <n v="130024.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62000"/>
    <n v="1172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blank)"/>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8757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blank)"/>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blank)"/>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6743030"/>
    <n v="617152.2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blank)"/>
    <n v="321971253"/>
    <n v="44321097.46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blank)"/>
    <n v="109409983"/>
    <n v="10458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097074"/>
    <n v="6669708.100000001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blank)"/>
    <n v="14861689"/>
    <n v="2157668.88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blank)"/>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blank)"/>
    <n v="74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blank)"/>
    <n v="23223871"/>
    <n v="1700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blank)"/>
    <n v="13808015"/>
    <n v="1783700.16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351000"/>
    <n v="25326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2824501"/>
    <n v="825973.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blank)"/>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blank)"/>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blank)"/>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blank)"/>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947810"/>
    <n v="1781675.33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blank)"/>
    <n v="2198761"/>
    <n v="9844.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blank)"/>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blank)"/>
    <n v="0"/>
    <n v="40874.81"/>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blank)"/>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blank)"/>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blank)"/>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blank)"/>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blank)"/>
    <n v="217893949"/>
    <n v="29695831"/>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blank)"/>
    <n v="83763540"/>
    <n v="514566.67000000004"/>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7242735"/>
    <n v="4489448.11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blank)"/>
    <n v="17501313"/>
    <n v="1191553.890000000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50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blank)"/>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blank)"/>
    <n v="1034000"/>
    <n v="1590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blank)"/>
    <n v="5222360"/>
    <n v="835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blank)"/>
    <n v="16848958"/>
    <n v="1624402.3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5941000"/>
    <n v="42842.8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694832"/>
    <n v="79846.6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592741"/>
    <n v="1400652.8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1000"/>
    <n v="73505.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blank)"/>
    <n v="51901000"/>
    <n v="207182.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10000"/>
    <n v="149999.9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blank)"/>
    <n v="2500000"/>
    <n v="5239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332121508"/>
    <n v="487115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129584812"/>
    <n v="1462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4973096"/>
    <n v="7390154.559999997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1545428"/>
    <n v="1183137.2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798436"/>
    <n v="7363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blank)"/>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3050000"/>
    <n v="154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blank)"/>
    <n v="5477110"/>
    <n v="164106.1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181882"/>
    <n v="235981.6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2469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1580916"/>
    <n v="1028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966970"/>
    <n v="58022.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315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135910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315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823491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4388138"/>
    <n v="19284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blank)"/>
    <n v="390948664"/>
    <n v="5401797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blank)"/>
    <n v="169355531"/>
    <n v="3028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52984081"/>
    <n v="8154774.020000001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blank)"/>
    <n v="13660000"/>
    <n v="1703868.60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blank)"/>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blank)"/>
    <n v="500000"/>
    <n v="317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blank)"/>
    <n v="7171000"/>
    <n v="375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blank)"/>
    <n v="17925596"/>
    <n v="3640751.5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350000"/>
    <n v="196190.210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0870000"/>
    <n v="4838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2250000"/>
    <n v="86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50000"/>
    <n v="19332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blank)"/>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blank)"/>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3265000"/>
    <n v="21789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blank)"/>
    <n v="17265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blank)"/>
    <n v="52508676"/>
    <n v="8008931.849999999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blank)"/>
    <n v="25297334"/>
    <n v="990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6861168"/>
    <n v="1170490.609999999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blank)"/>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blank)"/>
    <n v="2400000"/>
    <n v="150611.0800000000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blank)"/>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blank)"/>
    <n v="1000000"/>
    <n v="39265.44000000000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27548"/>
    <n v="13547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686310"/>
    <n v="370585.5999999999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blank)"/>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blank)"/>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3252280"/>
    <n v="467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blank)"/>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375614729"/>
    <n v="52777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blank)"/>
    <n v="156577296"/>
    <n v="4616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8653337"/>
    <n v="8007097.7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4418643"/>
    <n v="2085593.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blank)"/>
    <n v="1160000"/>
    <n v="15073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8212800"/>
    <n v="6150353.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blank)"/>
    <n v="8440000"/>
    <n v="1129977.8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91000"/>
    <n v="197334.3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553811"/>
    <n v="1185311.2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269686"/>
    <n v="2305244.22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00000"/>
    <n v="5497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1748834"/>
    <n v="24636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blank)"/>
    <n v="400631784"/>
    <n v="52775302.43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blank)"/>
    <n v="64475198"/>
    <n v="748987.4199999999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14526"/>
    <n v="7881291.95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blank)"/>
    <n v="19178229"/>
    <n v="2232443.410000000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blank)"/>
    <n v="49078685"/>
    <n v="396813.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blank)"/>
    <n v="8474533"/>
    <n v="234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blank)"/>
    <n v="17287600"/>
    <n v="280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blank)"/>
    <n v="9651000"/>
    <n v="459367.6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558300"/>
    <n v="37331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328925"/>
    <n v="494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blank)"/>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blank)"/>
    <n v="1930950"/>
    <n v="21884.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blank)"/>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blank)"/>
    <n v="1285780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blank)"/>
    <n v="177394707"/>
    <n v="29703271.870000001"/>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blank)"/>
    <n v="30738762"/>
    <n v="6670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blank)"/>
    <n v="24877631"/>
    <n v="3992752.2199999997"/>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blank)"/>
    <n v="27452090"/>
    <n v="5318689.28"/>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blank)"/>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blank)"/>
    <n v="0"/>
    <n v="28617.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blank)"/>
    <n v="0"/>
    <n v="137510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blank)"/>
    <n v="23254000"/>
    <n v="81184"/>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blank)"/>
    <n v="15670782"/>
    <n v="2026528.3299999998"/>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blank)"/>
    <n v="5253375"/>
    <n v="81793.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blank)"/>
    <n v="0"/>
    <n v="126370.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blank)"/>
    <n v="6536807"/>
    <n v="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blank)"/>
    <n v="3948000"/>
    <n v="374476.14999999997"/>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blank)"/>
    <n v="0"/>
    <n v="2948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blank)"/>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blank)"/>
    <n v="9000000"/>
    <n v="89400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blank)"/>
    <n v="0"/>
    <n v="23910.28"/>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blank)"/>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blank)"/>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blank)"/>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blank)"/>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blank)"/>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blank)"/>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blank)"/>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blank)"/>
    <n v="867355453"/>
    <n v="148671037.40000001"/>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blank)"/>
    <n v="136239172"/>
    <n v="25274908.429999992"/>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blank)"/>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blank)"/>
    <n v="89430915"/>
    <n v="150450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blank)"/>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blank)"/>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blank)"/>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blank)"/>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blank)"/>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blank)"/>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blank)"/>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blank)"/>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blank)"/>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blank)"/>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blank)"/>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blank)"/>
    <n v="88433920575"/>
    <n v="14820953823.549999"/>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blank)"/>
    <n v="13936590495"/>
    <n v="2517842067.5999999"/>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blank)"/>
    <n v="1106103675"/>
    <n v="94545030.420000002"/>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blank)"/>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blank)"/>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blank)"/>
    <n v="6864650"/>
    <n v="0"/>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blank)"/>
    <n v="40219060"/>
    <n v="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blank)"/>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blank)"/>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blank)"/>
    <n v="618772292"/>
    <n v="26113.4"/>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blank)"/>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blank)"/>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blank)"/>
    <n v="353027469"/>
    <n v="62995.7"/>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blank)"/>
    <n v="23514066145"/>
    <n v="3615605456.0699997"/>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blank)"/>
    <n v="3708354018"/>
    <n v="616687913.03999996"/>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blank)"/>
    <n v="119374650"/>
    <n v="153104306.56"/>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blank)"/>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blank)"/>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blank)"/>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blank)"/>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blank)"/>
    <n v="22469325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blank)"/>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blank)"/>
    <n v="5053000"/>
    <n v="13698.14"/>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blank)"/>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blank)"/>
    <n v="14708715"/>
    <n v="383399.09"/>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blank)"/>
    <n v="1857581442"/>
    <n v="461417123.52999997"/>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blank)"/>
    <n v="288677782"/>
    <n v="78558058.940000027"/>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blank)"/>
    <n v="25032674"/>
    <n v="30565846.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blank)"/>
    <n v="29162000"/>
    <n v="43547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blank)"/>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blank)"/>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blank)"/>
    <n v="362630000"/>
    <n v="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blank)"/>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blank)"/>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blank)"/>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blank)"/>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blank)"/>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blank)"/>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blank)"/>
    <n v="9577219936"/>
    <n v="1564132503.0700002"/>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blank)"/>
    <n v="1510376756"/>
    <n v="267152754.71999991"/>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blank)"/>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blank)"/>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blank)"/>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blank)"/>
    <n v="19094400"/>
    <n v="44129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blank)"/>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blank)"/>
    <n v="32535004"/>
    <n v="1789134.19"/>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blank)"/>
    <n v="25748644"/>
    <n v="1620235.67"/>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blank)"/>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blank)"/>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blank)"/>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blank)"/>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blank)"/>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blank)"/>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blank)"/>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blank)"/>
    <n v="366030150"/>
    <n v="60876957.140000008"/>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blank)"/>
    <n v="56988667"/>
    <n v="10241169.09"/>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blank)"/>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blank)"/>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blank)"/>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blank)"/>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blank)"/>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blank)"/>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blank)"/>
    <n v="105015000"/>
    <n v="4994219.9800000004"/>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blank)"/>
    <n v="17559500"/>
    <n v="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blank)"/>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blank)"/>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blank)"/>
    <n v="28538410"/>
    <n v="119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blank)"/>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blank)"/>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blank)"/>
    <n v="11868264"/>
    <n v="454200.88"/>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blank)"/>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blank)"/>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blank)"/>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blank)"/>
    <n v="43260000"/>
    <n v="93756.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blank)"/>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blank)"/>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blank)"/>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blank)"/>
    <n v="27062520881"/>
    <n v="2588299634.6700001"/>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blank)"/>
    <n v="3941924886"/>
    <n v="122571859.27"/>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blank)"/>
    <n v="168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blank)"/>
    <n v="2484223436"/>
    <n v="422796471.79000008"/>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blank)"/>
    <n v="2990828690"/>
    <n v="700552129.10999978"/>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blank)"/>
    <n v="927087711"/>
    <n v="1292757.8499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blank)"/>
    <n v="1094666091"/>
    <n v="4738745.5"/>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blank)"/>
    <n v="1682283148"/>
    <n v="127863191.61"/>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blank)"/>
    <n v="882344297"/>
    <n v="335420235.35999995"/>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blank)"/>
    <n v="794514101"/>
    <n v="63361695.590000004"/>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00210287"/>
    <n v="13455138.43"/>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blank)"/>
    <n v="4521584275"/>
    <n v="57473637.450000003"/>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blank)"/>
    <n v="450389647"/>
    <n v="15621199.809999999"/>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blank)"/>
    <n v="2356575"/>
    <n v="639591.19999999995"/>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blank)"/>
    <n v="158910486"/>
    <n v="1725974.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blank)"/>
    <n v="124487769"/>
    <n v="27848"/>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blank)"/>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blank)"/>
    <n v="3837204"/>
    <n v="1505214.0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blank)"/>
    <n v="666216091"/>
    <n v="4490676.9800000004"/>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blank)"/>
    <n v="181646908"/>
    <n v="1910209.97"/>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blank)"/>
    <n v="25217145"/>
    <n v="3824725.8200000003"/>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blank)"/>
    <n v="3809016"/>
    <n v="627136.47"/>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blank)"/>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blank)"/>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blank)"/>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blank)"/>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blank)"/>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blank)"/>
    <n v="14559000"/>
    <n v="24485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blank)"/>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blank)"/>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blank)"/>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blank)"/>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blank)"/>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blank)"/>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blank)"/>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blank)"/>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blank)"/>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blank)"/>
    <n v="500000"/>
    <n v="46728"/>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blank)"/>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blank)"/>
    <n v="443499615"/>
    <n v="60315481.359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blank)"/>
    <n v="60179540"/>
    <n v="3600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blank)"/>
    <n v="66350214"/>
    <n v="9526146.270000001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blank)"/>
    <n v="7000000"/>
    <n v="1421684.06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blank)"/>
    <n v="4800000"/>
    <n v="23010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blank)"/>
    <n v="4417000"/>
    <n v="721922.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blank)"/>
    <n v="154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blank)"/>
    <n v="12214396"/>
    <n v="964959.9100000001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blank)"/>
    <n v="6120000"/>
    <n v="1280106.1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blank)"/>
    <n v="31818917"/>
    <n v="3798796.9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blank)"/>
    <n v="19600000"/>
    <n v="368189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blank)"/>
    <n v="1291000"/>
    <n v="7708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blank)"/>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blank)"/>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9230896"/>
    <n v="490614.4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blank)"/>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blank)"/>
    <n v="150838079"/>
    <n v="20977441.17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blank)"/>
    <n v="104402746"/>
    <n v="1397730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blank)"/>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blank)"/>
    <n v="35130588"/>
    <n v="1623512.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blank)"/>
    <n v="21155531"/>
    <n v="3138141.8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blank)"/>
    <n v="14501072"/>
    <n v="2140949.799999999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blank)"/>
    <n v="10106376"/>
    <n v="1239628.099999999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blank)"/>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blank)"/>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blank)"/>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blank)"/>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blank)"/>
    <n v="11602000"/>
    <n v="1560653.1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blank)"/>
    <n v="7239562"/>
    <n v="579625.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blank)"/>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blank)"/>
    <n v="196128956"/>
    <n v="3223352.37"/>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blank)"/>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blank)"/>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blank)"/>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blank)"/>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blank)"/>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9300000"/>
    <n v="10271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blank)"/>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blank)"/>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blank)"/>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blank)"/>
    <n v="698534397"/>
    <n v="199755732.8499999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blank)"/>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blank)"/>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blank)"/>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blank)"/>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blank)"/>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blank)"/>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blank)"/>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blank)"/>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blank)"/>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blank)"/>
    <n v="201006455"/>
    <n v="29337265.9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blank)"/>
    <n v="47503085"/>
    <n v="449537.199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blank)"/>
    <n v="29708207"/>
    <n v="4042498.9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blank)"/>
    <n v="4796800"/>
    <n v="666172.4400000000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blank)"/>
    <n v="12597470"/>
    <n v="480068.170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blank)"/>
    <n v="10265110"/>
    <n v="422761.3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blank)"/>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blank)"/>
    <n v="3625000"/>
    <n v="2034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blank)"/>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6200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blank)"/>
    <n v="45191100"/>
    <n v="3519444.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blank)"/>
    <n v="23455156"/>
    <n v="3330565.57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blank)"/>
    <n v="752000"/>
    <n v="88092.73999999999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blank)"/>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blank)"/>
    <n v="1495760"/>
    <n v="814.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blank)"/>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blank)"/>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blank)"/>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0151600"/>
    <n v="10560.4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blank)"/>
    <n v="6261780"/>
    <n v="23286.71"/>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blank)"/>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blank)"/>
    <n v="449953272"/>
    <n v="23489411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blank)"/>
    <n v="328892392"/>
    <n v="44685392.799999997"/>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blank)"/>
    <n v="70997916"/>
    <n v="2024292.91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blank)"/>
    <n v="650500"/>
    <n v="32844.8000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blank)"/>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blank)"/>
    <n v="43746049"/>
    <n v="689401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blank)"/>
    <n v="8460000"/>
    <n v="1136632.889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blank)"/>
    <n v="28961840"/>
    <n v="377611.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blank)"/>
    <n v="22938500"/>
    <n v="791330.14"/>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blank)"/>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blank)"/>
    <n v="36010760"/>
    <n v="60879.2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blank)"/>
    <n v="57680000"/>
    <n v="8191715.5699999994"/>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19084000"/>
    <n v="755160.7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1976002349"/>
    <n v="452234339.5299999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blank)"/>
    <n v="33169280"/>
    <n v="6113171.2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blank)"/>
    <n v="1987026"/>
    <n v="2925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blank)"/>
    <n v="2441796"/>
    <n v="35726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blank)"/>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blank)"/>
    <n v="423852"/>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blank)"/>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blank)"/>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15069040"/>
    <n v="1298037.410000000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blank)"/>
    <n v="15499695"/>
    <n v="1601039.9900000002"/>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blank)"/>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blank)"/>
    <n v="116372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blank)"/>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blank)"/>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blank)"/>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blank)"/>
    <n v="1294314163"/>
    <n v="200479311.32000002"/>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blank)"/>
    <n v="249110722"/>
    <n v="1746848.66"/>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blank)"/>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blank)"/>
    <n v="188520668"/>
    <n v="31142633.109999996"/>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blank)"/>
    <n v="34900000"/>
    <n v="3205174.39"/>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blank)"/>
    <n v="25169627"/>
    <n v="618469.62"/>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blank)"/>
    <n v="6571782"/>
    <n v="753768"/>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blank)"/>
    <n v="16127828"/>
    <n v="38440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blank)"/>
    <n v="131701284"/>
    <n v="18210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blank)"/>
    <n v="42000000"/>
    <n v="2767367.66"/>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blank)"/>
    <n v="77176443"/>
    <n v="3282012.3499999996"/>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blank)"/>
    <n v="329272159"/>
    <n v="5358353.650000000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blank)"/>
    <n v="40590116"/>
    <n v="4765653.8"/>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blank)"/>
    <n v="4000000"/>
    <n v="232684.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blank)"/>
    <n v="119978717"/>
    <n v="9508756.4900000021"/>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blank)"/>
    <n v="14653666"/>
    <n v="2150912.17"/>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blank)"/>
    <n v="18416052"/>
    <n v="382534.17000000004"/>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blank)"/>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blank)"/>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blank)"/>
    <n v="1005196"/>
    <n v="38762.339999999997"/>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blank)"/>
    <n v="32784861"/>
    <n v="2887752.99"/>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blank)"/>
    <n v="54722331"/>
    <n v="4405950.5499999989"/>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blank)"/>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blank)"/>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blank)"/>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blank)"/>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blank)"/>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blank)"/>
    <n v="147783581"/>
    <n v="518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blank)"/>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blank)"/>
    <n v="20994362"/>
    <n v="794980.15999999992"/>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blank)"/>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blank)"/>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blank)"/>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blank)"/>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blank)"/>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blank)"/>
    <n v="448539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blank)"/>
    <n v="909846"/>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blank)"/>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blank)"/>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blank)"/>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blank)"/>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blank)"/>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blank)"/>
    <n v="218404175"/>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blank)"/>
    <n v="1271156869"/>
    <n v="177138717.6800000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blank)"/>
    <n v="305632033"/>
    <n v="10315087.77999999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blank)"/>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blank)"/>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blank)"/>
    <n v="196086405"/>
    <n v="27062839.88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blank)"/>
    <n v="62978967"/>
    <n v="8514278.259999999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blank)"/>
    <n v="114867772"/>
    <n v="1899001.450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blank)"/>
    <n v="126534715"/>
    <n v="9471862.039999999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blank)"/>
    <n v="42619609"/>
    <n v="5733358.8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blank)"/>
    <n v="175615000"/>
    <n v="20215431.91999999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blank)"/>
    <n v="66934601"/>
    <n v="2717701.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83285178"/>
    <n v="4952835.309999999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blank)"/>
    <n v="315756000"/>
    <n v="8990083.140000000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blank)"/>
    <n v="25034797116"/>
    <n v="5422341313.060002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blank)"/>
    <n v="54215400"/>
    <n v="190179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blank)"/>
    <n v="3995752132"/>
    <n v="679710903.02000022"/>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blank)"/>
    <n v="180801832"/>
    <n v="826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blank)"/>
    <n v="86577666"/>
    <n v="199996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blank)"/>
    <n v="192399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blank)"/>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blank)"/>
    <n v="72376684"/>
    <n v="712779.1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blank)"/>
    <n v="1834849029"/>
    <n v="190044328.61999997"/>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blank)"/>
    <n v="69318072"/>
    <n v="10129109.3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blank)"/>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blank)"/>
    <n v="9812747"/>
    <n v="1549563.8399999999"/>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blank)"/>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blank)"/>
    <n v="650000"/>
    <n v="30641.52"/>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blank)"/>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blank)"/>
    <n v="500000"/>
    <n v="330268.4099999999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blank)"/>
    <n v="374287516"/>
    <n v="59164665.5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blank)"/>
    <n v="62643546"/>
    <n v="3391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blank)"/>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blank)"/>
    <n v="61940309"/>
    <n v="8979367.119999999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blank)"/>
    <n v="34604864"/>
    <n v="5016616.090000000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blank)"/>
    <n v="2366000"/>
    <n v="77830.2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blank)"/>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blank)"/>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blank)"/>
    <n v="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blank)"/>
    <n v="5500000"/>
    <n v="224807.8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blank)"/>
    <n v="6150000"/>
    <n v="1678388.4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14550000"/>
    <n v="1367446.880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blank)"/>
    <n v="184686478"/>
    <n v="636021.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blank)"/>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blank)"/>
    <n v="6000000"/>
    <n v="1590861.8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blank)"/>
    <n v="5700000"/>
    <n v="214333.5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blank)"/>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blank)"/>
    <n v="610000"/>
    <n v="793583.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blank)"/>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blank)"/>
    <n v="2600000"/>
    <n v="257032.2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blank)"/>
    <n v="13294000"/>
    <n v="539316.20000000007"/>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blank)"/>
    <n v="30608209"/>
    <n v="1875802.5099999998"/>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blank)"/>
    <n v="106135732"/>
    <n v="15879113.72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blank)"/>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blank)"/>
    <n v="14921455"/>
    <n v="2430720.5100000007"/>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blank)"/>
    <n v="1000000"/>
    <n v="66249.52"/>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blank)"/>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blank)"/>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blank)"/>
    <n v="1000000"/>
    <n v="241416.34999999998"/>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blank)"/>
    <n v="815964010"/>
    <n v="130152642.42999998"/>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blank)"/>
    <n v="124483690"/>
    <n v="1341274.4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blank)"/>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blank)"/>
    <n v="108042420"/>
    <n v="19959563.349999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blank)"/>
    <n v="23937500"/>
    <n v="1177162.26"/>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blank)"/>
    <n v="20238100"/>
    <n v="16365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blank)"/>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blank)"/>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blank)"/>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blank)"/>
    <n v="4050000"/>
    <n v="502243.1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634638039"/>
    <n v="208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blank)"/>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blank)"/>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blank)"/>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blank)"/>
    <n v="1299982"/>
    <n v="1404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blank)"/>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blank)"/>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blank)"/>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blank)"/>
    <n v="243863366"/>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blank)"/>
    <n v="33396458"/>
    <n v="112824.9"/>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blank)"/>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blank)"/>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blank)"/>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blank)"/>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blank)"/>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blank)"/>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blank)"/>
    <n v="114029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blank)"/>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blank)"/>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blank)"/>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blank)"/>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blank)"/>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blank)"/>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blank)"/>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blank)"/>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blank)"/>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blank)"/>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blank)"/>
    <n v="2318400"/>
    <n v="7154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blank)"/>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blank)"/>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blank)"/>
    <n v="4685406921"/>
    <n v="704256790.04999983"/>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blank)"/>
    <n v="968808201"/>
    <n v="22812813.379999995"/>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blank)"/>
    <n v="678218824"/>
    <n v="106163628.2999999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blank)"/>
    <n v="297266232"/>
    <n v="37841218.88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blank)"/>
    <n v="2000000"/>
    <n v="281233.3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blank)"/>
    <n v="161048390"/>
    <n v="233345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blank)"/>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blank)"/>
    <n v="110626100"/>
    <n v="358235.6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blank)"/>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blank)"/>
    <n v="73666247"/>
    <n v="4198728.9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blank)"/>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blank)"/>
    <n v="119710204"/>
    <n v="2295357.4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blank)"/>
    <n v="2002550"/>
    <n v="2832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blank)"/>
    <n v="90850004"/>
    <n v="252422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50259359"/>
    <n v="1235397.31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224956311"/>
    <n v="6394210.7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blank)"/>
    <n v="107633096"/>
    <n v="5043651.9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blank)"/>
    <n v="103764420"/>
    <n v="9222727.309999998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blank)"/>
    <n v="52569575"/>
    <n v="30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blank)"/>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blank)"/>
    <n v="41479170"/>
    <n v="643790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blank)"/>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blank)"/>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blank)"/>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blank)"/>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blank)"/>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blank)"/>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blank)"/>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blank)"/>
    <n v="8614207"/>
    <n v="296160.5899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blank)"/>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blank)"/>
    <n v="692579008"/>
    <n v="371639.7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blank)"/>
    <n v="129566601"/>
    <n v="2999235.339999999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blank)"/>
    <n v="24843541"/>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blank)"/>
    <n v="116172198"/>
    <n v="17438462.579999998"/>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blank)"/>
    <n v="18918000"/>
    <n v="171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blank)"/>
    <n v="15562498"/>
    <n v="2549352.199999999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blank)"/>
    <n v="8403000"/>
    <n v="359456.910000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blank)"/>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blank)"/>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blank)"/>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blank)"/>
    <n v="126500092"/>
    <n v="28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blank)"/>
    <n v="250000"/>
    <n v="27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blank)"/>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blank)"/>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blank)"/>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blank)"/>
    <n v="2680000"/>
    <n v="16560.1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blank)"/>
    <n v="986182840"/>
    <n v="133347844.32999998"/>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blank)"/>
    <n v="174701524"/>
    <n v="546664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blank)"/>
    <n v="137583730"/>
    <n v="20439819.139999997"/>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blank)"/>
    <n v="104650000"/>
    <n v="12889165.2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blank)"/>
    <n v="385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blank)"/>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blank)"/>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blank)"/>
    <n v="179270172"/>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blank)"/>
    <n v="47950460"/>
    <n v="592217.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2223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blank)"/>
    <n v="65661983"/>
    <n v="8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blank)"/>
    <n v="77403065"/>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blank)"/>
    <n v="497428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blank)"/>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blank)"/>
    <n v="1195100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blank)"/>
    <n v="12482609238"/>
    <n v="122895220.9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blank)"/>
    <n v="318000000"/>
    <n v="970600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blank)"/>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blank)"/>
    <n v="183871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blank)"/>
    <n v="379303214"/>
    <n v="365834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blank)"/>
    <n v="1604606829"/>
    <n v="55520457.88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blank)"/>
    <n v="250040450"/>
    <n v="36609799.1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blank)"/>
    <n v="20000000"/>
    <n v="1130658.52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blank)"/>
    <n v="37471777"/>
    <n v="1241133.490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blank)"/>
    <n v="33194606"/>
    <n v="5600429.82999999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blank)"/>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blank)"/>
    <n v="12200000"/>
    <n v="2350644.7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blank)"/>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blank)"/>
    <n v="9500000"/>
    <n v="770235.6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blank)"/>
    <n v="1400000"/>
    <n v="2128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blank)"/>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blank)"/>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68700000"/>
    <n v="35718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56600000"/>
    <n v="692608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blank)"/>
    <n v="14200000"/>
    <n v="363031.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blank)"/>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blank)"/>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blank)"/>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blank)"/>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blank)"/>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blank)"/>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blank)"/>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12215000"/>
    <n v="5142628.9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blank)"/>
    <n v="24510910"/>
    <n v="48591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0"/>
    <n v="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blank)"/>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blank)"/>
    <n v="42339407"/>
    <n v="9950495.719999998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9800000"/>
    <n v="1522711.410000000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blank)"/>
    <n v="10000000"/>
    <n v="1675664.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blank)"/>
    <n v="150000000"/>
    <n v="16104253.18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blank)"/>
    <n v="65200000"/>
    <n v="7262345.6100000003"/>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blank)"/>
    <n v="9140000"/>
    <n v="1109879.720000000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blank)"/>
    <n v="1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blank)"/>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blank)"/>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5850000"/>
    <n v="16199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blank)"/>
    <n v="5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blank)"/>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blank)"/>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blank)"/>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blank)"/>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blank)"/>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blank)"/>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807760593"/>
    <n v="117326806.26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200400000"/>
    <n v="9251180.140000000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106670000"/>
    <n v="17581041.88999999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244200000"/>
    <n v="38789190.34000000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blank)"/>
    <n v="42500000"/>
    <n v="648798.8100000000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blank)"/>
    <n v="11500000"/>
    <n v="412910.7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blank)"/>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blank)"/>
    <n v="34693583"/>
    <n v="19065434.6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blank)"/>
    <n v="21000000"/>
    <n v="1692451.9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blank)"/>
    <n v="20100000"/>
    <n v="246026.3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blank)"/>
    <n v="13882518"/>
    <n v="2242888.5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blank)"/>
    <n v="601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blank)"/>
    <n v="7500000"/>
    <n v="18040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blank)"/>
    <n v="7200000"/>
    <n v="1315723.60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blank)"/>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blank)"/>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blank)"/>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blank)"/>
    <n v="11503191"/>
    <n v="438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blank)"/>
    <n v="44950000"/>
    <n v="9348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blank)"/>
    <n v="41000000"/>
    <n v="3195542.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70000000"/>
    <n v="3970904.85"/>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blank)"/>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blank)"/>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blank)"/>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blank)"/>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68923967"/>
    <n v="9584144.1999999993"/>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5920000"/>
    <n v="956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8914894"/>
    <n v="1455936.4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11568788"/>
    <n v="1581951.2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blank)"/>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blank)"/>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blank)"/>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blank)"/>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blank)"/>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blank)"/>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blank)"/>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blank)"/>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blank)"/>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blank)"/>
    <n v="61096923"/>
    <n v="933514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blank)"/>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8400608"/>
    <n v="1402901.6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blank)"/>
    <n v="3939095"/>
    <n v="247777.8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blank)"/>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blank)"/>
    <n v="600000"/>
    <n v="157605.7000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blank)"/>
    <n v="3600000"/>
    <n v="69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blank)"/>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blank)"/>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blank)"/>
    <n v="140000"/>
    <n v="9068.7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blank)"/>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blank)"/>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blank)"/>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blank)"/>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blank)"/>
    <n v="7985959"/>
    <n v="231313.78"/>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4115840"/>
    <n v="76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626382"/>
    <n v="116890.31"/>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blank)"/>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blank)"/>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blank)"/>
    <n v="792500925"/>
    <n v="114665466.66"/>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blank)"/>
    <n v="20740927"/>
    <n v="3914661.2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blank)"/>
    <n v="154685175"/>
    <n v="5932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blank)"/>
    <n v="821074"/>
    <n v="23361.78"/>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blank)"/>
    <n v="6479219"/>
    <n v="445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blank)"/>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blank)"/>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blank)"/>
    <n v="108541943"/>
    <n v="17444771.989999998"/>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blank)"/>
    <n v="23300000"/>
    <n v="1707219.05"/>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blank)"/>
    <n v="34867997"/>
    <n v="5900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blank)"/>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blank)"/>
    <n v="24350000"/>
    <n v="2446562.9"/>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blank)"/>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blank)"/>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blank)"/>
    <n v="1529878"/>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blank)"/>
    <n v="25028857"/>
    <n v="1436208.97"/>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blank)"/>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blank)"/>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blank)"/>
    <n v="18510986"/>
    <n v="1144753.38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blank)"/>
    <n v="8789262"/>
    <n v="0"/>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blank)"/>
    <n v="32886186"/>
    <n v="5022244.42"/>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blank)"/>
    <n v="319926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blank)"/>
    <n v="6087581"/>
    <n v="174956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blank)"/>
    <n v="16406441"/>
    <n v="2573865.2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blank)"/>
    <n v="923373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blank)"/>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blank)"/>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blank)"/>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blank)"/>
    <n v="442969"/>
    <n v="41860.5"/>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blank)"/>
    <n v="1942244"/>
    <n v="548391.6700000000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blank)"/>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blank)"/>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blank)"/>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blank)"/>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blank)"/>
    <n v="31000"/>
    <n v="24448.7"/>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blank)"/>
    <n v="55200000"/>
    <n v="5549820.799999999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blank)"/>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blank)"/>
    <n v="10500676"/>
    <n v="280407.73"/>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blank)"/>
    <n v="3874653"/>
    <n v="6537.2"/>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1595601"/>
    <n v="93612.9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blank)"/>
    <n v="18950000"/>
    <n v="2444869.0999999996"/>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blank)"/>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blank)"/>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blank)"/>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blank)"/>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blank)"/>
    <n v="40446500"/>
    <n v="5210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blank)"/>
    <n v="5955809"/>
    <n v="799119.75"/>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blank)"/>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blank)"/>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blank)"/>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blank)"/>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blank)"/>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blank)"/>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blank)"/>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blank)"/>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blank)"/>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blank)"/>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blank)"/>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blank)"/>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blank)"/>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blank)"/>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blank)"/>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blank)"/>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blank)"/>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blank)"/>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blank)"/>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blank)"/>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blank)"/>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blank)"/>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blank)"/>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blank)"/>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blank)"/>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blank)"/>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blank)"/>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blank)"/>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blank)"/>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blank)"/>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blank)"/>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blank)"/>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blank)"/>
    <n v="3740396279"/>
    <n v="547664598.3799998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blank)"/>
    <n v="490379440"/>
    <n v="48304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blank)"/>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blank)"/>
    <n v="489172871"/>
    <n v="84126518.77000001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blank)"/>
    <n v="313107039"/>
    <n v="71043987.079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blank)"/>
    <n v="11298746"/>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blank)"/>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blank)"/>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blank)"/>
    <n v="847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blank)"/>
    <n v="346000000"/>
    <n v="25013653.42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blank)"/>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blank)"/>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blank)"/>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blank)"/>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blank)"/>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blank)"/>
    <n v="18980000"/>
    <n v="86115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blank)"/>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blank)"/>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blank)"/>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blank)"/>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blank)"/>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blank)"/>
    <n v="395604209"/>
    <n v="478844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blank)"/>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blank)"/>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blank)"/>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blank)"/>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blank)"/>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blank)"/>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blank)"/>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blank)"/>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blank)"/>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blank)"/>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blank)"/>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blank)"/>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blank)"/>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blank)"/>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blank)"/>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blank)"/>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blank)"/>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blank)"/>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blank)"/>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blank)"/>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blank)"/>
    <n v="518343642"/>
    <n v="78705486.680000007"/>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blank)"/>
    <n v="0"/>
    <n v="83134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blank)"/>
    <n v="85699418"/>
    <n v="1318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blank)"/>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blank)"/>
    <n v="72007231"/>
    <n v="12099835.52"/>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blank)"/>
    <n v="0"/>
    <n v="1279392.7100000002"/>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blank)"/>
    <n v="17028977"/>
    <n v="2144542.83"/>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blank)"/>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blank)"/>
    <n v="6300000"/>
    <n v="2221827.5"/>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blank)"/>
    <n v="0"/>
    <n v="513083"/>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blank)"/>
    <n v="5850075"/>
    <n v="1827407.6199999999"/>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blank)"/>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11914033"/>
    <n v="302858.76"/>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blank)"/>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blank)"/>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blank)"/>
    <n v="6258748"/>
    <n v="171169.16999999998"/>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blank)"/>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blank)"/>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blank)"/>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blank)"/>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blank)"/>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blank)"/>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blank)"/>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blank)"/>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blank)"/>
    <n v="59582877"/>
    <n v="18832.61"/>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blank)"/>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blank)"/>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blank)"/>
    <n v="12194400"/>
    <n v="1792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blank)"/>
    <n v="3236400"/>
    <n v="6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737644"/>
    <n v="270788.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blank)"/>
    <n v="760092"/>
    <n v="56205.7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blank)"/>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blank)"/>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blank)"/>
    <n v="800000"/>
    <n v="20608.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877238"/>
    <n v="106327.50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191600"/>
    <n v="18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blank)"/>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blank)"/>
    <n v="20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1967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blank)"/>
    <n v="20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blank)"/>
    <n v="114860000"/>
    <n v="17633904.00999999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blank)"/>
    <n v="22025000"/>
    <n v="6355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blank)"/>
    <n v="16009850"/>
    <n v="2572389.539999999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blank)"/>
    <n v="4900000"/>
    <n v="336868.91"/>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blank)"/>
    <n v="1041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blank)"/>
    <n v="3300000"/>
    <n v="145559.7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blank)"/>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blank)"/>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blank)"/>
    <n v="4026019"/>
    <n v="382792.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blank)"/>
    <n v="2145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blank)"/>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blank)"/>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blank)"/>
    <n v="584908"/>
    <n v="780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blank)"/>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blank)"/>
    <n v="277468"/>
    <n v="18137.189999999999"/>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blank)"/>
    <n v="936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blank)"/>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blank)"/>
    <n v="28687"/>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blank)"/>
    <n v="443824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blank)"/>
    <n v="1845855"/>
    <n v="29116.5"/>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blank)"/>
    <n v="40150000"/>
    <n v="6039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blank)"/>
    <n v="1452000"/>
    <n v="242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5606110"/>
    <n v="917084.64"/>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blank)"/>
    <n v="1892184"/>
    <n v="270379.21000000002"/>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blank)"/>
    <n v="65465000"/>
    <n v="4770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blank)"/>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blank)"/>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blank)"/>
    <n v="2649000"/>
    <n v="727712.0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blank)"/>
    <n v="2725600000"/>
    <n v="345814384.00999999"/>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blank)"/>
    <n v="270000000"/>
    <n v="40143528.840000004"/>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blank)"/>
    <n v="284000000"/>
    <n v="43331978.93000001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blank)"/>
    <n v="24000000"/>
    <n v="58635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blank)"/>
    <n v="35000000"/>
    <n v="359639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blank)"/>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blank)"/>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blank)"/>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blank)"/>
    <n v="76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blank)"/>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blank)"/>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blank)"/>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blank)"/>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blank)"/>
    <n v="51050000"/>
    <n v="1397022.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blank)"/>
    <n v="457934500"/>
    <n v="6349512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blank)"/>
    <n v="100700000"/>
    <n v="220002.1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blank)"/>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blank)"/>
    <n v="64500000"/>
    <n v="275467.4600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blank)"/>
    <n v="820400000"/>
    <n v="111189941.93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blank)"/>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blank)"/>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blank)"/>
    <n v="381000000"/>
    <n v="36138963.93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blank)"/>
    <n v="151000000"/>
    <n v="15761331.74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blank)"/>
    <n v="208800000"/>
    <n v="30529464.21000000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blank)"/>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blank)"/>
    <n v="105000000"/>
    <n v="15432707.47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blank)"/>
    <n v="180000000"/>
    <n v="24943527.22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blank)"/>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blank)"/>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blank)"/>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blank)"/>
    <n v="92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blank)"/>
    <n v="80794024"/>
    <n v="7031133.800000000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blank)"/>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blank)"/>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blank)"/>
    <n v="114000000"/>
    <n v="17249454.54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blank)"/>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blank)"/>
    <n v="57900000"/>
    <n v="4253588.900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blank)"/>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blank)"/>
    <n v="11000000"/>
    <n v="7705.2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blank)"/>
    <n v="129500000"/>
    <n v="16410318.6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blank)"/>
    <n v="22000000"/>
    <n v="2515584.6300000004"/>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blank)"/>
    <n v="225976800"/>
    <n v="34174274.35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blank)"/>
    <n v="42401864"/>
    <n v="1400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blank)"/>
    <n v="28666998"/>
    <n v="4793473.1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blank)"/>
    <n v="6878927"/>
    <n v="1289326.87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blank)"/>
    <n v="2561400"/>
    <n v="39294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blank)"/>
    <n v="2100000"/>
    <n v="278791.4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blank)"/>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blank)"/>
    <n v="19898321"/>
    <n v="2331733.3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blank)"/>
    <n v="3680636"/>
    <n v="2223618.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blank)"/>
    <n v="3405000"/>
    <n v="23942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blank)"/>
    <n v="8446276"/>
    <n v="101516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blank)"/>
    <n v="6100000"/>
    <n v="372092.2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blank)"/>
    <n v="4913722"/>
    <n v="541900.77"/>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blank)"/>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blank)"/>
    <n v="72015"/>
    <n v="28328.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blank)"/>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blank)"/>
    <n v="11985395"/>
    <n v="704319.6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blank)"/>
    <n v="27409525"/>
    <n v="3808871.78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blank)"/>
    <n v="7576132"/>
    <n v="135738.09"/>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blank)"/>
    <n v="1106058259"/>
    <n v="164605066.66"/>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blank)"/>
    <n v="196866300"/>
    <n v="3512025"/>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blank)"/>
    <n v="146880732"/>
    <n v="25305591.1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blank)"/>
    <n v="785971071"/>
    <n v="155995944.0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blank)"/>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blank)"/>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blank)"/>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blank)"/>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blank)"/>
    <n v="250100000"/>
    <n v="74773728.480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blank)"/>
    <n v="710000000"/>
    <n v="520134.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blank)"/>
    <n v="1751066051"/>
    <n v="242608653.2800000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59128929"/>
    <n v="16039967.1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blank)"/>
    <n v="240000000"/>
    <n v="7967009.91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blank)"/>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blank)"/>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blank)"/>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blank)"/>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blank)"/>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blank)"/>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blank)"/>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blank)"/>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blank)"/>
    <n v="22076364"/>
    <n v="4548699.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blank)"/>
    <n v="29500000"/>
    <n v="12945668.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blank)"/>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blank)"/>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blank)"/>
    <n v="350000000"/>
    <n v="19308543.53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blank)"/>
    <n v="197242000"/>
    <n v="29680346.78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blank)"/>
    <n v="34268000"/>
    <n v="744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blank)"/>
    <n v="27378780"/>
    <n v="4388881.8199999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blank)"/>
    <n v="5676372"/>
    <n v="437393.8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blank)"/>
    <n v="1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blank)"/>
    <n v="50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blank)"/>
    <n v="11304420"/>
    <n v="45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blank)"/>
    <n v="42500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blank)"/>
    <n v="4224000"/>
    <n v="21016.8700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blank)"/>
    <n v="1505000"/>
    <n v="6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blank)"/>
    <n v="611158"/>
    <n v="4672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blank)"/>
    <n v="45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blank)"/>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blank)"/>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blank)"/>
    <n v="8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blank)"/>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blank)"/>
    <n v="1310000"/>
    <n v="0"/>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blank)"/>
    <n v="261198872"/>
    <n v="32106904.600000001"/>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blank)"/>
    <n v="107003721"/>
    <n v="7727222.040000001"/>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blank)"/>
    <n v="28800000"/>
    <n v="2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blank)"/>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blank)"/>
    <n v="35453621"/>
    <n v="4838192.82"/>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blank)"/>
    <n v="9899231"/>
    <n v="1494027.2599999998"/>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blank)"/>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blank)"/>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blank)"/>
    <n v="15550000"/>
    <n v="10180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blank)"/>
    <n v="23832398"/>
    <n v="0"/>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blank)"/>
    <n v="30910600"/>
    <n v="5805083.4699999997"/>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blank)"/>
    <n v="21303000"/>
    <n v="196337.52000000002"/>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blank)"/>
    <n v="45051160"/>
    <n v="55082911.420000002"/>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blank)"/>
    <n v="28640400"/>
    <n v="1265686.7"/>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blank)"/>
    <n v="1679000"/>
    <n v="278071.7800000000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blank)"/>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blank)"/>
    <n v="3316000"/>
    <n v="61044.05"/>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blank)"/>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blank)"/>
    <n v="637000"/>
    <n v="14385.42"/>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blank)"/>
    <n v="813100"/>
    <n v="19609.18"/>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blank)"/>
    <n v="20626000"/>
    <n v="1477781.23"/>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blank)"/>
    <n v="10393600"/>
    <n v="9785.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916755"/>
    <n v="39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blank)"/>
    <n v="1524099"/>
    <n v="8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blank)"/>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19370"/>
    <n v="59406.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blank)"/>
    <n v="215112"/>
    <n v="1223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blank)"/>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blank)"/>
    <n v="844741810"/>
    <n v="112510808.3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blank)"/>
    <n v="764897576"/>
    <n v="11111966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blank)"/>
    <n v="149333372"/>
    <n v="743540.5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blank)"/>
    <n v="318196714"/>
    <n v="7826115.46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000000"/>
    <n v="1034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blank)"/>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8479176"/>
    <n v="16998842.54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blank)"/>
    <n v="105716787"/>
    <n v="16698556.11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blank)"/>
    <n v="21911418"/>
    <n v="5039505.3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blank)"/>
    <n v="41310905"/>
    <n v="3462564.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blank)"/>
    <n v="189000000"/>
    <n v="11379212.87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blank)"/>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blank)"/>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blank)"/>
    <n v="30610000"/>
    <n v="2388009.280000000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blank)"/>
    <n v="54828575"/>
    <n v="1428868.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blank)"/>
    <n v="355114305"/>
    <n v="18498373.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blank)"/>
    <n v="86500000"/>
    <n v="7391045.64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000000"/>
    <n v="234958.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52620000"/>
    <n v="2234756.3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22091020"/>
    <n v="9885911.66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96649812"/>
    <n v="6350379.93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blank)"/>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blank)"/>
    <n v="209300000"/>
    <n v="8707511.16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blank)"/>
    <n v="5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blank)"/>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blank)"/>
    <n v="28000000"/>
    <n v="4164241.20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blank)"/>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blank)"/>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blank)"/>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9378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blank)"/>
    <n v="69858200"/>
    <n v="498802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blank)"/>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19356400"/>
    <n v="1671223.8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blank)"/>
    <n v="175874433"/>
    <n v="2649394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blank)"/>
    <n v="47752918"/>
    <n v="826179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blank)"/>
    <n v="39569177"/>
    <n v="5378587.3200000003"/>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blank)"/>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blank)"/>
    <n v="6155514"/>
    <n v="885411.98"/>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blank)"/>
    <n v="6737469"/>
    <n v="1258274.2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blank)"/>
    <n v="6080000"/>
    <n v="934871.05"/>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blank)"/>
    <n v="900000"/>
    <n v="131971.2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blank)"/>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blank)"/>
    <n v="23796000"/>
    <n v="371425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blank)"/>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blank)"/>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blank)"/>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blank)"/>
    <n v="900000"/>
    <n v="1359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blank)"/>
    <n v="111482623"/>
    <n v="9850498.9800000004"/>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blank)"/>
    <n v="39822480"/>
    <n v="7108617"/>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blank)"/>
    <n v="22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blank)"/>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blank)"/>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blank)"/>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blank)"/>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blank)"/>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blank)"/>
    <n v="4147703"/>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blank)"/>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blank)"/>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blank)"/>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blank)"/>
    <n v="93014000"/>
    <n v="13626771.44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blank)"/>
    <n v="1200000"/>
    <n v="6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blank)"/>
    <n v="16386200"/>
    <n v="447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blank)"/>
    <n v="12595000"/>
    <n v="2083021.04000000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blank)"/>
    <n v="6440000"/>
    <n v="544037.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14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2900000"/>
    <n v="24866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5956000"/>
    <n v="695866.7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blank)"/>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14850300"/>
    <n v="7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700000"/>
    <n v="271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blank)"/>
    <n v="37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blank)"/>
    <n v="15937245"/>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blank)"/>
    <n v="39850000"/>
    <n v="71997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blank)"/>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blank)"/>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blank)"/>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blank)"/>
    <n v="60351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blank)"/>
    <n v="6405000"/>
    <n v="7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176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blank)"/>
    <n v="86371400"/>
    <n v="128019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blank)"/>
    <n v="17300000"/>
    <n v="658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640000"/>
    <n v="1940173.0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blank)"/>
    <n v="4200000"/>
    <n v="440707.2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blank)"/>
    <n v="1050000"/>
    <n v="91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blank)"/>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blank)"/>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blank)"/>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842000"/>
    <n v="20774.7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6650000"/>
    <n v="18998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blank)"/>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blank)"/>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blank)"/>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3602000"/>
    <n v="8325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blank)"/>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blank)"/>
    <n v="53779350"/>
    <n v="80007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blank)"/>
    <n v="10500850"/>
    <n v="54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7521523"/>
    <n v="1214718.149999999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blank)"/>
    <n v="2223000"/>
    <n v="340318.5899999999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6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blank)"/>
    <n v="20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blank)"/>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blank)"/>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1721977"/>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blank)"/>
    <n v="4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blank)"/>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blank)"/>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blank)"/>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blank)"/>
    <n v="470000"/>
    <n v="0"/>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blank)"/>
    <n v="943302110"/>
    <n v="132504321.32000001"/>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blank)"/>
    <n v="294930002"/>
    <n v="2791906.08"/>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blank)"/>
    <n v="72000000"/>
    <n v="11896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blank)"/>
    <n v="119500000"/>
    <n v="19064491.740000002"/>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blank)"/>
    <n v="98812000"/>
    <n v="11406006.560000001"/>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blank)"/>
    <n v="710600000"/>
    <n v="31560177.699999999"/>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blank)"/>
    <n v="2076312658"/>
    <n v="1627736.6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blank)"/>
    <n v="25200000"/>
    <n v="1943128.72"/>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blank)"/>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blank)"/>
    <n v="179925628"/>
    <n v="16612638.029999999"/>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blank)"/>
    <n v="34730000"/>
    <n v="2224273.96"/>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blank)"/>
    <n v="15410000"/>
    <n v="2928789.1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blank)"/>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58204500"/>
    <n v="1643680.29"/>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blank)"/>
    <n v="43693765"/>
    <n v="4042208"/>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blank)"/>
    <n v="1700000"/>
    <n v="168675"/>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blank)"/>
    <n v="2050000"/>
    <n v="15139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blank)"/>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blank)"/>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blank)"/>
    <n v="820000"/>
    <n v="0"/>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blank)"/>
    <n v="41760000"/>
    <n v="2012829.04"/>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blank)"/>
    <n v="14100000"/>
    <n v="657343.93000000005"/>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blank)"/>
    <n v="372500000"/>
    <n v="49583663.4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blank)"/>
    <n v="48600000"/>
    <n v="430921.5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blank)"/>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blank)"/>
    <n v="23000000"/>
    <n v="3112989.5999999996"/>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blank)"/>
    <n v="4900000"/>
    <n v="380753.57"/>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blank)"/>
    <n v="6000000"/>
    <n v="348194.4"/>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blank)"/>
    <n v="10000000"/>
    <n v="2019334.79"/>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blank)"/>
    <n v="44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blank)"/>
    <n v="19100000"/>
    <n v="9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blank)"/>
    <n v="41000000"/>
    <n v="4247545.01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blank)"/>
    <n v="32700000"/>
    <n v="815905.3899999999"/>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blank)"/>
    <n v="22800000"/>
    <n v="470610"/>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blank)"/>
    <n v="14000000"/>
    <n v="1989428.0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blank)"/>
    <n v="4100000"/>
    <n v="25800"/>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blank)"/>
    <n v="14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blank)"/>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blank)"/>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blank)"/>
    <n v="17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blank)"/>
    <n v="26300000"/>
    <n v="1373222.2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blank)"/>
    <n v="5311569847"/>
    <n v="8823359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blank)"/>
    <n v="54000000"/>
    <n v="866666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blank)"/>
    <n v="857485452"/>
    <n v="9573961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blank)"/>
    <n v="295522204"/>
    <n v="525870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blank)"/>
    <n v="35706150"/>
    <n v="842337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blank)"/>
    <n v="684986996"/>
    <n v="12840708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blank)"/>
    <n v="191761526"/>
    <n v="3196025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6345116"/>
    <n v="10575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blank)"/>
    <n v="37480169"/>
    <n v="624669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blank)"/>
    <n v="22400000"/>
    <n v="37333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blank)"/>
    <n v="249079979"/>
    <n v="2335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blank)"/>
    <n v="93418045"/>
    <n v="1604435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blank)"/>
    <n v="30367550"/>
    <n v="506125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56792409"/>
    <n v="3209001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77617353"/>
    <n v="1293622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blank)"/>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12510679"/>
    <n v="354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blank)"/>
    <n v="1630000"/>
    <n v="27166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blank)"/>
    <n v="6880000"/>
    <n v="114666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blank)"/>
    <n v="34743946"/>
    <n v="45823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blank)"/>
    <n v="1275866"/>
    <n v="12298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blank)"/>
    <n v="15692449"/>
    <n v="26154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blank)"/>
    <n v="14296653"/>
    <n v="225777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blank)"/>
    <n v="245728775"/>
    <n v="54079705.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blank)"/>
    <n v="40859229"/>
    <n v="5100224.33"/>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blank)"/>
    <n v="68949757"/>
    <n v="11491626"/>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61922390"/>
    <n v="4365373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349758250"/>
    <n v="50182288.579999991"/>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2306400"/>
    <n v="1020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7226381"/>
    <n v="7593037.3600000003"/>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7437474"/>
    <n v="584660.7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blank)"/>
    <n v="7250000"/>
    <n v="5860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681877"/>
    <n v="173579.1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5654270"/>
    <n v="3026547.619999999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blank)"/>
    <n v="7050000"/>
    <n v="5257801.3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71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22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267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2800000"/>
    <n v="6917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blank)"/>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blank)"/>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blank)"/>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8554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1080000"/>
    <n v="3245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blank)"/>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blank)"/>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blank)"/>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blank)"/>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blank)"/>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blank)"/>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blank)"/>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blank)"/>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blank)"/>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blank)"/>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blank)"/>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blank)"/>
    <n v="24500000"/>
    <n v="3179373.1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blank)"/>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blank)"/>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blank)"/>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blank)"/>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blank)"/>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blank)"/>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blank)"/>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blank)"/>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blank)"/>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blank)"/>
    <n v="35168395"/>
    <n v="5115528.689999999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blank)"/>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blank)"/>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blank)"/>
    <n v="103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blank)"/>
    <n v="30250000"/>
    <n v="1520159.509999999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blank)"/>
    <n v="8400000"/>
    <n v="3151884.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blank)"/>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blank)"/>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blank)"/>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blank)"/>
    <n v="59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blank)"/>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blank)"/>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blank)"/>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blank)"/>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blank)"/>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blank)"/>
    <n v="4506903"/>
    <n v="736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blank)"/>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430000"/>
    <n v="22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198753"/>
    <n v="33193.5"/>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blank)"/>
    <n v="821622080"/>
    <n v="118795550.35999997"/>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blank)"/>
    <n v="168629728"/>
    <n v="5901771"/>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blank)"/>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blank)"/>
    <n v="106140031"/>
    <n v="17859920.3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blank)"/>
    <n v="115848249"/>
    <n v="14516623.43"/>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blank)"/>
    <n v="22510000"/>
    <n v="80169.2"/>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blank)"/>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blank)"/>
    <n v="5400000"/>
    <n v="925639.37"/>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blank)"/>
    <n v="22450000"/>
    <n v="1638638.47"/>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blank)"/>
    <n v="19680000"/>
    <n v="2078798.559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10139000"/>
    <n v="261775.26"/>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21188545"/>
    <n v="794396.64"/>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blank)"/>
    <n v="45000000"/>
    <n v="2177737.9"/>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blank)"/>
    <n v="32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blank)"/>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blank)"/>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blank)"/>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blank)"/>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28775000"/>
    <n v="28874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blank)"/>
    <n v="14654000"/>
    <n v="4270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blank)"/>
    <n v="87553412"/>
    <n v="14808459.600000001"/>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blank)"/>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blank)"/>
    <n v="11439052"/>
    <n v="1818892.9"/>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blank)"/>
    <n v="500000"/>
    <n v="38012.4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blank)"/>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blank)"/>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blank)"/>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blank)"/>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blank)"/>
    <n v="300000"/>
    <n v="715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blank)"/>
    <n v="800000"/>
    <n v="115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blank)"/>
    <n v="108557163"/>
    <n v="14019064.260000002"/>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blank)"/>
    <n v="18906126"/>
    <n v="438687.66"/>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blank)"/>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blank)"/>
    <n v="13531233"/>
    <n v="2126980.1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blank)"/>
    <n v="34745100"/>
    <n v="413092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blank)"/>
    <n v="900500"/>
    <n v="8956.200000000000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blank)"/>
    <n v="3227000"/>
    <n v="54833.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blank)"/>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1410343"/>
    <n v="37181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88647.5"/>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blank)"/>
    <n v="1260000"/>
    <n v="2250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blank)"/>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blank)"/>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blank)"/>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blank)"/>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4880000"/>
    <n v="27220.090000000004"/>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blank)"/>
    <n v="4132000"/>
    <n v="11200.08"/>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blank)"/>
    <n v="517070830"/>
    <n v="78822779.799999997"/>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blank)"/>
    <n v="86297545"/>
    <n v="12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blank)"/>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blank)"/>
    <n v="72561028"/>
    <n v="12026304.870000003"/>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blank)"/>
    <n v="42132030"/>
    <n v="4374294.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blank)"/>
    <n v="2500000"/>
    <n v="135767.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blank)"/>
    <n v="0"/>
    <n v="85998.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blank)"/>
    <n v="2986800"/>
    <n v="6187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blank)"/>
    <n v="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blank)"/>
    <n v="4140000"/>
    <n v="674608.5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blank)"/>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7593071"/>
    <n v="145528.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34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blank)"/>
    <n v="0"/>
    <n v="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blank)"/>
    <n v="15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00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blank)"/>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blank)"/>
    <n v="213251388"/>
    <n v="32742033.85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blank)"/>
    <n v="55113551"/>
    <n v="684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blank)"/>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blank)"/>
    <n v="29724680"/>
    <n v="4990957.3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blank)"/>
    <n v="29219004"/>
    <n v="4416064.5200000005"/>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blank)"/>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blank)"/>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blank)"/>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blank)"/>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blank)"/>
    <n v="1618831"/>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5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8015473"/>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104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1984462"/>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blank)"/>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5465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blank)"/>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blank)"/>
    <n v="1300067"/>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blank)"/>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blank)"/>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blank)"/>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blank)"/>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blank)"/>
    <n v="267133255"/>
    <n v="39865095.990000002"/>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blank)"/>
    <n v="56066348"/>
    <n v="234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blank)"/>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blank)"/>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blank)"/>
    <n v="36397601"/>
    <n v="6043639.7999999998"/>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blank)"/>
    <n v="21186116"/>
    <n v="3126126.56"/>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blank)"/>
    <n v="5563220"/>
    <n v="1308966.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blank)"/>
    <n v="10164678"/>
    <n v="1277693.1299999999"/>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blank)"/>
    <n v="2050000"/>
    <n v="60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blank)"/>
    <n v="17868000"/>
    <n v="214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blank)"/>
    <n v="15397017"/>
    <n v="29005.54"/>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blank)"/>
    <n v="9620000"/>
    <n v="76092.229999999981"/>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blank)"/>
    <n v="38776227"/>
    <n v="1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blank)"/>
    <n v="1497000"/>
    <n v="201600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blank)"/>
    <n v="284000"/>
    <n v="2652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blank)"/>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blank)"/>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blank)"/>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blank)"/>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blank)"/>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blank)"/>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blank)"/>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blank)"/>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blank)"/>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blank)"/>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blank)"/>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0513508"/>
    <n v="4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2389447"/>
    <n v="6136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5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blank)"/>
    <n v="361920741"/>
    <n v="58108860.03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blank)"/>
    <n v="86505783"/>
    <n v="1132150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blank)"/>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blank)"/>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blank)"/>
    <n v="25298110"/>
    <n v="2427257.119999999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blank)"/>
    <n v="11458344"/>
    <n v="1735440.3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blank)"/>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blank)"/>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blank)"/>
    <n v="16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blank)"/>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blank)"/>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blank)"/>
    <n v="42200000"/>
    <n v="4394414.139999999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blank)"/>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blank)"/>
    <n v="30000000"/>
    <n v="8654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blank)"/>
    <n v="275225956"/>
    <n v="45033780.93999999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blank)"/>
    <n v="5785000"/>
    <n v="62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blank)"/>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blank)"/>
    <n v="1907197"/>
    <n v="308963.78000000003"/>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blank)"/>
    <n v="813649"/>
    <n v="94495.04000000000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blank)"/>
    <n v="24879727"/>
    <n v="2438261.0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blank)"/>
    <n v="40472317"/>
    <n v="4851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blank)"/>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blank)"/>
    <n v="6111407"/>
    <n v="373871.5799999999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blank)"/>
    <n v="4245138"/>
    <n v="739008.2200000000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blank)"/>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blank)"/>
    <n v="8235582"/>
    <n v="89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blank)"/>
    <n v="1564167"/>
    <n v="56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blank)"/>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blank)"/>
    <n v="961948"/>
    <n v="135065.3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blank)"/>
    <n v="231000"/>
    <n v="859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blank)"/>
    <n v="10000000"/>
    <n v="9181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blank)"/>
    <n v="49741662"/>
    <n v="6947465.2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blank)"/>
    <n v="17681875"/>
    <n v="284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blank)"/>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blank)"/>
    <n v="8707171"/>
    <n v="1057299.1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blank)"/>
    <n v="1990683"/>
    <n v="4360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blank)"/>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blank)"/>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blank)"/>
    <n v="7414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blank)"/>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blank)"/>
    <n v="36332685"/>
    <n v="6050522.08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blank)"/>
    <n v="11515500"/>
    <n v="199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blank)"/>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blank)"/>
    <n v="6306949"/>
    <n v="67317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blank)"/>
    <n v="1663162"/>
    <n v="303340.399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blank)"/>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21277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40563524"/>
    <n v="63947472.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blank)"/>
    <n v="48822998"/>
    <n v="9599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42173295"/>
    <n v="5941063.72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blank)"/>
    <n v="6631651"/>
    <n v="1241312.89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36700000"/>
    <n v="177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61000000"/>
    <n v="1857989.6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000000"/>
    <n v="17025.6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45000000"/>
    <n v="41496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18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blank)"/>
    <n v="167460437"/>
    <n v="22667626.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blank)"/>
    <n v="10619000"/>
    <n v="174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blank)"/>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blank)"/>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blank)"/>
    <n v="28134827"/>
    <n v="3474540.87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blank)"/>
    <n v="1521972"/>
    <n v="267529.5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blank)"/>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blank)"/>
    <n v="11076420"/>
    <n v="11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blank)"/>
    <n v="7222917"/>
    <n v="131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blank)"/>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blank)"/>
    <n v="2143011"/>
    <n v="134954.03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blank)"/>
    <n v="1076868"/>
    <n v="199799.300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blank)"/>
    <n v="798402536"/>
    <n v="105317476.92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blank)"/>
    <n v="430335386"/>
    <n v="65110933.32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blank)"/>
    <n v="183890550"/>
    <n v="19138291.14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blank)"/>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blank)"/>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blank)"/>
    <n v="128950924"/>
    <n v="16050283.14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blank)"/>
    <n v="52947507"/>
    <n v="9901878.42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blank)"/>
    <n v="84660000"/>
    <n v="13915416.09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blank)"/>
    <n v="6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blank)"/>
    <n v="70000000"/>
    <n v="6429845.57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blank)"/>
    <n v="4000000"/>
    <n v="258131.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blank)"/>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blank)"/>
    <n v="27000000"/>
    <n v="5854185.62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blank)"/>
    <n v="139000000"/>
    <n v="7342471.14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blank)"/>
    <n v="2322175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blank)"/>
    <n v="2246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blank)"/>
    <n v="7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blank)"/>
    <n v="5281034"/>
    <n v="2200965.7800000003"/>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blank)"/>
    <n v="6919584"/>
    <n v="645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blank)"/>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blank)"/>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blank)"/>
    <n v="2649171"/>
    <n v="96384.06"/>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blank)"/>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blank)"/>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blank)"/>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blank)"/>
    <n v="44517667"/>
    <n v="677025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blank)"/>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blank)"/>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blank)"/>
    <n v="6162273"/>
    <n v="1026181.2399999999"/>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blank)"/>
    <n v="20000000"/>
    <n v="290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blank)"/>
    <n v="18729048"/>
    <n v="2629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blank)"/>
    <n v="13635000"/>
    <n v="3225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blank)"/>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blank)"/>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3669326"/>
    <n v="389912.1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blank)"/>
    <n v="0"/>
    <n v="487347.4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3688500"/>
    <n v="5545266.66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5745572"/>
    <n v="833017.1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25500"/>
    <n v="437444.41"/>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blank)"/>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blank)"/>
    <n v="731188903"/>
    <n v="104257917.42"/>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blank)"/>
    <n v="117539127"/>
    <n v="308171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blank)"/>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blank)"/>
    <n v="97633069"/>
    <n v="15746582.88999999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blank)"/>
    <n v="28250000"/>
    <n v="3622837.11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blank)"/>
    <n v="15328000"/>
    <n v="103333.3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blank)"/>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blank)"/>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blank)"/>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blank)"/>
    <n v="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blank)"/>
    <n v="55435076"/>
    <n v="2112445.4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blank)"/>
    <n v="37065303"/>
    <n v="3697384.890000000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blank)"/>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blank)"/>
    <n v="14750000"/>
    <n v="708880.3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blank)"/>
    <n v="314854278"/>
    <n v="6220380.029999999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blank)"/>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blank)"/>
    <n v="4350000"/>
    <n v="10647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blank)"/>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blank)"/>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blank)"/>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blank)"/>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blank)"/>
    <n v="3450000"/>
    <n v="312563.1199999999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blank)"/>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blank)"/>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blank)"/>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blank)"/>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blank)"/>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blank)"/>
    <n v="42400000"/>
    <n v="38286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blank)"/>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blank)"/>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blank)"/>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blank)"/>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blank)"/>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blank)"/>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blank)"/>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blank)"/>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blank)"/>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blank)"/>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blank)"/>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blank)"/>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blank)"/>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blank)"/>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blank)"/>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blank)"/>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blank)"/>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blank)"/>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blank)"/>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blank)"/>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blank)"/>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blank)"/>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blank)"/>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blank)"/>
    <n v="0"/>
    <n v="102136357.26000001"/>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blank)"/>
    <n v="0"/>
    <n v="201000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blank)"/>
    <n v="0"/>
    <n v="15601565.5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blank)"/>
    <n v="0"/>
    <n v="16595304.4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blank)"/>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blank)"/>
    <n v="0"/>
    <n v="7789912.87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blank)"/>
    <n v="0"/>
    <n v="799152.2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blank)"/>
    <n v="0"/>
    <n v="172848.8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blank)"/>
    <n v="0"/>
    <n v="35080.7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blank)"/>
    <n v="0"/>
    <n v="13924"/>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blank)"/>
    <n v="0"/>
    <n v="66235"/>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blank)"/>
    <n v="0"/>
    <n v="45878.40000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blank)"/>
    <n v="492957960"/>
    <n v="69640026.17000000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blank)"/>
    <n v="71341447"/>
    <n v="3690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blank)"/>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blank)"/>
    <n v="72700000"/>
    <n v="10612779.47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blank)"/>
    <n v="32592728"/>
    <n v="3831794.8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blank)"/>
    <n v="2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blank)"/>
    <n v="1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blank)"/>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blank)"/>
    <n v="13797554"/>
    <n v="32419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blank)"/>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blank)"/>
    <n v="49500000"/>
    <n v="15947677.30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blank)"/>
    <n v="2500000"/>
    <n v="2242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blank)"/>
    <n v="13000000"/>
    <n v="2065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blank)"/>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blank)"/>
    <n v="515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blank)"/>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blank)"/>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blank)"/>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blank)"/>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blank)"/>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blank)"/>
    <n v="11370000"/>
    <n v="1170000"/>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blank)"/>
    <n v="5328000"/>
    <n v="6844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blank)"/>
    <n v="287292850"/>
    <n v="41998206.10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blank)"/>
    <n v="160711500"/>
    <n v="23735461.00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blank)"/>
    <n v="94488234"/>
    <n v="4839814.7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blank)"/>
    <n v="55471000"/>
    <n v="905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37745713"/>
    <n v="6289843.400000001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9098032"/>
    <n v="3580632.2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blank)"/>
    <n v="22760000"/>
    <n v="3551021.82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3780000"/>
    <n v="17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blank)"/>
    <n v="3850000"/>
    <n v="1417517.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blank)"/>
    <n v="2750000"/>
    <n v="6489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blank)"/>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blank)"/>
    <n v="19300000"/>
    <n v="314536.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blank)"/>
    <n v="36400000"/>
    <n v="6654418.17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16565000"/>
    <n v="309811.1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15650000"/>
    <n v="42860.14999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992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3662500"/>
    <n v="2052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371800"/>
    <n v="754940.399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blank)"/>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blank)"/>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blank)"/>
    <n v="1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blank)"/>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14410000"/>
    <n v="157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blank)"/>
    <n v="4650000"/>
    <n v="396447.03"/>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blank)"/>
    <n v="10920000"/>
    <n v="1534591.05"/>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blank)"/>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blank)"/>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blank)"/>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blank)"/>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blank)"/>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blank)"/>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blank)"/>
    <n v="84375350"/>
    <n v="11372356.85"/>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blank)"/>
    <n v="86054000"/>
    <n v="6057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blank)"/>
    <n v="32496900"/>
    <n v="635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blank)"/>
    <n v="10505457"/>
    <n v="1715352.75"/>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blank)"/>
    <n v="11310305"/>
    <n v="922464.7999999999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blank)"/>
    <n v="13967737"/>
    <n v="1340269.21"/>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blank)"/>
    <n v="309697"/>
    <n v="11945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blank)"/>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blank)"/>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blank)"/>
    <n v="4915660"/>
    <n v="273229.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blank)"/>
    <n v="2525000"/>
    <n v="171612.5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blank)"/>
    <n v="4860000"/>
    <n v="118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blank)"/>
    <n v="15996489"/>
    <n v="41158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blank)"/>
    <n v="1100000"/>
    <n v="16520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blank)"/>
    <n v="611000"/>
    <n v="126710.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blank)"/>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blank)"/>
    <n v="524280"/>
    <n v="49625.2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blank)"/>
    <n v="2852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blank)"/>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blank)"/>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blank)"/>
    <n v="454674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blank)"/>
    <n v="5197287"/>
    <n v="12700.5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blank)"/>
    <n v="364363848"/>
    <n v="56200389.0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blank)"/>
    <n v="145375000"/>
    <n v="16260766.03999999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blank)"/>
    <n v="61704000"/>
    <n v="510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blank)"/>
    <n v="50270000"/>
    <n v="410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blank)"/>
    <n v="55450000"/>
    <n v="8503995.7199999988"/>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blank)"/>
    <n v="17050000"/>
    <n v="2482010.039999999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blank)"/>
    <n v="9400000"/>
    <n v="1373277.2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blank)"/>
    <n v="90200000"/>
    <n v="21559390.1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blank)"/>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blank)"/>
    <n v="166505112"/>
    <n v="15893135.55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blank)"/>
    <n v="366000000"/>
    <n v="38971666.14999999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blank)"/>
    <n v="6000000"/>
    <n v="1250073.0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blank)"/>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blank)"/>
    <n v="50591600"/>
    <n v="16477953.93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blank)"/>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blank)"/>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blank)"/>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blank)"/>
    <n v="1200000"/>
    <n v="4488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blank)"/>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blank)"/>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blank)"/>
    <n v="0"/>
    <n v="10216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blank)"/>
    <n v="13988000"/>
    <n v="1770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blank)"/>
    <n v="1991860"/>
    <n v="255430.2299999999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blank)"/>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blank)"/>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blank)"/>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blank)"/>
    <n v="757542318"/>
    <n v="1053005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blank)"/>
    <n v="180042400"/>
    <n v="78164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blank)"/>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blank)"/>
    <n v="108716170"/>
    <n v="1589342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blank)"/>
    <n v="49032000"/>
    <n v="6512182.839999998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blank)"/>
    <n v="77638361"/>
    <n v="1928319.2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blank)"/>
    <n v="27300000"/>
    <n v="1842095.5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blank)"/>
    <n v="1300000"/>
    <n v="222473.2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blank)"/>
    <n v="182150713"/>
    <n v="14322321.0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blank)"/>
    <n v="48720000"/>
    <n v="4512990.1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blank)"/>
    <n v="11023883"/>
    <n v="819581.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blank)"/>
    <n v="37951611"/>
    <n v="4264200.389999999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blank)"/>
    <n v="95564189"/>
    <n v="1561488.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blank)"/>
    <n v="4692000"/>
    <n v="939927.080000000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blank)"/>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blank)"/>
    <n v="6050000"/>
    <n v="14679.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blank)"/>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blank)"/>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blank)"/>
    <n v="6314595"/>
    <n v="278594.460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blank)"/>
    <n v="57452393"/>
    <n v="1826128.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blank)"/>
    <n v="43156363"/>
    <n v="11917133.46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blank)"/>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blank)"/>
    <n v="57408000"/>
    <n v="8502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blank)"/>
    <n v="8650460"/>
    <n v="1281901.530000000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blank)"/>
    <n v="10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2100000"/>
    <n v="75402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blank)"/>
    <n v="40955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blank)"/>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blank)"/>
    <n v="123185540"/>
    <n v="18496788.10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blank)"/>
    <n v="18068000"/>
    <n v="344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blank)"/>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blank)"/>
    <n v="17106000"/>
    <n v="2783348.180000000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blank)"/>
    <n v="3202040"/>
    <n v="516183.7099999999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blank)"/>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blank)"/>
    <n v="3500000"/>
    <n v="46792.5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blank)"/>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blank)"/>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blank)"/>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blank)"/>
    <n v="2682530"/>
    <n v="1522793.3900000001"/>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1550000"/>
    <n v="108679.0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5915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blank)"/>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blank)"/>
    <n v="6474207"/>
    <n v="439611.3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blank)"/>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blank)"/>
    <n v="450000"/>
    <n v="24108"/>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blank)"/>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blank)"/>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blank)"/>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blank)"/>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blank)"/>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blank)"/>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blank)"/>
    <n v="1357549324"/>
    <n v="201257848.41"/>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blank)"/>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blank)"/>
    <n v="323874135"/>
    <n v="11162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blank)"/>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blank)"/>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blank)"/>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blank)"/>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blank)"/>
    <n v="200000000"/>
    <n v="30738846.3600000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blank)"/>
    <n v="49185000"/>
    <n v="7649021.700000001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blank)"/>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blank)"/>
    <n v="48305000"/>
    <n v="171099.9999999981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blank)"/>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blank)"/>
    <n v="26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blank)"/>
    <n v="9000000"/>
    <n v="451313.1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blank)"/>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blank)"/>
    <n v="67000000"/>
    <n v="4708365.84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blank)"/>
    <n v="90370000"/>
    <n v="20019016.87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blank)"/>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blank)"/>
    <n v="60805000"/>
    <n v="8809668.719999998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blank)"/>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blank)"/>
    <n v="5760000"/>
    <n v="280978.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blank)"/>
    <n v="31290000"/>
    <n v="2577930.78000000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blank)"/>
    <n v="81220000"/>
    <n v="2585669.009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blank)"/>
    <n v="223979460"/>
    <n v="4616844.949999999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blank)"/>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blank)"/>
    <n v="42000000"/>
    <n v="4045104.8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blank)"/>
    <n v="3810000"/>
    <n v="34574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blank)"/>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blank)"/>
    <n v="1625000"/>
    <n v="36521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blank)"/>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blank)"/>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blank)"/>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blank)"/>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blank)"/>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blank)"/>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blank)"/>
    <n v="16040000"/>
    <n v="1898455.14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blank)"/>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blank)"/>
    <n v="6020000"/>
    <n v="404071.2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blank)"/>
    <n v="28040000"/>
    <n v="260513"/>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blank)"/>
    <n v="199253762"/>
    <n v="438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blank)"/>
    <n v="13142500"/>
    <n v="26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blank)"/>
    <n v="25936080"/>
    <n v="627045.86"/>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blank)"/>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blank)"/>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blank)"/>
    <n v="145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blank)"/>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blank)"/>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blank)"/>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blank)"/>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blank)"/>
    <n v="3701712"/>
    <n v="333611.9600000000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6405568"/>
    <n v="440092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3625396"/>
    <n v="60423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blank)"/>
    <n v="591251"/>
    <n v="9854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437738"/>
    <n v="23962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571434"/>
    <n v="9523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39781"/>
    <n v="2329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blank)"/>
    <n v="329707"/>
    <n v="5495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54489"/>
    <n v="908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95285"/>
    <n v="8254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blank)"/>
    <n v="1194009"/>
    <n v="19900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924768"/>
    <n v="15412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389213"/>
    <n v="731536"/>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417253"/>
    <n v="69542"/>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475620"/>
    <n v="79270"/>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479522"/>
    <n v="7992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blank)"/>
    <n v="7241971703"/>
    <n v="1213828566"/>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blank)"/>
    <n v="1441354840"/>
    <n v="240225808"/>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blank)"/>
    <n v="273851897"/>
    <n v="40141988"/>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blank)"/>
    <n v="614292557"/>
    <n v="101048766"/>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blank)"/>
    <n v="476366586"/>
    <n v="79394438"/>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blank)"/>
    <n v="12613128"/>
    <n v="2102188"/>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blank)"/>
    <n v="50589516"/>
    <n v="8431584"/>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blank)"/>
    <n v="41245682"/>
    <n v="6874284"/>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blank)"/>
    <n v="465719087"/>
    <n v="77619852"/>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blank)"/>
    <n v="747343104"/>
    <n v="12455718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69207527"/>
    <n v="4486792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316411893"/>
    <n v="52735314"/>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blank)"/>
    <n v="160030709"/>
    <n v="26671786"/>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blank)"/>
    <n v="14930119"/>
    <n v="2488350"/>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blank)"/>
    <n v="4317772"/>
    <n v="719630"/>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blank)"/>
    <n v="52428659"/>
    <n v="873810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blank)"/>
    <n v="14347"/>
    <n v="2392"/>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blank)"/>
    <n v="1988263"/>
    <n v="33138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1815157"/>
    <n v="302526"/>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1590957"/>
    <n v="6931828"/>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blank)"/>
    <n v="106607186"/>
    <n v="17767866"/>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blank)"/>
    <n v="5865626737"/>
    <n v="97760454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blank)"/>
    <n v="282449300"/>
    <n v="47074874"/>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blank)"/>
    <n v="10012700"/>
    <n v="166878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blank)"/>
    <n v="1065165600"/>
    <n v="17752759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blank)"/>
    <n v="15475400"/>
    <n v="257923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blank)"/>
    <n v="102024900"/>
    <n v="1700415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blank)"/>
    <n v="5985600"/>
    <n v="99759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blank)"/>
    <n v="229660000"/>
    <n v="382766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blank)"/>
    <n v="91279200"/>
    <n v="152132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blank)"/>
    <n v="8033900"/>
    <n v="133897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blank)"/>
    <n v="136562300"/>
    <n v="2276037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blank)"/>
    <n v="165465700"/>
    <n v="2757761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blank)"/>
    <n v="4726000"/>
    <n v="78766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blank)"/>
    <n v="2650200"/>
    <n v="44169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blank)"/>
    <n v="4262500"/>
    <n v="71041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blank)"/>
    <n v="18619000"/>
    <n v="310315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blank)"/>
    <n v="86709900"/>
    <n v="1445164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blank)"/>
    <n v="14933000"/>
    <n v="248882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7155300"/>
    <n v="1192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58200"/>
    <n v="1097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153900"/>
    <n v="692316"/>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167600"/>
    <n v="2793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blank)"/>
    <n v="370903880"/>
    <n v="59708106.34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blank)"/>
    <n v="356157210"/>
    <n v="67630261.54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blank)"/>
    <n v="143219700"/>
    <n v="20995554.55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blank)"/>
    <n v="153127921"/>
    <n v="14234035.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45832"/>
    <n v="1854606.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58800000"/>
    <n v="17218112.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49894376"/>
    <n v="9134244.200000001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981150"/>
    <n v="6242867.26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blank)"/>
    <n v="3501256"/>
    <n v="481807.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blank)"/>
    <n v="24970494"/>
    <n v="5866664.91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10537920"/>
    <n v="1620994.4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194055"/>
    <n v="2394181.6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blank)"/>
    <n v="11189177"/>
    <n v="939713.1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blank)"/>
    <n v="6672975"/>
    <n v="3107770.4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blank)"/>
    <n v="394800"/>
    <n v="69268.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blank)"/>
    <n v="4281535"/>
    <n v="1043051.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blank)"/>
    <n v="19525400"/>
    <n v="1405045.4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blank)"/>
    <n v="31604756"/>
    <n v="5463985.73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blank)"/>
    <n v="17236999"/>
    <n v="1489219.50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blank)"/>
    <n v="31635141"/>
    <n v="7888433.72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2939160"/>
    <n v="317263.20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136497"/>
    <n v="2393889.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7510172"/>
    <n v="87953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8980317"/>
    <n v="4424137.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6667727"/>
    <n v="771332.91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160279"/>
    <n v="465348.72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60917"/>
    <n v="14628.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834953"/>
    <n v="469998.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blank)"/>
    <n v="1356866"/>
    <n v="278109.849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blank)"/>
    <n v="1702996"/>
    <n v="203179.5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blank)"/>
    <n v="1226117"/>
    <n v="180608.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blank)"/>
    <n v="4430653"/>
    <n v="767058.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blank)"/>
    <n v="250000"/>
    <n v="2272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blank)"/>
    <n v="145600"/>
    <n v="2432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blank)"/>
    <n v="725669"/>
    <n v="6596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15000"/>
    <n v="25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70402"/>
    <n v="370036.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2888976"/>
    <n v="905281.820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8767955"/>
    <n v="3361332.2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blank)"/>
    <n v="3303783"/>
    <n v="621240.960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blank)"/>
    <n v="12803475"/>
    <n v="1865371.600000000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blank)"/>
    <n v="924559124"/>
    <n v="15409318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blank)"/>
    <n v="124375682"/>
    <n v="2072928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blank)"/>
    <n v="7404000"/>
    <n v="1234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blank)"/>
    <n v="142701372"/>
    <n v="2378356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blank)"/>
    <n v="102102984"/>
    <n v="170171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blank)"/>
    <n v="26800000"/>
    <n v="4535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blank)"/>
    <n v="13500000"/>
    <n v="2250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blank)"/>
    <n v="9880000"/>
    <n v="1840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blank)"/>
    <n v="7450000"/>
    <n v="124166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blank)"/>
    <n v="28140000"/>
    <n v="44566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blank)"/>
    <n v="142000000"/>
    <n v="2366666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1550000"/>
    <n v="679851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40180000"/>
    <n v="1352167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blank)"/>
    <n v="50690000"/>
    <n v="8365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blank)"/>
    <n v="4105773"/>
    <n v="65929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blank)"/>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blank)"/>
    <n v="1270000"/>
    <n v="91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blank)"/>
    <n v="700000"/>
    <n v="116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blank)"/>
    <n v="1900000"/>
    <n v="316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30598940"/>
    <n v="540029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blank)"/>
    <n v="20715000"/>
    <n v="336083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blank)"/>
    <n v="226000000"/>
    <n v="32540472.73"/>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blank)"/>
    <n v="27850000"/>
    <n v="16404016.4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blank)"/>
    <n v="840000"/>
    <n v="14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blank)"/>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blank)"/>
    <n v="23580000"/>
    <n v="4737168.71"/>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blank)"/>
    <n v="10510000"/>
    <n v="1991492.59"/>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blank)"/>
    <n v="5000000"/>
    <n v="639717.30000000005"/>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blank)"/>
    <n v="8300000"/>
    <n v="1451755"/>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blank)"/>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blank)"/>
    <n v="565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blank)"/>
    <n v="6250000"/>
    <n v="830590.06"/>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175000"/>
    <n v="117540.9"/>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8605000"/>
    <n v="60973.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blank)"/>
    <n v="28500000"/>
    <n v="21316.7"/>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blank)"/>
    <n v="1120000"/>
    <n v="151800.34"/>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blank)"/>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blank)"/>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12225000"/>
    <n v="129921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blank)"/>
    <n v="7010400"/>
    <n v="13365"/>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6222000"/>
    <n v="996130.4799999998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716900"/>
    <n v="110441.5400000000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375000"/>
    <n v="625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300000"/>
    <n v="5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blank)"/>
    <n v="595447153"/>
    <n v="92246868.60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blank)"/>
    <n v="48750000"/>
    <n v="7837182.76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blank)"/>
    <n v="9900000"/>
    <n v="2084030.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blank)"/>
    <n v="45498500"/>
    <n v="4583083.3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blank)"/>
    <n v="86945353"/>
    <n v="13688912.7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blank)"/>
    <n v="22050000"/>
    <n v="3706416.65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blank)"/>
    <n v="725000"/>
    <n v="206583.33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blank)"/>
    <n v="5500000"/>
    <n v="916666.6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blank)"/>
    <n v="1250000"/>
    <n v="208333.319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blank)"/>
    <n v="16900000"/>
    <n v="2801296.73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blank)"/>
    <n v="60200000"/>
    <n v="104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7500000"/>
    <n v="2424011.8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42143868"/>
    <n v="5952336.050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blank)"/>
    <n v="8250000"/>
    <n v="2454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blank)"/>
    <n v="2900000"/>
    <n v="403196.5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blank)"/>
    <n v="1100000"/>
    <n v="152661.6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blank)"/>
    <n v="1500000"/>
    <n v="17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blank)"/>
    <n v="200000"/>
    <n v="2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blank)"/>
    <n v="950000"/>
    <n v="183289.4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400000"/>
    <n v="310000.029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8426263"/>
    <n v="1846911.28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blank)"/>
    <n v="7650000"/>
    <n v="1089960.2"/>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37500000"/>
    <n v="6250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11643864586"/>
    <n v="1475615185.54"/>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blank)"/>
    <n v="27375671380"/>
    <n v="4161252414.8400002"/>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blank)"/>
    <n v="62311723623"/>
    <n v="8350468951.0700006"/>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blank)"/>
    <n v="383333960"/>
    <n v="63938994"/>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blank)"/>
    <n v="139000000"/>
    <n v="23166666"/>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blank)"/>
    <n v="58480602004"/>
    <n v="22175088108.13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blank)"/>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blank)"/>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blank)"/>
    <n v="19086779487"/>
    <n v="1997352403.899999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blank)"/>
    <n v="53674866227"/>
    <n v="31837697082.66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blank)"/>
    <n v="55000000000"/>
    <n v="439062080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blank)"/>
    <n v="79541475426"/>
    <n v="5804387383.06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blank)"/>
    <n v="74684189"/>
    <n v="14705744.2099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blank)"/>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blank)"/>
    <n v="1383708231"/>
    <n v="90716174.560000002"/>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blank)"/>
    <n v="286016885"/>
    <n v="112959554.71000001"/>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blank)"/>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blank)"/>
    <n v="2000000000"/>
    <n v="395969340.27999997"/>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blank)"/>
    <n v="8000000000"/>
    <n v="349983303.88"/>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blank)"/>
    <n v="17000000"/>
    <n v="2833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2200000"/>
    <n v="366666"/>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blank)"/>
    <n v="2000000"/>
    <n v="333334"/>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blank)"/>
    <n v="400500000"/>
    <n v="66750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28000000"/>
    <n v="4666666"/>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blank)"/>
    <n v="118878000"/>
    <n v="198130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blank)"/>
    <n v="32800490"/>
    <n v="5466750"/>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blank)"/>
    <n v="500000000"/>
    <n v="83333334"/>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blank)"/>
    <n v="127125000"/>
    <n v="0"/>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blank)"/>
    <n v="1217605997"/>
    <n v="1724833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blank)"/>
    <n v="2517699851"/>
    <n v="424429499.86000001"/>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blank)"/>
    <n v="73361802"/>
    <n v="12226966"/>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blank)"/>
    <n v="8400000"/>
    <n v="13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782091966"/>
    <n v="111896247.3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blank)"/>
    <n v="90000000"/>
    <n v="14262988"/>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blank)"/>
    <n v="0"/>
    <n v="11221705.469999999"/>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0"/>
    <n v="41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blank)"/>
    <n v="1865554550"/>
    <n v="318445585.62"/>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blank)"/>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blank)"/>
    <n v="250514883"/>
    <n v="36033394.810000002"/>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blank)"/>
    <n v="0"/>
    <n v="0"/>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blank)"/>
    <n v="0"/>
    <n v="60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0"/>
    <n v="136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blank)"/>
    <n v="180800000"/>
    <n v="196148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blank)"/>
    <n v="164387816"/>
    <n v="71961358.920000017"/>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blank)"/>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5000000"/>
    <n v="2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blank)"/>
    <n v="55110397"/>
    <n v="3675522.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blank)"/>
    <n v="8565446"/>
    <n v="701287.1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blank)"/>
    <n v="5883571"/>
    <n v="490297.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blank)"/>
    <n v="9265829"/>
    <n v="772152.4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blank)"/>
    <n v="30923392"/>
    <n v="1367916.3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blank)"/>
    <n v="7494137"/>
    <n v="587011.4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blank)"/>
    <n v="4864534"/>
    <n v="372044.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blank)"/>
    <n v="9100691"/>
    <n v="720890.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blank)"/>
    <n v="9234979"/>
    <n v="769581.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blank)"/>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blank)"/>
    <n v="29074733"/>
    <n v="1239655.5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blank)"/>
    <n v="6727560"/>
    <n v="51479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blank)"/>
    <n v="25362144"/>
    <n v="210101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blank)"/>
    <n v="308402759"/>
    <n v="27289263.5"/>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blank)"/>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blank)"/>
    <n v="16800000"/>
    <n v="27985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blank)"/>
    <n v="30000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blank)"/>
    <n v="32518638596"/>
    <n v="6845654840.5299997"/>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blank)"/>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blank)"/>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blank)"/>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blank)"/>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blank)"/>
    <n v="111600000"/>
    <n v="253882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blank)"/>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blank)"/>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blank)"/>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7427493"/>
    <n v="342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7572506"/>
    <n v="916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300000"/>
    <n v="446985.39"/>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blank)"/>
    <n v="1274947745"/>
    <n v="21249129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8971484488"/>
    <n v="3019434319"/>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blank)"/>
    <n v="27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blank)"/>
    <n v="86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blank)"/>
    <n v="3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blank)"/>
    <n v="3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blank)"/>
    <n v="10200000"/>
    <n v="1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blank)"/>
    <n v="50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blank)"/>
    <n v="3300000"/>
    <n v="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blank)"/>
    <n v="61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blank)"/>
    <n v="27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blank)"/>
    <n v="7500000"/>
    <n v="1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blank)"/>
    <n v="6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blank)"/>
    <n v="108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blank)"/>
    <n v="2940000"/>
    <n v="4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blank)"/>
    <n v="4800000"/>
    <n v="8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blank)"/>
    <n v="695958718"/>
    <n v="109534522.81999999"/>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blank)"/>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blank)"/>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51600000"/>
    <n v="17363452.539999999"/>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blank)"/>
    <n v="1500000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blank)"/>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blank)"/>
    <n v="15700000"/>
    <n v="6916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blank)"/>
    <n v="26261600"/>
    <n v="4928525.7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blank)"/>
    <n v="57600000"/>
    <n v="6020541.099999999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blank)"/>
    <n v="29889646"/>
    <n v="79731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blank)"/>
    <n v="53717748"/>
    <n v="2286290"/>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blank)"/>
    <n v="150116116"/>
    <n v="16686019"/>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48269488"/>
    <n v="8110314.8000000007"/>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67400000"/>
    <n v="27892568"/>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blank)"/>
    <n v="13000000"/>
    <n v="222288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blank)"/>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blank)"/>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blank)"/>
    <n v="7200000"/>
    <n v="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blank)"/>
    <n v="13251946"/>
    <n v="2208656"/>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blank)"/>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blank)"/>
    <n v="550000"/>
    <n v="45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blank)"/>
    <n v="14994261"/>
    <n v="450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412190000"/>
    <n v="42413257.369999997"/>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blank)"/>
    <n v="150000"/>
    <n v="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blank)"/>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33000000"/>
    <n v="163098.6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3000000"/>
    <n v="170608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blank)"/>
    <n v="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11211440413"/>
    <n v="1804522299.699999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blank)"/>
    <n v="1388308604"/>
    <n v="22138476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blank)"/>
    <n v="50758895"/>
    <n v="7809061.2800000003"/>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blank)"/>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blank)"/>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blank)"/>
    <n v="306441777"/>
    <n v="47144888"/>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400000"/>
    <n v="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0"/>
    <n v="94550.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blank)"/>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blank)"/>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blank)"/>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blank)"/>
    <n v="11914764731"/>
    <n v="1656782763.2599998"/>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blank)"/>
    <n v="1108367613"/>
    <n v="0"/>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blank)"/>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blank)"/>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blank)"/>
    <n v="4227444798"/>
    <n v="153075000"/>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blank)"/>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blank)"/>
    <n v="2851526879"/>
    <n v="304582.27999999997"/>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blank)"/>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blank)"/>
    <n v="322917574"/>
    <n v="0"/>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blank)"/>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blank)"/>
    <n v="659816522"/>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blank)"/>
    <n v="140000000"/>
    <n v="21300000"/>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2481592823"/>
    <n v="102532290.97999999"/>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blank)"/>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blank)"/>
    <n v="40256062"/>
    <n v="5695048.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blank)"/>
    <n v="1677756035"/>
    <n v="7226874.1399999987"/>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blank)"/>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blank)"/>
    <n v="36429600"/>
    <n v="69812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blank)"/>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blank)"/>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blank)"/>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blank)"/>
    <n v="25037500"/>
    <n v="176135"/>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blank)"/>
    <n v="169588399"/>
    <n v="1318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blank)"/>
    <n v="177600000"/>
    <n v="284462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blank)"/>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blank)"/>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blank)"/>
    <n v="10500000"/>
    <n v="668196.1"/>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blank)"/>
    <n v="0"/>
    <n v="100991717.45"/>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blank)"/>
    <n v="8763954564"/>
    <n v="1405616915.52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blank)"/>
    <n v="659698150"/>
    <n v="131939630"/>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blank)"/>
    <n v="284169222"/>
    <n v="44012416.119999997"/>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blank)"/>
    <n v="6096296718"/>
    <n v="944425972.15999997"/>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blank)"/>
    <n v="4245726001"/>
    <n v="681295377.91999996"/>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blank)"/>
    <n v="10001506777"/>
    <n v="1366588725.3799999"/>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blank)"/>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blank)"/>
    <n v="5130920"/>
    <n v="85515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blank)"/>
    <n v="1408197659"/>
    <n v="158413700.1800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blank)"/>
    <n v="97537485904"/>
    <n v="15523305161.64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blank)"/>
    <n v="2000000000"/>
    <n v="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blank)"/>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blank)"/>
    <n v="200000000"/>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blank)"/>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blank)"/>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1222918000"/>
    <n v="358454636.31"/>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blank)"/>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blank)"/>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blank)"/>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0"/>
    <n v="0"/>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blank)"/>
    <n v="75641136"/>
    <n v="0"/>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blank)"/>
    <n v="19179768"/>
    <n v="0"/>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blank)"/>
    <n v="267271422"/>
    <n v="44545237"/>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blank)"/>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706048489"/>
    <n v="125207787.97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blank)"/>
    <n v="223731000"/>
    <n v="2105257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blank)"/>
    <n v="2586978152"/>
    <n v="384861128.5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blank)"/>
    <n v="271544267"/>
    <n v="45294629.15999999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blank)"/>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blank)"/>
    <n v="250002253"/>
    <n v="38461885.07999999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blank)"/>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blank)"/>
    <n v="1272412088"/>
    <n v="201090142.75"/>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blank)"/>
    <n v="143925000"/>
    <n v="24540375.460000001"/>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blank)"/>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blank)"/>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blank)"/>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blank)"/>
    <n v="819943180"/>
    <n v="127217744.979999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blank)"/>
    <n v="2222755080"/>
    <n v="35150918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blank)"/>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blank)"/>
    <n v="405038460"/>
    <n v="6425976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blank)"/>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blank)"/>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blank)"/>
    <n v="285346590"/>
    <n v="43899475.380000003"/>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blank)"/>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blank)"/>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blank)"/>
    <n v="9600000"/>
    <n v="172500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43040000"/>
    <n v="15991149.11999999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15483566"/>
    <n v="1696865.750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blank)"/>
    <n v="0"/>
    <n v="12863175.460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blank)"/>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1551454267"/>
    <n v="242539130.4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blank)"/>
    <n v="37741593"/>
    <n v="377415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blank)"/>
    <n v="298874606"/>
    <n v="46040974.140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blank)"/>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blank)"/>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37576000"/>
    <n v="0"/>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blank)"/>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blank)"/>
    <n v="33500000"/>
    <n v="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blank)"/>
    <n v="22400000"/>
    <n v="7080206.0700000003"/>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blank)"/>
    <n v="40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blank)"/>
    <n v="6000000"/>
    <n v="2333334"/>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blank)"/>
    <n v="137633874"/>
    <n v="2293897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95856888"/>
    <n v="7541981.339999999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blank)"/>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blank)"/>
    <n v="299433082"/>
    <n v="4091901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blank)"/>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blank)"/>
    <n v="212609688"/>
    <n v="17461800"/>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blank)"/>
    <n v="584356474"/>
    <n v="96423090.419999987"/>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blank)"/>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blank)"/>
    <n v="234683132"/>
    <n v="320328"/>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blank)"/>
    <n v="169657636"/>
    <n v="26544521"/>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blank)"/>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blank)"/>
    <n v="344000"/>
    <n v="0"/>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blank)"/>
    <n v="0"/>
    <n v="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blank)"/>
    <n v="203341870"/>
    <n v="20196649.09"/>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blank)"/>
    <n v="500000"/>
    <n v="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306985449"/>
    <n v="45053670.079999998"/>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blank)"/>
    <n v="2875536383"/>
    <n v="429530521.8999999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blank)"/>
    <n v="178885000"/>
    <n v="19959166.609999996"/>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blank)"/>
    <n v="50000000"/>
    <n v="7269833.339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blank)"/>
    <n v="166700000"/>
    <n v="27028583.32999999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blank)"/>
    <n v="159100000"/>
    <n v="22211666.66"/>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blank)"/>
    <n v="21670500"/>
    <n v="8226713.7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10000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blank)"/>
    <n v="121500000"/>
    <n v="17010209.8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blank)"/>
    <n v="351931723"/>
    <n v="5704445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blank)"/>
    <n v="2788995002"/>
    <n v="102551015.89"/>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blank)"/>
    <n v="15625966539"/>
    <n v="2390477560.260000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blank)"/>
    <n v="680727278"/>
    <n v="108945659.80999999"/>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blank)"/>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blank)"/>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blank)"/>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blank)"/>
    <n v="0"/>
    <n v="10000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blank)"/>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6000000"/>
    <n v="42000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1500000"/>
    <n v="1160125.47"/>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blank)"/>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blank)"/>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blank)"/>
    <n v="1400000"/>
    <n v="386733.57"/>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blank)"/>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blank)"/>
    <n v="80000000"/>
    <n v="12307692.300000001"/>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blank)"/>
    <n v="500000000"/>
    <n v="41666666.659999996"/>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blank)"/>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blank)"/>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blank)"/>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blank)"/>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blank)"/>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blank)"/>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blank)"/>
    <n v="38292902870"/>
    <n v="64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blank)"/>
    <n v="63862500000"/>
    <n v="171607681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blank)"/>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2340507667"/>
    <n v="57620928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blank)"/>
    <n v="725496"/>
    <n v="104250"/>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blank)"/>
    <n v="300000"/>
    <n v="16666"/>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blank)"/>
    <n v="1621350200"/>
    <n v="27022503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blank)"/>
    <n v="2869200"/>
    <n v="4782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814353"/>
    <n v="250000"/>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975000"/>
    <n v="447570"/>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blank)"/>
    <n v="1394800"/>
    <n v="0"/>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blank)"/>
    <n v="4400000"/>
    <n v="733332"/>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blank)"/>
    <n v="590000"/>
    <n v="98334"/>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blank)"/>
    <n v="3400000"/>
    <n v="688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blank)"/>
    <n v="399963"/>
    <n v="66330.2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1000000"/>
    <n v="288996.91000000003"/>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blank)"/>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blank)"/>
    <n v="0"/>
    <n v="81494.929999999993"/>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blank)"/>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5000000"/>
    <n v="1421678.48"/>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16815178"/>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blank)"/>
    <n v="1000000"/>
    <n v="166667"/>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blank)"/>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3270580"/>
    <n v="2225054.3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blank)"/>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blank)"/>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blank)"/>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blank)"/>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blank)"/>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blank)"/>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blank)"/>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blank)"/>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blank)"/>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blank)"/>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blank)"/>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blank)"/>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blank)"/>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blank)"/>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blank)"/>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blank)"/>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blank)"/>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blank)"/>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blank)"/>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blank)"/>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blank)"/>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blank)"/>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blank)"/>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blank)"/>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blank)"/>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blank)"/>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blank)"/>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blank)"/>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blank)"/>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blank)"/>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blank)"/>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1199412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22282447.890000001"/>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4734508.440000000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22726330.159999996"/>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23391718.4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1212744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blank)"/>
    <n v="0"/>
    <n v="706049.64"/>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blank)"/>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blank)"/>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blank)"/>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blank)"/>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blank)"/>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blank)"/>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blank)"/>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blank)"/>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blank)"/>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blank)"/>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blank)"/>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blank)"/>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blank)"/>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blank)"/>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47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14526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blank)"/>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blank)"/>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blank)"/>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blank)"/>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blank)"/>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blank)"/>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blank)"/>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blank)"/>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blank)"/>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blank)"/>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blank)"/>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blank)"/>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blank)"/>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blank)"/>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blank)"/>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blank)"/>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blank)"/>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blank)"/>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blank)"/>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blank)"/>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blank)"/>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blank)"/>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blank)"/>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blank)"/>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blank)"/>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blank)"/>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blank)"/>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blank)"/>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blank)"/>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blank)"/>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blank)"/>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blank)"/>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blank)"/>
    <n v="408532"/>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blank)"/>
    <n v="1782348"/>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blank)"/>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blank)"/>
    <n v="143978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blank)"/>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blank)"/>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blank)"/>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blank)"/>
    <n v="29495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blank)"/>
    <n v="166536809"/>
    <n v="3621343.2"/>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blank)"/>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blank)"/>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6150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170000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132815.70000000001"/>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blank)"/>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blank)"/>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blank)"/>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blank)"/>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116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17852.400000000001"/>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75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1146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0"/>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13528754.8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2295012.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2096357.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134768455.6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27038620.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7968073.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10899432.6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379455910.04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372370393.76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0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220564484.67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9607842.560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4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98184575.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2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18168344.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17418352.6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1456258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68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1871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21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4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03668679.2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22151693.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1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50249803.75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87272735.34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150663986.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8560528.4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49315709.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7731080.5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65432734.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75697641.26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2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7262727.990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7359643.30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24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9283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36696"/>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1433572.47"/>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39804312.84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6154325.900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blank)"/>
    <n v="30000000"/>
    <n v="1035226.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1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114203638.9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248301909.63000003"/>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409057838.8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38485974.03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blank)"/>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blank)"/>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blank)"/>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blank)"/>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blank)"/>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blank)"/>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blank)"/>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blank)"/>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blank)"/>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blank)"/>
    <n v="245000000"/>
    <n v="1965754.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3000000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9132769.0700000003"/>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blank)"/>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blank)"/>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blank)"/>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blank)"/>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164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blank)"/>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40616566.67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23695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4872029.59999999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1139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7709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370832.589999999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980694.6799999999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33002.9399999999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236422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2273000.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blank)"/>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blank)"/>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blank)"/>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blank)"/>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blank)"/>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blank)"/>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blank)"/>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blank)"/>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blank)"/>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blank)"/>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blank)"/>
    <n v="0"/>
    <n v="2018651.1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blank)"/>
    <n v="138272643"/>
    <n v="769997.47"/>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3006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214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449429.5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269786.42000000004"/>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3586794.0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8398641.7400000002"/>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608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94179.199999999997"/>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6690833.3499999996"/>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44575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1019820.88"/>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22378361.030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3370250.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23033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31999.1699999999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29497233.5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262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396273.2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blank)"/>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blank)"/>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blank)"/>
    <n v="5000000"/>
    <n v="833332"/>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3000000"/>
    <n v="50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blank)"/>
    <n v="250000"/>
    <n v="4166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9500000"/>
    <n v="1583334"/>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blank)"/>
    <n v="35100000"/>
    <n v="58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blank)"/>
    <n v="1500000"/>
    <n v="250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blank)"/>
    <n v="7700000"/>
    <n v="1283334"/>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blank)"/>
    <n v="116500000"/>
    <n v="19183334"/>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5455200"/>
    <n v="909198.33"/>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15500000"/>
    <n v="2583334"/>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blank)"/>
    <n v="28100000"/>
    <n v="4683332.33"/>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blank)"/>
    <n v="750000"/>
    <n v="1250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blank)"/>
    <n v="9100000"/>
    <n v="29197.91999999999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200000"/>
    <n v="30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blank)"/>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blank)"/>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blank)"/>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blank)"/>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blank)"/>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blank)"/>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blank)"/>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blank)"/>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blank)"/>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blank)"/>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blank)"/>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blank)"/>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blank)"/>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blank)"/>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blank)"/>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blank)"/>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blank)"/>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blank)"/>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blank)"/>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blank)"/>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blank)"/>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blank)"/>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blank)"/>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blank)"/>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blank)"/>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6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blank)"/>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blank)"/>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blank)"/>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blank)"/>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blank)"/>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blank)"/>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blank)"/>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blank)"/>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blank)"/>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blank)"/>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740000"/>
    <n v="1664334.95"/>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4940000"/>
    <n v="1321240.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blank)"/>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blank)"/>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blank)"/>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blank)"/>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blank)"/>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blank)"/>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blank)"/>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blank)"/>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blank)"/>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blank)"/>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blank)"/>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blank)"/>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blank)"/>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blank)"/>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blank)"/>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blank)"/>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blank)"/>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blank)"/>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blank)"/>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blank)"/>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blank)"/>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blank)"/>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blank)"/>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326632.03999999998"/>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blank)"/>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blank)"/>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800000"/>
    <n v="14748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blank)"/>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blank)"/>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blank)"/>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blank)"/>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blank)"/>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blank)"/>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blank)"/>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blank)"/>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blank)"/>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blank)"/>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blank)"/>
    <n v="1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768385"/>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blank)"/>
    <n v="54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874000"/>
    <n v="1534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blank)"/>
    <n v="3284536"/>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blank)"/>
    <n v="584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blank)"/>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blank)"/>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blank)"/>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blank)"/>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blank)"/>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blank)"/>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blank)"/>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blank)"/>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blank)"/>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blank)"/>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blank)"/>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blank)"/>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blank)"/>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blank)"/>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blank)"/>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blank)"/>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blank)"/>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blank)"/>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blank)"/>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blank)"/>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blank)"/>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blank)"/>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blank)"/>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blank)"/>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blank)"/>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blank)"/>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blank)"/>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9000"/>
    <n v="8024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6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28380"/>
    <n v="25954.6"/>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86305"/>
    <n v="2439493.4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blank)"/>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3555194"/>
    <n v="3853849.14"/>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blank)"/>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blank)"/>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blank)"/>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blank)"/>
    <n v="51463666"/>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07743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blank)"/>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blank)"/>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blank)"/>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blank)"/>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blank)"/>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blank)"/>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blank)"/>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blank)"/>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blank)"/>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blank)"/>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blank)"/>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blank)"/>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blank)"/>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blank)"/>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blank)"/>
    <n v="12991889"/>
    <n v="1102373.7200000007"/>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blank)"/>
    <n v="0"/>
    <n v="1221300"/>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blank)"/>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blank)"/>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blank)"/>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blank)"/>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blank)"/>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blank)"/>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blank)"/>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blank)"/>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blank)"/>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blank)"/>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blank)"/>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blank)"/>
    <n v="300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blank)"/>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blank)"/>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blank)"/>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blank)"/>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blank)"/>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blank)"/>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blank)"/>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blank)"/>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blank)"/>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blank)"/>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blank)"/>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blank)"/>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blank)"/>
    <n v="27351956"/>
    <n v="545532.88"/>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blank)"/>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blank)"/>
    <n v="1000000"/>
    <n v="265441"/>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blank)"/>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blank)"/>
    <n v="22732773"/>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blank)"/>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blank)"/>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blank)"/>
    <n v="10833448"/>
    <n v="2355439.2999999998"/>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blank)"/>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blank)"/>
    <n v="4817883"/>
    <n v="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blank)"/>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blank)"/>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3256439.46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0"/>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0"/>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0"/>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0"/>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0"/>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0"/>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0"/>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0"/>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0"/>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0"/>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0"/>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0"/>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0"/>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0"/>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0"/>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0"/>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0"/>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0"/>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0"/>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0"/>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0"/>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0"/>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0"/>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0"/>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blank)"/>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blank)"/>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blank)"/>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blank)"/>
    <n v="17778274"/>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blank)"/>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blank)"/>
    <n v="14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blank)"/>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blank)"/>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blank)"/>
    <n v="28690411"/>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blank)"/>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blank)"/>
    <n v="36670252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blank)"/>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blank)"/>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blank)"/>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0"/>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29769023.8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blank)"/>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blank)"/>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blank)"/>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blank)"/>
    <n v="850000"/>
    <n v="122519.4"/>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blank)"/>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blank)"/>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blank)"/>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blank)"/>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blank)"/>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blank)"/>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blank)"/>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blank)"/>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blank)"/>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blank)"/>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blank)"/>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blank)"/>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blank)"/>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blank)"/>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blank)"/>
    <n v="265633"/>
    <n v="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blank)"/>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blank)"/>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blank)"/>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blank)"/>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blank)"/>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blank)"/>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blank)"/>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blank)"/>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blank)"/>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blank)"/>
    <n v="105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blank)"/>
    <n v="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blank)"/>
    <n v="70000"/>
    <n v="0"/>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blank)"/>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blank)"/>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blank)"/>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blank)"/>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blank)"/>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blank)"/>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blank)"/>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blank)"/>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blank)"/>
    <n v="1800000"/>
    <n v="208919"/>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blank)"/>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blank)"/>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blank)"/>
    <n v="102000000"/>
    <n v="269697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blank)"/>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blank)"/>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blank)"/>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blank)"/>
    <n v="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blank)"/>
    <n v="245000"/>
    <n v="248700.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blank)"/>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blank)"/>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blank)"/>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blank)"/>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blank)"/>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blank)"/>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blank)"/>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blank)"/>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blank)"/>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blank)"/>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blank)"/>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blank)"/>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blank)"/>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blank)"/>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blank)"/>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blank)"/>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blank)"/>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blank)"/>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blank)"/>
    <n v="1050000"/>
    <n v="0"/>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blank)"/>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blank)"/>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blank)"/>
    <n v="10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blank)"/>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blank)"/>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blank)"/>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blank)"/>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blank)"/>
    <n v="223008"/>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blank)"/>
    <n v="2160000"/>
    <n v="135716"/>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blank)"/>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blank)"/>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blank)"/>
    <n v="750100"/>
    <n v="183726"/>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blank)"/>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blank)"/>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blank)"/>
    <n v="1936948"/>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blank)"/>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blank)"/>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blank)"/>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blank)"/>
    <n v="32924741"/>
    <n v="416539.9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blank)"/>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blank)"/>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blank)"/>
    <n v="85215789"/>
    <n v="797267"/>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blank)"/>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blank)"/>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blank)"/>
    <n v="65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blank)"/>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blank)"/>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blank)"/>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blank)"/>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blank)"/>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blank)"/>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blank)"/>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blank)"/>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blank)"/>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blank)"/>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blank)"/>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blank)"/>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blank)"/>
    <n v="8300000"/>
    <n v="4835899.939999999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blank)"/>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blank)"/>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blank)"/>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blank)"/>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blank)"/>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blank)"/>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blank)"/>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blank)"/>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blank)"/>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blank)"/>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blank)"/>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blank)"/>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blank)"/>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blank)"/>
    <n v="45000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blank)"/>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blank)"/>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blank)"/>
    <n v="66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blank)"/>
    <n v="15000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blank)"/>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blank)"/>
    <n v="200000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blank)"/>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blank)"/>
    <n v="130000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blank)"/>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942239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blank)"/>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blank)"/>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blank)"/>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blank)"/>
    <n v="13000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1391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69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blank)"/>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blank)"/>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08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872000"/>
    <n v="2052099.76"/>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59212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783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blank)"/>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blank)"/>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blank)"/>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blank)"/>
    <n v="73325200"/>
    <n v="26358967.50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blank)"/>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blank)"/>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blank)"/>
    <n v="76683276"/>
    <n v="25139801.719999999"/>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blank)"/>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blank)"/>
    <n v="20603500"/>
    <n v="0"/>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blank)"/>
    <n v="55159500"/>
    <n v="25733454.380000003"/>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blank)"/>
    <n v="0"/>
    <n v="326198.79000000004"/>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blank)"/>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blank)"/>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blank)"/>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blank)"/>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blank)"/>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blank)"/>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blank)"/>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blank)"/>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blank)"/>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blank)"/>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blank)"/>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blank)"/>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blank)"/>
    <n v="52695750"/>
    <n v="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blank)"/>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blank)"/>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blank)"/>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blank)"/>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blank)"/>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blank)"/>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blank)"/>
    <n v="443242300"/>
    <n v="1557865.7800000003"/>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blank)"/>
    <n v="1391449792"/>
    <n v="11455.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blank)"/>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blank)"/>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blank)"/>
    <n v="15808658"/>
    <n v="192974.2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blank)"/>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blank)"/>
    <n v="6750000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blank)"/>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blank)"/>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blank)"/>
    <n v="720000"/>
    <n v="0"/>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blank)"/>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blank)"/>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blank)"/>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blank)"/>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blank)"/>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blank)"/>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blank)"/>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blank)"/>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blank)"/>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blank)"/>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blank)"/>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blank)"/>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blank)"/>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blank)"/>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blank)"/>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blank)"/>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blank)"/>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blank)"/>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blank)"/>
    <n v="20289508"/>
    <n v="23424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blank)"/>
    <n v="1848040"/>
    <n v="584159.93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blank)"/>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blank)"/>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blank)"/>
    <n v="94127876"/>
    <n v="1455955.03"/>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blank)"/>
    <n v="9223948"/>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blank)"/>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blank)"/>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blank)"/>
    <n v="4776250"/>
    <n v="449941.59"/>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blank)"/>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blank)"/>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blank)"/>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blank)"/>
    <n v="30289822"/>
    <n v="2535466.7599999998"/>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blank)"/>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blank)"/>
    <n v="6593832"/>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blank)"/>
    <n v="108523491"/>
    <n v="4042316.249999999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17411484"/>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blank)"/>
    <n v="79964176"/>
    <n v="130138.4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blank)"/>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blank)"/>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blank)"/>
    <n v="6550000"/>
    <n v="1534078.82"/>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blank)"/>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blank)"/>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blank)"/>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blank)"/>
    <n v="113523252"/>
    <n v="1545041.5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242739.77"/>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638083.65"/>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2402297.15"/>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4880516.6500000004"/>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1959690.38"/>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0"/>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960587.35"/>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0"/>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1746224.52"/>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0"/>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3789015.18"/>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0"/>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7883272.8300000001"/>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0"/>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0"/>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3828004.880000001"/>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0"/>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33832810.85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0"/>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8687656.9600000009"/>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1053227.1399999999"/>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50380317.64000000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0"/>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5235859.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0"/>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0"/>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0"/>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blank)"/>
    <n v="34553117"/>
    <n v="4381082.51"/>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blank)"/>
    <n v="10358841"/>
    <n v="117780.9"/>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blank)"/>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blank)"/>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9817376"/>
    <n v="0"/>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blank)"/>
    <n v="5164359363"/>
    <n v="141418149.43000001"/>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blank)"/>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blank)"/>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blank)"/>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blank)"/>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blank)"/>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blank)"/>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blank)"/>
    <n v="41895585"/>
    <n v="5729012.8400000008"/>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blank)"/>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blank)"/>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blank)"/>
    <n v="15663595"/>
    <n v="12548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blank)"/>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blank)"/>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blank)"/>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blank)"/>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blank)"/>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blank)"/>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blank)"/>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blank)"/>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blank)"/>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blank)"/>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blank)"/>
    <n v="86198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blank)"/>
    <n v="1575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blank)"/>
    <n v="51340116"/>
    <n v="32703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blank)"/>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34104000"/>
    <n v="434089.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blank)"/>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blank)"/>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blank)"/>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59679659.170000002"/>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blank)"/>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blank)"/>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blank)"/>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blank)"/>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blank)"/>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blank)"/>
    <n v="5500000"/>
    <n v="9676"/>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blank)"/>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blank)"/>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blank)"/>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blank)"/>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blank)"/>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blank)"/>
    <n v="7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blank)"/>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blank)"/>
    <n v="4325384"/>
    <n v="651308.3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blank)"/>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blank)"/>
    <n v="0"/>
    <n v="66576.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blank)"/>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blank)"/>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blank)"/>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blank)"/>
    <n v="1259746"/>
    <n v="194022.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blank)"/>
    <n v="1679303"/>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blank)"/>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blank)"/>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blank)"/>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blank)"/>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blank)"/>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blank)"/>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blank)"/>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blank)"/>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blank)"/>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blank)"/>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blank)"/>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blank)"/>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blank)"/>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blank)"/>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blank)"/>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blank)"/>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blank)"/>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blank)"/>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blank)"/>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blank)"/>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blank)"/>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blank)"/>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blank)"/>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blank)"/>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blank)"/>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blank)"/>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blank)"/>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blank)"/>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blank)"/>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blank)"/>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blank)"/>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blank)"/>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blank)"/>
    <n v="984054"/>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blank)"/>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blank)"/>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blank)"/>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blank)"/>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blank)"/>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blank)"/>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blank)"/>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blank)"/>
    <n v="5800000"/>
    <n v="245817.6000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blank)"/>
    <n v="8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blank)"/>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blank)"/>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blank)"/>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blank)"/>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752123.4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blank)"/>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blank)"/>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blank)"/>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blank)"/>
    <n v="0"/>
    <n v="30000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blank)"/>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blank)"/>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blank)"/>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blank)"/>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blank)"/>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blank)"/>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blank)"/>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blank)"/>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blank)"/>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blank)"/>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blank)"/>
    <n v="46710403"/>
    <n v="21126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blank)"/>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blank)"/>
    <n v="1980000"/>
    <n v="205164.41"/>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blank)"/>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blank)"/>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blank)"/>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blank)"/>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blank)"/>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blank)"/>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blank)"/>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blank)"/>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blank)"/>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blank)"/>
    <n v="82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blank)"/>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blank)"/>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blank)"/>
    <n v="23300000"/>
    <n v="289613.32"/>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blank)"/>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blank)"/>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blank)"/>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blank)"/>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blank)"/>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blank)"/>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blank)"/>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blank)"/>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blank)"/>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blank)"/>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blank)"/>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blank)"/>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12828489.710000001"/>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3182759.9"/>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12388305.23"/>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2946772"/>
    <n v="9256636.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blank)"/>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blank)"/>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29085000"/>
    <n v="262124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blank)"/>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blank)"/>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blank)"/>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blank)"/>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blank)"/>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blank)"/>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blank)"/>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blank)"/>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blank)"/>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blank)"/>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blank)"/>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blank)"/>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blank)"/>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blank)"/>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blank)"/>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blank)"/>
    <n v="0"/>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blank)"/>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blank)"/>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blank)"/>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blank)"/>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blank)"/>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blank)"/>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blank)"/>
    <n v="99000000"/>
    <n v="15981839.1099999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blank)"/>
    <n v="0"/>
    <n v="2437041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blank)"/>
    <n v="76873404"/>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blank)"/>
    <n v="3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blank)"/>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blank)"/>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blank)"/>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blank)"/>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blank)"/>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blank)"/>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blank)"/>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blank)"/>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blank)"/>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blank)"/>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blank)"/>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blank)"/>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blank)"/>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blank)"/>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blank)"/>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blank)"/>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blank)"/>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blank)"/>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blank)"/>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blank)"/>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blank)"/>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blank)"/>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blank)"/>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blank)"/>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blank)"/>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blank)"/>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blank)"/>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blank)"/>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blank)"/>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blank)"/>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blank)"/>
    <n v="67860848"/>
    <n v="4265508.309999999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blank)"/>
    <n v="584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blank)"/>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blank)"/>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blank)"/>
    <n v="11361458"/>
    <n v="196470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blank)"/>
    <n v="162681005"/>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829364.8500000000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blank)"/>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blank)"/>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250479490.81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21175420.34"/>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25899801.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5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blank)"/>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blank)"/>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blank)"/>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blank)"/>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blank)"/>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blank)"/>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blank)"/>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blank)"/>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blank)"/>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blank)"/>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blank)"/>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blank)"/>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blank)"/>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blank)"/>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blank)"/>
    <n v="981089991"/>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blank)"/>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blank)"/>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blank)"/>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blank)"/>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blank)"/>
    <n v="135262966"/>
    <n v="2254382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198345"/>
    <n v="86639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6638889"/>
    <n v="277315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blank)"/>
    <n v="2379687"/>
    <n v="39661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blank)"/>
    <n v="1532797"/>
    <n v="25546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blank)"/>
    <n v="1062629700"/>
    <n v="177104944"/>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blank)"/>
    <n v="211200"/>
    <n v="35198"/>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blank)"/>
    <n v="4543100"/>
    <n v="757182"/>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blank)"/>
    <n v="57511400"/>
    <n v="958523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6161290"/>
    <n v="1617147.2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5842071"/>
    <n v="950793.5900000000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258900"/>
    <n v="23536.3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03982"/>
    <n v="7974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396071"/>
    <n v="61466.4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2860"/>
    <n v="177346.3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6960"/>
    <n v="336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blank)"/>
    <n v="13060114"/>
    <n v="1563649.4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49595"/>
    <n v="674932.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blank)"/>
    <n v="20294000"/>
    <n v="7234666"/>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00"/>
    <n v="384952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blank)"/>
    <n v="4000000"/>
    <n v="666648"/>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blank)"/>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blank)"/>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blank)"/>
    <n v="5000000"/>
    <n v="892373.47000000009"/>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33333.32"/>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
    <n v="50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500000"/>
    <n v="292081.15999999997"/>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blank)"/>
    <n v="5000000"/>
    <n v="732212.05"/>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blank)"/>
    <n v="0"/>
    <n v="1000000"/>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blank)"/>
    <n v="0"/>
    <n v="212872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blank)"/>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blank)"/>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blank)"/>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blank)"/>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blank)"/>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blank)"/>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8333334"/>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8333332"/>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blank)"/>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blank)"/>
    <n v="0"/>
    <n v="1794987"/>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blank)"/>
    <n v="0"/>
    <n v="0"/>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0"/>
    <n v="36418761.89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639726.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54135556.52000000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89509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22500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0355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blank)"/>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blank)"/>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blank)"/>
    <n v="118780889"/>
    <n v="47475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blank)"/>
    <n v="10724818"/>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blank)"/>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blank)"/>
    <n v="19279811077"/>
    <n v="54342685.979999989"/>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blank)"/>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0"/>
    <n v="282729273.31999993"/>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blank)"/>
    <n v="0"/>
    <n v="5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blank)"/>
    <n v="0"/>
    <n v="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blank)"/>
    <n v="0"/>
    <n v="42354969.200000003"/>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blank)"/>
    <n v="6323828232"/>
    <n v="1053971372"/>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blank)"/>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blank)"/>
    <n v="112950925"/>
    <n v="11295092.4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blank)"/>
    <n v="7548400000"/>
    <n v="124132125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blank)"/>
    <n v="3000000000"/>
    <n v="5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blank)"/>
    <n v="5848600849"/>
    <n v="18957312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blank)"/>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blank)"/>
    <n v="85372103"/>
    <n v="14228682"/>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blank)"/>
    <n v="16110124"/>
    <n v="2685018.84"/>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blank)"/>
    <n v="100851950"/>
    <n v="16808658.17000000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blank)"/>
    <n v="2158493256"/>
    <n v="359748876.00000006"/>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blank)"/>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blank)"/>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blank)"/>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blank)"/>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blank)"/>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blank)"/>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blank)"/>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blank)"/>
    <n v="1072870000"/>
    <n v="12779177.380000001"/>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blank)"/>
    <n v="31500000"/>
    <n v="712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blank)"/>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blank)"/>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blank)"/>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blank)"/>
    <n v="20000000"/>
    <n v="5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blank)"/>
    <n v="2381250080"/>
    <n v="994392034.34000015"/>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blank)"/>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blank)"/>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blank)"/>
    <n v="26300000"/>
    <n v="4383333.34"/>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blank)"/>
    <n v="7200000"/>
    <n v="12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blank)"/>
    <n v="10000000"/>
    <n v="1666666.66"/>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blank)"/>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blank)"/>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blank)"/>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blank)"/>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blank)"/>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blank)"/>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blank)"/>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blank)"/>
    <n v="2446284275"/>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blank)"/>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blank)"/>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blank)"/>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blank)"/>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blank)"/>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blank)"/>
    <n v="18366143083"/>
    <n v="1379413053.4500003"/>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blank)"/>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blank)"/>
    <n v="68922083417"/>
    <n v="244452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blank)"/>
    <n v="8696208231"/>
    <n v="1981855800.19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blank)"/>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blank)"/>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blank)"/>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blank)"/>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blank)"/>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6F016DE-8B96-43A6-9C86-FB6E8D34D5A5}" name="PivotTable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D24C-2ABD-414D-A44E-619409F584A1}">
  <dimension ref="A1:F141"/>
  <sheetViews>
    <sheetView showGridLines="0" tabSelected="1" workbookViewId="0">
      <selection activeCell="G19" sqref="G19"/>
    </sheetView>
  </sheetViews>
  <sheetFormatPr baseColWidth="10" defaultColWidth="11.5703125" defaultRowHeight="15"/>
  <cols>
    <col min="1" max="1" width="60.42578125" style="11" bestFit="1" customWidth="1"/>
    <col min="2" max="2" width="27" style="11" bestFit="1" customWidth="1"/>
    <col min="3" max="3" width="33.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4" t="s">
        <v>1467</v>
      </c>
      <c r="B1" s="174"/>
      <c r="C1" s="174"/>
      <c r="D1" s="174"/>
      <c r="E1" s="174"/>
      <c r="F1" s="174"/>
    </row>
    <row r="2" spans="1:6" ht="20.25">
      <c r="A2" s="175" t="s">
        <v>0</v>
      </c>
      <c r="B2" s="175"/>
      <c r="C2" s="175"/>
      <c r="D2" s="175"/>
      <c r="E2" s="175"/>
      <c r="F2" s="175"/>
    </row>
    <row r="3" spans="1:6">
      <c r="A3" s="176" t="s">
        <v>1</v>
      </c>
      <c r="B3" s="176"/>
      <c r="C3" s="176"/>
      <c r="D3" s="176"/>
      <c r="E3" s="176"/>
      <c r="F3" s="176"/>
    </row>
    <row r="5" spans="1:6" ht="18.75">
      <c r="A5" s="177" t="s">
        <v>22</v>
      </c>
      <c r="B5" s="177"/>
      <c r="C5" s="177"/>
      <c r="D5" s="177"/>
      <c r="E5" s="177"/>
      <c r="F5" s="177"/>
    </row>
    <row r="6" spans="1:6" ht="18.75">
      <c r="A6" s="177" t="s">
        <v>1922</v>
      </c>
      <c r="B6" s="177"/>
      <c r="C6" s="177"/>
      <c r="D6" s="177"/>
      <c r="E6" s="177"/>
      <c r="F6" s="177"/>
    </row>
    <row r="7" spans="1:6">
      <c r="A7" s="172" t="s">
        <v>2064</v>
      </c>
      <c r="B7" s="172"/>
      <c r="C7" s="172"/>
      <c r="D7" s="172"/>
      <c r="E7" s="172"/>
      <c r="F7" s="172"/>
    </row>
    <row r="8" spans="1:6">
      <c r="A8" s="172" t="s">
        <v>2066</v>
      </c>
      <c r="B8" s="172"/>
      <c r="C8" s="172"/>
      <c r="D8" s="172"/>
      <c r="E8" s="172"/>
      <c r="F8" s="172"/>
    </row>
    <row r="9" spans="1:6" ht="15.75">
      <c r="A9" s="173" t="s">
        <v>1921</v>
      </c>
      <c r="B9" s="173"/>
      <c r="C9" s="173"/>
      <c r="D9" s="173"/>
      <c r="E9" s="173"/>
      <c r="F9" s="173"/>
    </row>
    <row r="10" spans="1:6">
      <c r="A10"/>
      <c r="B10"/>
      <c r="C10"/>
    </row>
    <row r="11" spans="1:6">
      <c r="A11" s="170" t="s">
        <v>1970</v>
      </c>
      <c r="B11" s="170" t="s">
        <v>1920</v>
      </c>
      <c r="C11" s="134" t="s">
        <v>1919</v>
      </c>
    </row>
    <row r="12" spans="1:6">
      <c r="A12" s="130" t="s">
        <v>1918</v>
      </c>
      <c r="B12" s="129">
        <v>1744025968276</v>
      </c>
      <c r="C12" s="129">
        <v>270136311283.46005</v>
      </c>
    </row>
    <row r="13" spans="1:6">
      <c r="A13" s="133" t="s">
        <v>10</v>
      </c>
      <c r="B13" s="129">
        <v>1622833406287</v>
      </c>
      <c r="C13" s="129">
        <v>242185912263.42004</v>
      </c>
    </row>
    <row r="14" spans="1:6">
      <c r="A14" s="132" t="s">
        <v>11</v>
      </c>
      <c r="B14" s="129">
        <v>1407548685832</v>
      </c>
      <c r="C14" s="129">
        <v>222317705521.23007</v>
      </c>
    </row>
    <row r="15" spans="1:6">
      <c r="A15" s="131" t="s">
        <v>24</v>
      </c>
      <c r="B15" s="129">
        <v>542875526448</v>
      </c>
      <c r="C15" s="129">
        <v>71295589000.060074</v>
      </c>
    </row>
    <row r="16" spans="1:6">
      <c r="A16" s="131" t="s">
        <v>25</v>
      </c>
      <c r="B16" s="129">
        <v>101897864549</v>
      </c>
      <c r="C16" s="129">
        <v>14090122383.190001</v>
      </c>
    </row>
    <row r="17" spans="1:3">
      <c r="A17" s="131" t="s">
        <v>26</v>
      </c>
      <c r="B17" s="129">
        <v>13786016885</v>
      </c>
      <c r="C17" s="129">
        <v>858912198.87</v>
      </c>
    </row>
    <row r="18" spans="1:3">
      <c r="A18" s="131" t="s">
        <v>27</v>
      </c>
      <c r="B18" s="129">
        <v>424672198458</v>
      </c>
      <c r="C18" s="129">
        <v>69761092564.080002</v>
      </c>
    </row>
    <row r="19" spans="1:3">
      <c r="A19" s="131" t="s">
        <v>28</v>
      </c>
      <c r="B19" s="129">
        <v>59963928</v>
      </c>
      <c r="C19" s="129">
        <v>1421678.48</v>
      </c>
    </row>
    <row r="20" spans="1:3">
      <c r="A20" s="131" t="s">
        <v>12</v>
      </c>
      <c r="B20" s="129">
        <v>324257115564</v>
      </c>
      <c r="C20" s="129">
        <v>66310567696.549995</v>
      </c>
    </row>
    <row r="21" spans="1:3">
      <c r="A21" s="132" t="s">
        <v>13</v>
      </c>
      <c r="B21" s="129">
        <v>215284720455</v>
      </c>
      <c r="C21" s="129">
        <v>19868206742.190002</v>
      </c>
    </row>
    <row r="22" spans="1:3">
      <c r="A22" s="131" t="s">
        <v>29</v>
      </c>
      <c r="B22" s="129">
        <v>65675086633</v>
      </c>
      <c r="C22" s="129">
        <v>7543159011.0500011</v>
      </c>
    </row>
    <row r="23" spans="1:3">
      <c r="A23" s="131" t="s">
        <v>30</v>
      </c>
      <c r="B23" s="129">
        <v>71387716208</v>
      </c>
      <c r="C23" s="129">
        <v>3131652727.9100003</v>
      </c>
    </row>
    <row r="24" spans="1:3">
      <c r="A24" s="131" t="s">
        <v>31</v>
      </c>
      <c r="B24" s="129">
        <v>16448771</v>
      </c>
      <c r="C24" s="129">
        <v>3188720.02</v>
      </c>
    </row>
    <row r="25" spans="1:3">
      <c r="A25" s="131" t="s">
        <v>32</v>
      </c>
      <c r="B25" s="129">
        <v>2770222220</v>
      </c>
      <c r="C25" s="129">
        <v>951954486.55999994</v>
      </c>
    </row>
    <row r="26" spans="1:3">
      <c r="A26" s="131" t="s">
        <v>33</v>
      </c>
      <c r="B26" s="129">
        <v>72988962348</v>
      </c>
      <c r="C26" s="129">
        <v>8238251796.6500006</v>
      </c>
    </row>
    <row r="27" spans="1:3">
      <c r="A27" s="131" t="s">
        <v>34</v>
      </c>
      <c r="B27" s="129">
        <v>2446284275</v>
      </c>
      <c r="C27" s="129">
        <v>0</v>
      </c>
    </row>
    <row r="28" spans="1:3">
      <c r="A28" s="133" t="s">
        <v>1917</v>
      </c>
      <c r="B28" s="129">
        <v>121192561989</v>
      </c>
      <c r="C28" s="129">
        <v>27950399020.040001</v>
      </c>
    </row>
    <row r="29" spans="1:3">
      <c r="A29" s="132" t="s">
        <v>21</v>
      </c>
      <c r="B29" s="129">
        <v>121192561989</v>
      </c>
      <c r="C29" s="129">
        <v>27950399020.040001</v>
      </c>
    </row>
    <row r="30" spans="1:3">
      <c r="A30" s="131" t="s">
        <v>37</v>
      </c>
      <c r="B30" s="129">
        <v>116074840107</v>
      </c>
      <c r="C30" s="129">
        <v>27806487842.84</v>
      </c>
    </row>
    <row r="31" spans="1:3">
      <c r="A31" s="131" t="s">
        <v>36</v>
      </c>
      <c r="B31" s="129">
        <v>5117721882</v>
      </c>
      <c r="C31" s="129">
        <v>143911177.19999999</v>
      </c>
    </row>
    <row r="32" spans="1:3">
      <c r="A32" s="131" t="s">
        <v>1946</v>
      </c>
      <c r="B32" s="129">
        <v>0</v>
      </c>
      <c r="C32" s="129">
        <v>0</v>
      </c>
    </row>
    <row r="33" spans="1:3">
      <c r="A33" s="130" t="s">
        <v>1969</v>
      </c>
      <c r="B33" s="129">
        <v>1744025968276</v>
      </c>
      <c r="C33" s="129">
        <v>270136311283.46005</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zoomScaleNormal="100" workbookViewId="0">
      <selection activeCell="I30" sqref="I30"/>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42578125" style="1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4" t="s">
        <v>1467</v>
      </c>
      <c r="B1" s="174"/>
      <c r="C1" s="174"/>
      <c r="D1" s="174"/>
      <c r="E1" s="174"/>
      <c r="F1" s="174"/>
      <c r="G1" s="174"/>
      <c r="H1" s="174"/>
      <c r="I1" s="174"/>
    </row>
    <row r="2" spans="1:14" ht="21" customHeight="1">
      <c r="A2" s="175" t="s">
        <v>0</v>
      </c>
      <c r="B2" s="175"/>
      <c r="C2" s="175"/>
      <c r="D2" s="175"/>
      <c r="E2" s="175"/>
      <c r="F2" s="175"/>
      <c r="G2" s="175"/>
      <c r="H2" s="175"/>
      <c r="I2" s="175"/>
    </row>
    <row r="3" spans="1:14" s="12" customFormat="1" ht="28.5" customHeight="1">
      <c r="A3" s="186" t="s">
        <v>1</v>
      </c>
      <c r="B3" s="186"/>
      <c r="C3" s="186"/>
      <c r="D3" s="186"/>
      <c r="E3" s="186"/>
      <c r="F3" s="186"/>
      <c r="G3" s="186"/>
      <c r="H3" s="186"/>
      <c r="I3" s="186"/>
      <c r="N3" s="13"/>
    </row>
    <row r="4" spans="1:14" s="12" customFormat="1">
      <c r="A4" s="113"/>
      <c r="B4" s="113"/>
      <c r="C4" s="113"/>
      <c r="D4" s="113"/>
      <c r="E4" s="113"/>
      <c r="F4" s="113"/>
      <c r="G4" s="113"/>
      <c r="H4" s="113"/>
      <c r="I4" s="113"/>
      <c r="N4" s="13"/>
    </row>
    <row r="5" spans="1:14" ht="18.75" customHeight="1">
      <c r="A5" s="187" t="s">
        <v>2</v>
      </c>
      <c r="B5" s="187"/>
      <c r="C5" s="187"/>
      <c r="D5" s="187"/>
      <c r="E5" s="187"/>
      <c r="F5" s="187"/>
      <c r="G5" s="187"/>
      <c r="H5" s="187"/>
      <c r="I5" s="187"/>
    </row>
    <row r="6" spans="1:14" ht="18.75" customHeight="1">
      <c r="A6" s="187" t="s">
        <v>3</v>
      </c>
      <c r="B6" s="187"/>
      <c r="C6" s="187"/>
      <c r="D6" s="187"/>
      <c r="E6" s="187"/>
      <c r="F6" s="187"/>
      <c r="G6" s="187"/>
      <c r="H6" s="187"/>
      <c r="I6" s="187"/>
    </row>
    <row r="7" spans="1:14" ht="18.75">
      <c r="A7" s="188" t="s">
        <v>2065</v>
      </c>
      <c r="B7" s="188"/>
      <c r="C7" s="188"/>
      <c r="D7" s="188"/>
      <c r="E7" s="188"/>
      <c r="F7" s="188"/>
      <c r="G7" s="188"/>
      <c r="H7" s="188"/>
      <c r="I7" s="188"/>
    </row>
    <row r="8" spans="1:14" ht="18.75">
      <c r="A8" s="185" t="s">
        <v>1466</v>
      </c>
      <c r="B8" s="185"/>
      <c r="C8" s="185"/>
      <c r="D8" s="185"/>
      <c r="E8" s="185"/>
      <c r="F8" s="185"/>
      <c r="G8" s="185"/>
      <c r="H8" s="185"/>
      <c r="I8" s="185"/>
    </row>
    <row r="9" spans="1:14" ht="15.75">
      <c r="A9" s="184" t="s">
        <v>4</v>
      </c>
      <c r="B9" s="184"/>
      <c r="C9" s="184"/>
      <c r="D9" s="184"/>
      <c r="E9" s="184"/>
      <c r="F9" s="184"/>
      <c r="G9" s="184"/>
      <c r="H9" s="184"/>
      <c r="I9" s="184"/>
    </row>
    <row r="10" spans="1:14" ht="15.75">
      <c r="A10" s="14"/>
      <c r="B10" s="14"/>
      <c r="C10" s="14"/>
      <c r="D10" s="14"/>
      <c r="E10" s="14"/>
      <c r="F10" s="14"/>
    </row>
    <row r="11" spans="1:14" ht="15" customHeight="1">
      <c r="C11" s="181" t="s">
        <v>5</v>
      </c>
      <c r="D11" s="118" t="s">
        <v>1468</v>
      </c>
      <c r="E11" s="182" t="s">
        <v>1913</v>
      </c>
      <c r="F11" s="182" t="s">
        <v>1914</v>
      </c>
      <c r="G11" s="179" t="s">
        <v>1106</v>
      </c>
    </row>
    <row r="12" spans="1:14" ht="15.75" thickBot="1">
      <c r="C12" s="181"/>
      <c r="D12" s="119" t="s">
        <v>1466</v>
      </c>
      <c r="E12" s="183"/>
      <c r="F12" s="183"/>
      <c r="G12" s="180"/>
    </row>
    <row r="13" spans="1:14">
      <c r="C13" s="181"/>
      <c r="D13" s="16">
        <v>1</v>
      </c>
      <c r="E13" s="16">
        <v>2</v>
      </c>
      <c r="F13" s="16" t="s">
        <v>1916</v>
      </c>
      <c r="G13" s="16" t="s">
        <v>1915</v>
      </c>
    </row>
    <row r="14" spans="1:14" ht="15.75" thickBot="1">
      <c r="C14" s="17" t="s">
        <v>6</v>
      </c>
      <c r="D14" s="157">
        <f>D15+D17</f>
        <v>1342258153546</v>
      </c>
      <c r="E14" s="18">
        <f>E15+E17</f>
        <v>214338</v>
      </c>
      <c r="F14" s="121">
        <f t="shared" ref="F14:F15" si="0">IFERROR((E14*1000000)/D14,"-")</f>
        <v>0.15968463252300483</v>
      </c>
      <c r="G14" s="19">
        <f>1000000*E14/$D$34</f>
        <v>2.4751118041071749E-2</v>
      </c>
      <c r="I14" s="20"/>
      <c r="J14" s="43"/>
      <c r="L14" s="11" t="s">
        <v>1107</v>
      </c>
    </row>
    <row r="15" spans="1:14">
      <c r="C15" s="21" t="s">
        <v>7</v>
      </c>
      <c r="D15" s="158">
        <v>1340556923171</v>
      </c>
      <c r="E15" s="22">
        <v>214239</v>
      </c>
      <c r="F15" s="122">
        <f t="shared" si="0"/>
        <v>0.1598134299983559</v>
      </c>
      <c r="G15" s="23">
        <f t="shared" ref="G15:G18" si="1">1000000*E15/$D$34</f>
        <v>2.4739685814000177E-2</v>
      </c>
      <c r="I15" s="9"/>
      <c r="J15" s="43"/>
    </row>
    <row r="16" spans="1:14">
      <c r="C16" s="24" t="s">
        <v>8</v>
      </c>
      <c r="D16" s="158">
        <v>432436385</v>
      </c>
      <c r="E16" s="22">
        <v>337</v>
      </c>
      <c r="F16" s="122">
        <f>IFERROR((E16*1000000)/D16,"-")</f>
        <v>0.7793053769053222</v>
      </c>
      <c r="G16" s="23">
        <f t="shared" si="1"/>
        <v>3.8915762859787712E-5</v>
      </c>
      <c r="I16" s="9"/>
      <c r="J16" s="43"/>
    </row>
    <row r="17" spans="3:11">
      <c r="C17" s="21" t="s">
        <v>9</v>
      </c>
      <c r="D17" s="158">
        <v>1701230375</v>
      </c>
      <c r="E17" s="22">
        <v>99</v>
      </c>
      <c r="F17" s="122">
        <f t="shared" ref="F17" si="2">IFERROR((E17*1000000)/D17,"-")</f>
        <v>5.8193176805933763E-2</v>
      </c>
      <c r="G17" s="23">
        <f t="shared" si="1"/>
        <v>1.1432227071569684E-5</v>
      </c>
      <c r="H17" s="25"/>
      <c r="I17" s="9"/>
      <c r="J17" s="43"/>
    </row>
    <row r="18" spans="3:11">
      <c r="C18" s="24" t="s">
        <v>1469</v>
      </c>
      <c r="D18" s="158">
        <v>1701230375</v>
      </c>
      <c r="E18" s="22">
        <v>48</v>
      </c>
      <c r="F18" s="122"/>
      <c r="G18" s="23">
        <f t="shared" si="1"/>
        <v>5.5428979740943929E-6</v>
      </c>
      <c r="J18" s="43"/>
    </row>
    <row r="19" spans="3:11">
      <c r="C19" s="17" t="s">
        <v>10</v>
      </c>
      <c r="D19" s="157">
        <f>D20+D22</f>
        <v>1622833406287</v>
      </c>
      <c r="E19" s="157">
        <f>E20+E22</f>
        <v>242185912263.42004</v>
      </c>
      <c r="F19" s="123">
        <f t="shared" ref="F19:F22" si="3">IFERROR(E19/D19,"-")</f>
        <v>0.14923645971617938</v>
      </c>
      <c r="G19" s="19">
        <f t="shared" ref="G19:G21" si="4">E19/$D$34</f>
        <v>2.7966912550814859E-2</v>
      </c>
      <c r="J19" s="43"/>
    </row>
    <row r="20" spans="3:11">
      <c r="C20" s="21" t="s">
        <v>11</v>
      </c>
      <c r="D20" s="158">
        <v>1407548685832</v>
      </c>
      <c r="E20" s="158">
        <f>Económica!D15</f>
        <v>222317705521.23004</v>
      </c>
      <c r="F20" s="122">
        <f t="shared" si="3"/>
        <v>0.15794672522451211</v>
      </c>
      <c r="G20" s="23">
        <f>E20/$D$34</f>
        <v>2.5672590823727911E-2</v>
      </c>
      <c r="J20" s="43"/>
    </row>
    <row r="21" spans="3:11">
      <c r="C21" s="24" t="s">
        <v>12</v>
      </c>
      <c r="D21" s="158">
        <v>324257115564</v>
      </c>
      <c r="E21" s="158">
        <f>Económica!D18</f>
        <v>66310567696.549995</v>
      </c>
      <c r="F21" s="122">
        <f t="shared" si="3"/>
        <v>0.20449996164683085</v>
      </c>
      <c r="G21" s="23">
        <f t="shared" si="4"/>
        <v>7.6573481530470009E-3</v>
      </c>
      <c r="J21" s="43"/>
    </row>
    <row r="22" spans="3:11">
      <c r="C22" s="21" t="s">
        <v>13</v>
      </c>
      <c r="D22" s="158">
        <v>215284720455</v>
      </c>
      <c r="E22" s="158">
        <f>Económica!D22</f>
        <v>19868206742.190002</v>
      </c>
      <c r="F22" s="122">
        <f t="shared" si="3"/>
        <v>9.2288048590717167E-2</v>
      </c>
      <c r="G22" s="23">
        <f>21/$D$34</f>
        <v>2.4250178636662969E-12</v>
      </c>
      <c r="J22" s="43"/>
      <c r="K22" s="163"/>
    </row>
    <row r="23" spans="3:11">
      <c r="C23" s="26" t="s">
        <v>14</v>
      </c>
      <c r="D23" s="159"/>
      <c r="E23" s="159"/>
      <c r="F23" s="124"/>
      <c r="G23" s="27"/>
      <c r="J23" s="43"/>
    </row>
    <row r="24" spans="3:11">
      <c r="C24" s="28" t="s">
        <v>15</v>
      </c>
      <c r="D24" s="162">
        <f>D15-D20</f>
        <v>-66991762661</v>
      </c>
      <c r="E24" s="162">
        <f>1000000*E15-E20</f>
        <v>-8078705521.2300415</v>
      </c>
      <c r="F24" s="122">
        <f>IFERROR(E24/D24,"-")</f>
        <v>0.12059252063736411</v>
      </c>
      <c r="G24" s="90">
        <f>E24/$D$34</f>
        <v>-9.3290500972773287E-4</v>
      </c>
      <c r="J24" s="43"/>
    </row>
    <row r="25" spans="3:11">
      <c r="C25" s="28" t="s">
        <v>16</v>
      </c>
      <c r="D25" s="162">
        <f>D17-D22</f>
        <v>-213583490080</v>
      </c>
      <c r="E25" s="162">
        <f>1000000*E17-E22</f>
        <v>-19769206742.190002</v>
      </c>
      <c r="F25" s="122">
        <f t="shared" ref="F25:F32" si="5">IFERROR(E25/D25,"-")</f>
        <v>9.2559620290806333E-2</v>
      </c>
      <c r="G25" s="90">
        <f>E25/$D$34</f>
        <v>-2.2828895000153787E-3</v>
      </c>
      <c r="J25" s="43"/>
    </row>
    <row r="26" spans="3:11">
      <c r="C26" s="28" t="s">
        <v>17</v>
      </c>
      <c r="D26" s="162">
        <f>(D14-(D19-D21))</f>
        <v>43681862823</v>
      </c>
      <c r="E26" s="162">
        <f>((1000000*E14)-(E19-E21))</f>
        <v>38462655433.129944</v>
      </c>
      <c r="F26" s="122">
        <f t="shared" si="5"/>
        <v>0.88051774689604212</v>
      </c>
      <c r="G26" s="90">
        <f>E26/$D$34</f>
        <v>4.4415536433038885E-3</v>
      </c>
      <c r="H26" s="171"/>
      <c r="J26" s="43"/>
    </row>
    <row r="27" spans="3:11">
      <c r="C27" s="28" t="s">
        <v>18</v>
      </c>
      <c r="D27" s="162">
        <f>D14-D19</f>
        <v>-280575252741</v>
      </c>
      <c r="E27" s="162">
        <f>1000000*E14-E19</f>
        <v>-27847912263.420044</v>
      </c>
      <c r="F27" s="122">
        <f t="shared" si="5"/>
        <v>9.9252916967436711E-2</v>
      </c>
      <c r="G27" s="90">
        <f>E27/$D$34</f>
        <v>-3.2157945097431116E-3</v>
      </c>
      <c r="J27" s="43"/>
    </row>
    <row r="28" spans="3:11">
      <c r="C28" s="26" t="s">
        <v>19</v>
      </c>
      <c r="D28" s="159">
        <f>D30-D32</f>
        <v>280575252741</v>
      </c>
      <c r="E28" s="159"/>
      <c r="F28" s="125">
        <f>IFERROR(1000000*E28/D28,"-")</f>
        <v>0</v>
      </c>
      <c r="G28" s="91">
        <f>E28/$D$34</f>
        <v>0</v>
      </c>
      <c r="J28" s="43"/>
    </row>
    <row r="29" spans="3:11">
      <c r="C29" s="29"/>
      <c r="D29" s="160"/>
      <c r="E29" s="160"/>
      <c r="F29" s="126"/>
      <c r="G29" s="90"/>
      <c r="J29" s="43"/>
    </row>
    <row r="30" spans="3:11" ht="17.25" customHeight="1">
      <c r="C30" s="30" t="s">
        <v>20</v>
      </c>
      <c r="D30" s="148">
        <v>401767814730</v>
      </c>
      <c r="E30" s="31">
        <v>171510</v>
      </c>
      <c r="F30" s="127">
        <f>IFERROR(1000000*E30/D30,"-")</f>
        <v>0.42688835121165652</v>
      </c>
      <c r="G30" s="92">
        <f>1000000*E30/$D$34</f>
        <v>1.9805467323686026E-2</v>
      </c>
    </row>
    <row r="31" spans="3:11">
      <c r="C31" s="32"/>
      <c r="D31" s="161"/>
      <c r="E31" s="161"/>
      <c r="F31" s="128"/>
      <c r="G31" s="90"/>
    </row>
    <row r="32" spans="3:11">
      <c r="C32" s="17" t="s">
        <v>21</v>
      </c>
      <c r="D32" s="148">
        <v>121192561989</v>
      </c>
      <c r="E32" s="148">
        <f>Económica!D30</f>
        <v>27950399020.040001</v>
      </c>
      <c r="F32" s="127">
        <f t="shared" si="5"/>
        <v>0.23062800687864746</v>
      </c>
      <c r="G32" s="93">
        <f>E32/$D$34</f>
        <v>3.2276293771522835E-3</v>
      </c>
    </row>
    <row r="33" spans="3:8" ht="19.149999999999999" customHeight="1" thickBot="1"/>
    <row r="34" spans="3:8" ht="15.75" thickBot="1">
      <c r="C34" s="106" t="s">
        <v>1082</v>
      </c>
      <c r="D34" s="164">
        <v>8659730022875.3203</v>
      </c>
    </row>
    <row r="36" spans="3:8">
      <c r="C36" s="135" t="s">
        <v>1947</v>
      </c>
      <c r="E36" s="114"/>
      <c r="F36" s="114"/>
      <c r="G36" s="33"/>
      <c r="H36" s="105"/>
    </row>
    <row r="37" spans="3:8" ht="24" customHeight="1">
      <c r="C37" s="52" t="s">
        <v>1911</v>
      </c>
    </row>
    <row r="38" spans="3:8">
      <c r="C38" s="178" t="s">
        <v>1910</v>
      </c>
      <c r="D38" s="178"/>
      <c r="E38" s="178"/>
      <c r="F38" s="178"/>
      <c r="G38" s="178"/>
    </row>
    <row r="39" spans="3:8" ht="30" customHeight="1">
      <c r="C39" s="178" t="s">
        <v>2067</v>
      </c>
      <c r="D39" s="178"/>
      <c r="E39" s="178"/>
      <c r="F39" s="178"/>
      <c r="G39" s="178"/>
      <c r="H39" s="178"/>
    </row>
    <row r="40" spans="3:8">
      <c r="C40" s="52" t="s">
        <v>1912</v>
      </c>
      <c r="D40" s="117"/>
      <c r="E40" s="117"/>
      <c r="F40" s="117"/>
      <c r="G40" s="117"/>
    </row>
    <row r="41" spans="3:8">
      <c r="C41" s="178" t="s">
        <v>1948</v>
      </c>
      <c r="D41" s="178"/>
    </row>
  </sheetData>
  <mergeCells count="15">
    <mergeCell ref="A9:I9"/>
    <mergeCell ref="A8:I8"/>
    <mergeCell ref="A1:I1"/>
    <mergeCell ref="A2:I2"/>
    <mergeCell ref="A3:I3"/>
    <mergeCell ref="A5:I5"/>
    <mergeCell ref="A6:I6"/>
    <mergeCell ref="A7:I7"/>
    <mergeCell ref="C41:D41"/>
    <mergeCell ref="C38:G38"/>
    <mergeCell ref="G11:G12"/>
    <mergeCell ref="C11:C13"/>
    <mergeCell ref="C39:H39"/>
    <mergeCell ref="E11:E12"/>
    <mergeCell ref="F11:F12"/>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D12" sqref="D12:D13"/>
    </sheetView>
  </sheetViews>
  <sheetFormatPr baseColWidth="10" defaultColWidth="11.42578125" defaultRowHeight="15"/>
  <cols>
    <col min="1" max="1" width="17.42578125" style="11" customWidth="1"/>
    <col min="2" max="2" width="66" style="11" customWidth="1"/>
    <col min="3" max="3" width="17.42578125" style="11" customWidth="1"/>
    <col min="4" max="4" width="15.5703125"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4" t="s">
        <v>1467</v>
      </c>
      <c r="B1" s="174"/>
      <c r="C1" s="174"/>
      <c r="D1" s="174"/>
      <c r="E1" s="174"/>
      <c r="F1" s="34"/>
    </row>
    <row r="2" spans="1:8" ht="21" customHeight="1">
      <c r="A2" s="175" t="s">
        <v>0</v>
      </c>
      <c r="B2" s="175"/>
      <c r="C2" s="175"/>
      <c r="D2" s="175"/>
      <c r="E2" s="175"/>
      <c r="F2" s="35"/>
    </row>
    <row r="3" spans="1:8" ht="15" customHeight="1">
      <c r="A3" s="176" t="s">
        <v>1</v>
      </c>
      <c r="B3" s="176"/>
      <c r="C3" s="176"/>
      <c r="D3" s="176"/>
      <c r="E3" s="176"/>
      <c r="F3" s="36"/>
    </row>
    <row r="4" spans="1:8" ht="15" customHeight="1">
      <c r="A4" s="115"/>
      <c r="B4" s="115"/>
      <c r="C4" s="115"/>
      <c r="D4" s="115"/>
      <c r="E4" s="115"/>
      <c r="F4" s="36"/>
    </row>
    <row r="5" spans="1:8" ht="18.75">
      <c r="A5" s="192" t="s">
        <v>22</v>
      </c>
      <c r="B5" s="192"/>
      <c r="C5" s="192"/>
      <c r="D5" s="192"/>
      <c r="E5" s="192"/>
      <c r="F5" s="38"/>
    </row>
    <row r="6" spans="1:8" ht="18.75" customHeight="1">
      <c r="A6" s="177" t="s">
        <v>23</v>
      </c>
      <c r="B6" s="177"/>
      <c r="C6" s="177"/>
      <c r="D6" s="177"/>
      <c r="E6" s="177"/>
      <c r="F6" s="37"/>
    </row>
    <row r="7" spans="1:8" ht="18.75">
      <c r="A7" s="193" t="s">
        <v>2065</v>
      </c>
      <c r="B7" s="193"/>
      <c r="C7" s="193"/>
      <c r="D7" s="193"/>
      <c r="E7" s="193"/>
      <c r="F7" s="39"/>
    </row>
    <row r="8" spans="1:8" ht="18.75">
      <c r="A8" s="185" t="s">
        <v>1466</v>
      </c>
      <c r="B8" s="185"/>
      <c r="C8" s="185"/>
      <c r="D8" s="185"/>
      <c r="E8" s="185"/>
      <c r="F8" s="40"/>
      <c r="G8" s="40"/>
      <c r="H8" s="40"/>
    </row>
    <row r="9" spans="1:8" ht="15.75">
      <c r="A9" s="173" t="s">
        <v>4</v>
      </c>
      <c r="B9" s="173"/>
      <c r="C9" s="173"/>
      <c r="D9" s="173"/>
      <c r="E9" s="173"/>
      <c r="F9" s="41"/>
    </row>
    <row r="10" spans="1:8">
      <c r="E10" s="9"/>
    </row>
    <row r="11" spans="1:8">
      <c r="E11" s="9"/>
      <c r="F11" s="9"/>
    </row>
    <row r="12" spans="1:8" ht="15" customHeight="1">
      <c r="B12" s="189" t="s">
        <v>5</v>
      </c>
      <c r="C12" s="107" t="s">
        <v>1468</v>
      </c>
      <c r="D12" s="190" t="s">
        <v>1913</v>
      </c>
      <c r="E12" s="9"/>
    </row>
    <row r="13" spans="1:8" ht="15" customHeight="1">
      <c r="B13" s="189"/>
      <c r="C13" s="15" t="s">
        <v>1466</v>
      </c>
      <c r="D13" s="190"/>
      <c r="E13" s="9"/>
      <c r="F13" s="9"/>
      <c r="G13" s="9"/>
    </row>
    <row r="14" spans="1:8">
      <c r="B14" s="108" t="s">
        <v>10</v>
      </c>
      <c r="C14" s="138">
        <f>+C15+C22</f>
        <v>1622833406287</v>
      </c>
      <c r="D14" s="138">
        <f>+D15+D22</f>
        <v>242185912263.42004</v>
      </c>
      <c r="E14" s="9"/>
      <c r="F14" s="9"/>
      <c r="G14" s="9"/>
    </row>
    <row r="15" spans="1:8">
      <c r="B15" s="109" t="s">
        <v>11</v>
      </c>
      <c r="C15" s="139">
        <f>SUM(C16:C21)</f>
        <v>1407548685832</v>
      </c>
      <c r="D15" s="139">
        <f>SUM(D16:D21)</f>
        <v>222317705521.23004</v>
      </c>
      <c r="E15" s="9"/>
      <c r="F15" s="9"/>
      <c r="G15" s="9"/>
    </row>
    <row r="16" spans="1:8" ht="12.75" customHeight="1">
      <c r="B16" s="110" t="s">
        <v>24</v>
      </c>
      <c r="C16" s="140">
        <v>542875526448</v>
      </c>
      <c r="D16" s="140">
        <v>71295589000.060059</v>
      </c>
      <c r="E16" s="9"/>
      <c r="F16" s="9"/>
      <c r="G16" s="9"/>
    </row>
    <row r="17" spans="2:8">
      <c r="B17" s="110" t="s">
        <v>25</v>
      </c>
      <c r="C17" s="140">
        <v>101897864549</v>
      </c>
      <c r="D17" s="140">
        <v>14090122383.189999</v>
      </c>
      <c r="E17" s="9"/>
      <c r="F17" s="9"/>
    </row>
    <row r="18" spans="2:8">
      <c r="B18" s="110" t="s">
        <v>12</v>
      </c>
      <c r="C18" s="140">
        <v>324257115564</v>
      </c>
      <c r="D18" s="140">
        <v>66310567696.549995</v>
      </c>
      <c r="E18" s="9"/>
      <c r="F18" s="9"/>
    </row>
    <row r="19" spans="2:8">
      <c r="B19" s="110" t="s">
        <v>26</v>
      </c>
      <c r="C19" s="141">
        <v>13786016885</v>
      </c>
      <c r="D19" s="141">
        <v>858912198.86999989</v>
      </c>
      <c r="E19" s="9"/>
      <c r="F19" s="9"/>
    </row>
    <row r="20" spans="2:8">
      <c r="B20" s="110" t="s">
        <v>27</v>
      </c>
      <c r="C20" s="140">
        <v>424672198458</v>
      </c>
      <c r="D20" s="140">
        <v>69761092564.079987</v>
      </c>
      <c r="E20" s="9"/>
      <c r="F20" s="9"/>
    </row>
    <row r="21" spans="2:8">
      <c r="B21" s="110" t="s">
        <v>28</v>
      </c>
      <c r="C21" s="140">
        <v>59963928</v>
      </c>
      <c r="D21" s="140">
        <v>1421678.48</v>
      </c>
      <c r="E21" s="9"/>
      <c r="F21" s="9"/>
      <c r="H21" s="9"/>
    </row>
    <row r="22" spans="2:8">
      <c r="B22" s="109" t="s">
        <v>13</v>
      </c>
      <c r="C22" s="139">
        <f>SUM(C23:C28)</f>
        <v>215284720455</v>
      </c>
      <c r="D22" s="139">
        <f>SUM(D23:D28)</f>
        <v>19868206742.190002</v>
      </c>
      <c r="E22" s="9"/>
      <c r="F22" s="9"/>
      <c r="G22" s="9"/>
    </row>
    <row r="23" spans="2:8">
      <c r="B23" s="110" t="s">
        <v>29</v>
      </c>
      <c r="C23" s="140">
        <v>65675086633</v>
      </c>
      <c r="D23" s="140">
        <v>7543159011.0500002</v>
      </c>
      <c r="E23" s="9"/>
      <c r="F23" s="9"/>
      <c r="G23" s="43"/>
    </row>
    <row r="24" spans="2:8">
      <c r="B24" s="110" t="s">
        <v>30</v>
      </c>
      <c r="C24" s="140">
        <v>71387716208</v>
      </c>
      <c r="D24" s="140">
        <v>3131652727.9100003</v>
      </c>
      <c r="E24" s="9"/>
      <c r="F24" s="9"/>
    </row>
    <row r="25" spans="2:8">
      <c r="B25" s="110" t="s">
        <v>31</v>
      </c>
      <c r="C25" s="140">
        <v>16448771</v>
      </c>
      <c r="D25" s="140">
        <v>3188720.02</v>
      </c>
      <c r="E25" s="9"/>
      <c r="F25" s="9"/>
    </row>
    <row r="26" spans="2:8">
      <c r="B26" s="110" t="s">
        <v>32</v>
      </c>
      <c r="C26" s="140">
        <v>2770222220</v>
      </c>
      <c r="D26" s="140">
        <v>951954486.55999994</v>
      </c>
      <c r="E26" s="9"/>
      <c r="F26" s="9"/>
    </row>
    <row r="27" spans="2:8">
      <c r="B27" s="110" t="s">
        <v>33</v>
      </c>
      <c r="C27" s="140">
        <v>72988962348</v>
      </c>
      <c r="D27" s="140">
        <v>8238251796.6500006</v>
      </c>
      <c r="E27" s="9"/>
      <c r="F27" s="9"/>
    </row>
    <row r="28" spans="2:8">
      <c r="B28" s="110" t="s">
        <v>34</v>
      </c>
      <c r="C28" s="140">
        <v>2446284275</v>
      </c>
      <c r="D28" s="140">
        <v>0</v>
      </c>
      <c r="E28" s="9"/>
      <c r="F28" s="9"/>
    </row>
    <row r="29" spans="2:8">
      <c r="B29" s="108" t="s">
        <v>35</v>
      </c>
      <c r="C29" s="138">
        <f>C30</f>
        <v>121192561989</v>
      </c>
      <c r="D29" s="138">
        <f>D30</f>
        <v>27950399020.040001</v>
      </c>
      <c r="E29" s="9"/>
      <c r="F29" s="9"/>
    </row>
    <row r="30" spans="2:8">
      <c r="B30" s="109" t="s">
        <v>21</v>
      </c>
      <c r="C30" s="139">
        <f>SUM(C31:C32)</f>
        <v>121192561989</v>
      </c>
      <c r="D30" s="139">
        <f>SUM(D31:D32)</f>
        <v>27950399020.040001</v>
      </c>
      <c r="E30" s="9"/>
      <c r="F30" s="9"/>
    </row>
    <row r="31" spans="2:8">
      <c r="B31" s="110" t="s">
        <v>36</v>
      </c>
      <c r="C31" s="140">
        <v>5117721882</v>
      </c>
      <c r="D31" s="140">
        <v>143911177.19999999</v>
      </c>
      <c r="E31" s="9"/>
      <c r="F31" s="9"/>
    </row>
    <row r="32" spans="2:8">
      <c r="B32" s="110" t="s">
        <v>37</v>
      </c>
      <c r="C32" s="140">
        <v>116074840107</v>
      </c>
      <c r="D32" s="140">
        <v>27806487842.84</v>
      </c>
      <c r="E32" s="9"/>
      <c r="F32" s="9"/>
    </row>
    <row r="33" spans="2:18" ht="15" customHeight="1">
      <c r="B33" s="44" t="s">
        <v>38</v>
      </c>
      <c r="C33" s="51">
        <f>C14+C29</f>
        <v>1744025968276</v>
      </c>
      <c r="D33" s="51">
        <f>D14+D29</f>
        <v>270136311283.46005</v>
      </c>
      <c r="F33" s="9"/>
      <c r="G33" s="45"/>
      <c r="H33" s="45"/>
      <c r="I33" s="45"/>
      <c r="J33" s="45"/>
      <c r="K33" s="45"/>
      <c r="L33" s="45"/>
      <c r="M33" s="45"/>
    </row>
    <row r="34" spans="2:18" ht="19.149999999999999" customHeight="1">
      <c r="B34" s="135" t="s">
        <v>1947</v>
      </c>
      <c r="D34" s="45"/>
      <c r="F34" s="45"/>
      <c r="G34" s="45"/>
      <c r="H34" s="45"/>
      <c r="I34" s="45"/>
      <c r="J34" s="45"/>
      <c r="K34" s="45"/>
      <c r="L34" s="45"/>
      <c r="M34" s="45"/>
      <c r="N34" s="45"/>
      <c r="O34" s="45"/>
      <c r="P34" s="45"/>
      <c r="Q34" s="45"/>
      <c r="R34" s="45"/>
    </row>
    <row r="35" spans="2:18">
      <c r="B35" s="116" t="s">
        <v>1911</v>
      </c>
      <c r="C35" s="116"/>
      <c r="D35" s="116"/>
      <c r="E35" s="116"/>
      <c r="F35" s="116"/>
      <c r="G35" s="116"/>
    </row>
    <row r="36" spans="2:18" ht="36.6" customHeight="1">
      <c r="B36" s="191" t="s">
        <v>2067</v>
      </c>
      <c r="C36" s="191"/>
      <c r="D36" s="191"/>
      <c r="E36" s="116"/>
      <c r="F36" s="116"/>
      <c r="G36" s="116"/>
    </row>
    <row r="37" spans="2:18">
      <c r="B37" s="178" t="s">
        <v>39</v>
      </c>
      <c r="C37" s="178"/>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D12" sqref="D12:D13"/>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4" t="s">
        <v>1467</v>
      </c>
      <c r="B1" s="174"/>
      <c r="C1" s="174"/>
      <c r="D1" s="174"/>
      <c r="E1" s="174"/>
    </row>
    <row r="2" spans="1:7" ht="21" customHeight="1">
      <c r="A2" s="175" t="s">
        <v>0</v>
      </c>
      <c r="B2" s="175"/>
      <c r="C2" s="175"/>
      <c r="D2" s="175"/>
      <c r="E2" s="175"/>
    </row>
    <row r="3" spans="1:7" ht="15" customHeight="1">
      <c r="A3" s="176" t="s">
        <v>1</v>
      </c>
      <c r="B3" s="176"/>
      <c r="C3" s="176"/>
      <c r="D3" s="176"/>
      <c r="E3" s="176"/>
    </row>
    <row r="4" spans="1:7" ht="15" customHeight="1">
      <c r="A4" s="115"/>
      <c r="B4" s="115"/>
      <c r="C4" s="115"/>
      <c r="D4" s="115"/>
      <c r="E4" s="115"/>
    </row>
    <row r="5" spans="1:7" ht="18.75" customHeight="1">
      <c r="A5" s="177" t="s">
        <v>22</v>
      </c>
      <c r="B5" s="177"/>
      <c r="C5" s="177"/>
      <c r="D5" s="177"/>
      <c r="E5" s="177"/>
    </row>
    <row r="6" spans="1:7" ht="18.75" customHeight="1">
      <c r="A6" s="177" t="s">
        <v>40</v>
      </c>
      <c r="B6" s="177"/>
      <c r="C6" s="177"/>
      <c r="D6" s="177"/>
      <c r="E6" s="177"/>
    </row>
    <row r="7" spans="1:7" ht="18.75">
      <c r="A7" s="188" t="s">
        <v>2065</v>
      </c>
      <c r="B7" s="188"/>
      <c r="C7" s="188"/>
      <c r="D7" s="188"/>
      <c r="E7" s="188"/>
    </row>
    <row r="8" spans="1:7" ht="18.75">
      <c r="A8" s="185" t="s">
        <v>1466</v>
      </c>
      <c r="B8" s="185"/>
      <c r="C8" s="185"/>
      <c r="D8" s="185"/>
      <c r="E8" s="185"/>
    </row>
    <row r="9" spans="1:7" ht="15.75">
      <c r="A9" s="173" t="s">
        <v>4</v>
      </c>
      <c r="B9" s="173"/>
      <c r="C9" s="173"/>
      <c r="D9" s="173"/>
      <c r="E9" s="173"/>
    </row>
    <row r="11" spans="1:7">
      <c r="F11" s="43"/>
    </row>
    <row r="12" spans="1:7" ht="15" customHeight="1">
      <c r="B12" s="195" t="s">
        <v>5</v>
      </c>
      <c r="C12" s="53" t="s">
        <v>1468</v>
      </c>
      <c r="D12" s="195" t="s">
        <v>1913</v>
      </c>
    </row>
    <row r="13" spans="1:7">
      <c r="B13" s="195"/>
      <c r="C13" s="54" t="s">
        <v>1466</v>
      </c>
      <c r="D13" s="195"/>
    </row>
    <row r="14" spans="1:7">
      <c r="B14" s="55" t="s">
        <v>10</v>
      </c>
      <c r="C14" s="142">
        <f>C15+C18+C44+C46+C48+C50+C52+C54+C56</f>
        <v>1622833406287</v>
      </c>
      <c r="D14" s="142">
        <f>D15+D18+D44+D46+D48+D50+D52+D54+D56</f>
        <v>242185912263.41995</v>
      </c>
      <c r="F14" s="9"/>
      <c r="G14" s="46"/>
    </row>
    <row r="15" spans="1:7">
      <c r="B15" s="56" t="s">
        <v>41</v>
      </c>
      <c r="C15" s="97">
        <f>SUM(C16:C17)</f>
        <v>8907795183</v>
      </c>
      <c r="D15" s="97">
        <f>SUM(D16:D17)</f>
        <v>1484632475.9800003</v>
      </c>
      <c r="F15" s="9"/>
    </row>
    <row r="16" spans="1:7">
      <c r="B16" s="57" t="s">
        <v>42</v>
      </c>
      <c r="C16" s="143">
        <v>3010779124</v>
      </c>
      <c r="D16" s="143">
        <v>501796496</v>
      </c>
      <c r="F16" s="9"/>
    </row>
    <row r="17" spans="2:8">
      <c r="B17" s="57" t="s">
        <v>43</v>
      </c>
      <c r="C17" s="143">
        <v>5897016059</v>
      </c>
      <c r="D17" s="143">
        <v>982835979.98000026</v>
      </c>
      <c r="F17" s="9"/>
    </row>
    <row r="18" spans="2:8">
      <c r="B18" s="56" t="s">
        <v>44</v>
      </c>
      <c r="C18" s="97">
        <f>SUM(C19:C43)</f>
        <v>1584338836059</v>
      </c>
      <c r="D18" s="97">
        <f>SUM(D19:D43)</f>
        <v>235796984864.33997</v>
      </c>
    </row>
    <row r="19" spans="2:8">
      <c r="B19" s="57" t="s">
        <v>45</v>
      </c>
      <c r="C19" s="143">
        <v>130289851958</v>
      </c>
      <c r="D19" s="143">
        <v>14795030057.33</v>
      </c>
    </row>
    <row r="20" spans="2:8">
      <c r="B20" s="57" t="s">
        <v>46</v>
      </c>
      <c r="C20" s="143">
        <v>81924855519</v>
      </c>
      <c r="D20" s="143">
        <v>11098454006.57</v>
      </c>
    </row>
    <row r="21" spans="2:8">
      <c r="B21" s="57" t="s">
        <v>47</v>
      </c>
      <c r="C21" s="143">
        <v>68686619634</v>
      </c>
      <c r="D21" s="143">
        <v>9485156535.7299938</v>
      </c>
    </row>
    <row r="22" spans="2:8">
      <c r="B22" s="57" t="s">
        <v>48</v>
      </c>
      <c r="C22" s="143">
        <v>15186213375</v>
      </c>
      <c r="D22" s="143">
        <v>1822868249.0599997</v>
      </c>
    </row>
    <row r="23" spans="2:8">
      <c r="B23" s="57" t="s">
        <v>1475</v>
      </c>
      <c r="C23" s="143">
        <v>26273533371</v>
      </c>
      <c r="D23" s="143">
        <v>3763411713.210001</v>
      </c>
    </row>
    <row r="24" spans="2:8">
      <c r="B24" s="57" t="s">
        <v>49</v>
      </c>
      <c r="C24" s="144">
        <v>332030596342</v>
      </c>
      <c r="D24" s="143">
        <v>45566473658.009964</v>
      </c>
    </row>
    <row r="25" spans="2:8">
      <c r="B25" s="57" t="s">
        <v>50</v>
      </c>
      <c r="C25" s="144">
        <v>180686724982</v>
      </c>
      <c r="D25" s="143">
        <v>23963760070.989998</v>
      </c>
    </row>
    <row r="26" spans="2:8">
      <c r="B26" s="58" t="s">
        <v>51</v>
      </c>
      <c r="C26" s="144">
        <v>8634933410</v>
      </c>
      <c r="D26" s="143">
        <v>1909035128.2</v>
      </c>
    </row>
    <row r="27" spans="2:8">
      <c r="B27" s="58" t="s">
        <v>52</v>
      </c>
      <c r="C27" s="144">
        <v>2899510003</v>
      </c>
      <c r="D27" s="143">
        <v>339821370.73999989</v>
      </c>
      <c r="H27" s="47"/>
    </row>
    <row r="28" spans="2:8">
      <c r="B28" s="58" t="s">
        <v>53</v>
      </c>
      <c r="C28" s="144">
        <v>18697509949</v>
      </c>
      <c r="D28" s="143">
        <v>1722600849.6900003</v>
      </c>
    </row>
    <row r="29" spans="2:8">
      <c r="B29" s="58" t="s">
        <v>54</v>
      </c>
      <c r="C29" s="144">
        <v>73881683104</v>
      </c>
      <c r="D29" s="143">
        <v>10145096649.850002</v>
      </c>
    </row>
    <row r="30" spans="2:8">
      <c r="B30" s="58" t="s">
        <v>55</v>
      </c>
      <c r="C30" s="144">
        <v>21390709235</v>
      </c>
      <c r="D30" s="143">
        <v>1704458451.2000003</v>
      </c>
    </row>
    <row r="31" spans="2:8">
      <c r="B31" s="58" t="s">
        <v>56</v>
      </c>
      <c r="C31" s="144">
        <v>10990734117</v>
      </c>
      <c r="D31" s="143">
        <v>454273459.62999994</v>
      </c>
    </row>
    <row r="32" spans="2:8">
      <c r="B32" s="58" t="s">
        <v>57</v>
      </c>
      <c r="C32" s="144">
        <v>9308306981</v>
      </c>
      <c r="D32" s="143">
        <v>1474656639.8399999</v>
      </c>
    </row>
    <row r="33" spans="2:6">
      <c r="B33" s="58" t="s">
        <v>58</v>
      </c>
      <c r="C33" s="144">
        <v>1258285151</v>
      </c>
      <c r="D33" s="143">
        <v>130919095.24000001</v>
      </c>
    </row>
    <row r="34" spans="2:6">
      <c r="B34" s="58" t="s">
        <v>59</v>
      </c>
      <c r="C34" s="144">
        <v>4419749461</v>
      </c>
      <c r="D34" s="143">
        <v>494088155.08999997</v>
      </c>
    </row>
    <row r="35" spans="2:6">
      <c r="B35" s="58" t="s">
        <v>60</v>
      </c>
      <c r="C35" s="144">
        <v>758355375</v>
      </c>
      <c r="D35" s="143">
        <v>79204703.719999999</v>
      </c>
    </row>
    <row r="36" spans="2:6">
      <c r="B36" s="58" t="s">
        <v>61</v>
      </c>
      <c r="C36" s="144">
        <v>16250725153</v>
      </c>
      <c r="D36" s="143">
        <v>2318386971.5</v>
      </c>
    </row>
    <row r="37" spans="2:6">
      <c r="B37" s="58" t="s">
        <v>62</v>
      </c>
      <c r="C37" s="144">
        <v>23276233658</v>
      </c>
      <c r="D37" s="143">
        <v>2995494590.3600001</v>
      </c>
    </row>
    <row r="38" spans="2:6">
      <c r="B38" s="58" t="s">
        <v>63</v>
      </c>
      <c r="C38" s="144">
        <v>2886533263</v>
      </c>
      <c r="D38" s="143">
        <v>309131742.63000005</v>
      </c>
    </row>
    <row r="39" spans="2:6">
      <c r="B39" s="58" t="s">
        <v>64</v>
      </c>
      <c r="C39" s="144">
        <v>10596192158</v>
      </c>
      <c r="D39" s="143">
        <v>406963032.34000009</v>
      </c>
    </row>
    <row r="40" spans="2:6">
      <c r="B40" s="58" t="s">
        <v>65</v>
      </c>
      <c r="C40" s="144">
        <v>25212748733</v>
      </c>
      <c r="D40" s="143">
        <v>1313125882.97</v>
      </c>
    </row>
    <row r="41" spans="2:6">
      <c r="B41" s="58" t="s">
        <v>1476</v>
      </c>
      <c r="C41" s="144">
        <v>4175726215</v>
      </c>
      <c r="D41" s="143">
        <v>706226177.86000001</v>
      </c>
    </row>
    <row r="42" spans="2:6">
      <c r="B42" s="58" t="s">
        <v>66</v>
      </c>
      <c r="C42" s="144">
        <v>362550018434</v>
      </c>
      <c r="D42" s="143">
        <v>72710567696.549988</v>
      </c>
    </row>
    <row r="43" spans="2:6">
      <c r="B43" s="58" t="s">
        <v>67</v>
      </c>
      <c r="C43" s="144">
        <v>152072486478</v>
      </c>
      <c r="D43" s="143">
        <v>26087779976.029999</v>
      </c>
    </row>
    <row r="44" spans="2:6">
      <c r="B44" s="56" t="s">
        <v>68</v>
      </c>
      <c r="C44" s="97">
        <f>C45</f>
        <v>12921593863</v>
      </c>
      <c r="D44" s="97">
        <f>D45</f>
        <v>2153598952</v>
      </c>
    </row>
    <row r="45" spans="2:6">
      <c r="B45" s="57" t="s">
        <v>69</v>
      </c>
      <c r="C45" s="143">
        <v>12921593863</v>
      </c>
      <c r="D45" s="143">
        <v>2153598952</v>
      </c>
    </row>
    <row r="46" spans="2:6">
      <c r="B46" s="56" t="s">
        <v>70</v>
      </c>
      <c r="C46" s="97">
        <f>C47</f>
        <v>10870891737</v>
      </c>
      <c r="D46" s="97">
        <f>D47</f>
        <v>1811815262</v>
      </c>
    </row>
    <row r="47" spans="2:6">
      <c r="B47" s="57" t="s">
        <v>71</v>
      </c>
      <c r="C47" s="143">
        <v>10870891737</v>
      </c>
      <c r="D47" s="143">
        <v>1811815262</v>
      </c>
      <c r="F47" s="47"/>
    </row>
    <row r="48" spans="2:6">
      <c r="B48" s="56" t="s">
        <v>72</v>
      </c>
      <c r="C48" s="97">
        <f>C49</f>
        <v>1524248087</v>
      </c>
      <c r="D48" s="97">
        <f>D49</f>
        <v>253041344.00000006</v>
      </c>
    </row>
    <row r="49" spans="2:6">
      <c r="B49" s="57" t="s">
        <v>73</v>
      </c>
      <c r="C49" s="143">
        <v>1524248087</v>
      </c>
      <c r="D49" s="143">
        <v>253041344.00000006</v>
      </c>
    </row>
    <row r="50" spans="2:6">
      <c r="B50" s="56" t="s">
        <v>74</v>
      </c>
      <c r="C50" s="97">
        <f>C51</f>
        <v>1975371875</v>
      </c>
      <c r="D50" s="97">
        <f>D51</f>
        <v>329228624</v>
      </c>
      <c r="E50" s="47"/>
      <c r="F50" s="47"/>
    </row>
    <row r="51" spans="2:6">
      <c r="B51" s="57" t="s">
        <v>75</v>
      </c>
      <c r="C51" s="143">
        <v>1975371875</v>
      </c>
      <c r="D51" s="143">
        <v>329228624</v>
      </c>
      <c r="E51" s="47"/>
    </row>
    <row r="52" spans="2:6">
      <c r="B52" s="56" t="s">
        <v>76</v>
      </c>
      <c r="C52" s="97">
        <f>C53</f>
        <v>400000000</v>
      </c>
      <c r="D52" s="97">
        <f>D53</f>
        <v>67283419.24000001</v>
      </c>
    </row>
    <row r="53" spans="2:6">
      <c r="B53" s="57" t="s">
        <v>77</v>
      </c>
      <c r="C53" s="143">
        <v>400000000</v>
      </c>
      <c r="D53" s="143">
        <v>67283419.24000001</v>
      </c>
    </row>
    <row r="54" spans="2:6">
      <c r="B54" s="56" t="s">
        <v>78</v>
      </c>
      <c r="C54" s="97">
        <f>C55</f>
        <v>1008000000</v>
      </c>
      <c r="D54" s="97">
        <f>D55</f>
        <v>167999974.85999995</v>
      </c>
    </row>
    <row r="55" spans="2:6">
      <c r="B55" s="57" t="s">
        <v>1470</v>
      </c>
      <c r="C55" s="143">
        <v>1008000000</v>
      </c>
      <c r="D55" s="143">
        <v>167999974.85999995</v>
      </c>
      <c r="F55" s="47"/>
    </row>
    <row r="56" spans="2:6">
      <c r="B56" s="59" t="s">
        <v>79</v>
      </c>
      <c r="C56" s="97">
        <f>C57</f>
        <v>886669483</v>
      </c>
      <c r="D56" s="97">
        <f>D57</f>
        <v>121327347</v>
      </c>
    </row>
    <row r="57" spans="2:6">
      <c r="B57" s="57" t="s">
        <v>1971</v>
      </c>
      <c r="C57" s="143">
        <v>886669483</v>
      </c>
      <c r="D57" s="143">
        <v>121327347</v>
      </c>
    </row>
    <row r="58" spans="2:6">
      <c r="B58" s="60" t="s">
        <v>35</v>
      </c>
      <c r="C58" s="142">
        <f>C59</f>
        <v>121192561989</v>
      </c>
      <c r="D58" s="142">
        <f>D59</f>
        <v>27950399020.040001</v>
      </c>
    </row>
    <row r="59" spans="2:6">
      <c r="B59" s="56" t="s">
        <v>44</v>
      </c>
      <c r="C59" s="97">
        <f>SUM(C60:C61)</f>
        <v>121192561989</v>
      </c>
      <c r="D59" s="97">
        <f>SUM(D60:D61)</f>
        <v>27950399020.040001</v>
      </c>
      <c r="F59" s="47"/>
    </row>
    <row r="60" spans="2:6">
      <c r="B60" s="57" t="s">
        <v>66</v>
      </c>
      <c r="C60" s="143">
        <v>101192561989</v>
      </c>
      <c r="D60" s="143">
        <v>25968543219.850002</v>
      </c>
    </row>
    <row r="61" spans="2:6">
      <c r="B61" s="57" t="s">
        <v>67</v>
      </c>
      <c r="C61" s="143">
        <v>20000000000</v>
      </c>
      <c r="D61" s="143">
        <v>1981855800.1900001</v>
      </c>
    </row>
    <row r="62" spans="2:6">
      <c r="B62" s="61" t="s">
        <v>80</v>
      </c>
      <c r="C62" s="103">
        <f>C14+C58</f>
        <v>1744025968276</v>
      </c>
      <c r="D62" s="103">
        <f>D14+D58</f>
        <v>270136311283.45996</v>
      </c>
      <c r="E62" s="46"/>
    </row>
    <row r="63" spans="2:6">
      <c r="B63" s="194" t="s">
        <v>1947</v>
      </c>
      <c r="C63" s="194"/>
      <c r="D63" s="194"/>
    </row>
    <row r="64" spans="2:6" ht="15.6" customHeight="1">
      <c r="B64" s="116" t="s">
        <v>1911</v>
      </c>
      <c r="C64" s="116"/>
      <c r="D64" s="116"/>
    </row>
    <row r="65" spans="2:4" ht="33.6" customHeight="1">
      <c r="B65" s="191" t="s">
        <v>2067</v>
      </c>
      <c r="C65" s="191"/>
      <c r="D65" s="191"/>
    </row>
    <row r="66" spans="2:4">
      <c r="B66" s="52" t="s">
        <v>1948</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D13" sqref="D13:D14"/>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4" t="s">
        <v>1467</v>
      </c>
      <c r="B1" s="174"/>
      <c r="C1" s="174"/>
      <c r="D1" s="174"/>
      <c r="E1" s="174"/>
    </row>
    <row r="2" spans="1:5" ht="21" customHeight="1">
      <c r="A2" s="175" t="s">
        <v>0</v>
      </c>
      <c r="B2" s="175"/>
      <c r="C2" s="175"/>
      <c r="D2" s="175"/>
      <c r="E2" s="175"/>
    </row>
    <row r="3" spans="1:5" ht="14.45" customHeight="1">
      <c r="A3" s="176" t="s">
        <v>1</v>
      </c>
      <c r="B3" s="176"/>
      <c r="C3" s="176"/>
      <c r="D3" s="176"/>
      <c r="E3" s="176"/>
    </row>
    <row r="5" spans="1:5" ht="18" customHeight="1">
      <c r="A5" s="177" t="s">
        <v>22</v>
      </c>
      <c r="B5" s="177"/>
      <c r="C5" s="177"/>
      <c r="D5" s="177"/>
      <c r="E5" s="177"/>
    </row>
    <row r="6" spans="1:5" ht="18" customHeight="1">
      <c r="A6" s="177" t="s">
        <v>81</v>
      </c>
      <c r="B6" s="177"/>
      <c r="C6" s="177"/>
      <c r="D6" s="177"/>
      <c r="E6" s="177"/>
    </row>
    <row r="7" spans="1:5" ht="18.75">
      <c r="A7" s="193" t="s">
        <v>2065</v>
      </c>
      <c r="B7" s="193"/>
      <c r="C7" s="193"/>
      <c r="D7" s="193"/>
      <c r="E7" s="193"/>
    </row>
    <row r="8" spans="1:5" ht="18.75">
      <c r="A8" s="185" t="s">
        <v>1466</v>
      </c>
      <c r="B8" s="185"/>
      <c r="C8" s="185"/>
      <c r="D8" s="185"/>
      <c r="E8" s="185"/>
    </row>
    <row r="9" spans="1:5" ht="15.75">
      <c r="A9" s="173" t="s">
        <v>4</v>
      </c>
      <c r="B9" s="173"/>
      <c r="C9" s="173"/>
      <c r="D9" s="173"/>
      <c r="E9" s="173"/>
    </row>
    <row r="13" spans="1:5">
      <c r="B13" s="189" t="s">
        <v>5</v>
      </c>
      <c r="C13" s="42" t="s">
        <v>1468</v>
      </c>
      <c r="D13" s="189" t="s">
        <v>1913</v>
      </c>
    </row>
    <row r="14" spans="1:5">
      <c r="B14" s="189"/>
      <c r="C14" s="15" t="s">
        <v>1466</v>
      </c>
      <c r="D14" s="189"/>
    </row>
    <row r="15" spans="1:5">
      <c r="B15" s="50" t="s">
        <v>242</v>
      </c>
      <c r="C15" s="145">
        <f>C16+C39+C74+C103+C148</f>
        <v>1622833406287</v>
      </c>
      <c r="D15" s="145">
        <f>D16+D39+D74+D103+D148</f>
        <v>242185912263.41998</v>
      </c>
    </row>
    <row r="16" spans="1:5">
      <c r="B16" s="94" t="s">
        <v>1471</v>
      </c>
      <c r="C16" s="146">
        <f>C17+C23+C26+C31</f>
        <v>256969074361</v>
      </c>
      <c r="D16" s="146">
        <f>D17+D23+D26+D31</f>
        <v>35483970367.349998</v>
      </c>
    </row>
    <row r="17" spans="2:4">
      <c r="B17" s="95" t="s">
        <v>82</v>
      </c>
      <c r="C17" s="146">
        <f>SUM(C18:C22)</f>
        <v>102151484178</v>
      </c>
      <c r="D17" s="146">
        <f>SUM(D18:D22)</f>
        <v>13688376269.830002</v>
      </c>
    </row>
    <row r="18" spans="2:4">
      <c r="B18" s="48" t="s">
        <v>83</v>
      </c>
      <c r="C18" s="147">
        <v>8027164129</v>
      </c>
      <c r="D18" s="143">
        <v>1328382391.9799993</v>
      </c>
    </row>
    <row r="19" spans="2:4">
      <c r="B19" s="48" t="s">
        <v>84</v>
      </c>
      <c r="C19" s="147">
        <v>52957815438</v>
      </c>
      <c r="D19" s="147">
        <v>5828584926.1200008</v>
      </c>
    </row>
    <row r="20" spans="2:4">
      <c r="B20" s="48" t="s">
        <v>85</v>
      </c>
      <c r="C20" s="147">
        <v>29452658980</v>
      </c>
      <c r="D20" s="147">
        <v>4633150918.4400005</v>
      </c>
    </row>
    <row r="21" spans="2:4">
      <c r="B21" s="48" t="s">
        <v>86</v>
      </c>
      <c r="C21" s="147">
        <v>10858756737</v>
      </c>
      <c r="D21" s="147">
        <v>1809792764</v>
      </c>
    </row>
    <row r="22" spans="2:4">
      <c r="B22" s="48" t="s">
        <v>87</v>
      </c>
      <c r="C22" s="147">
        <v>855088894</v>
      </c>
      <c r="D22" s="147">
        <v>88465269.290000007</v>
      </c>
    </row>
    <row r="23" spans="2:4">
      <c r="B23" s="95" t="s">
        <v>88</v>
      </c>
      <c r="C23" s="146">
        <f>SUM(C24:C25)</f>
        <v>15009549215</v>
      </c>
      <c r="D23" s="146">
        <f>SUM(D24:D25)</f>
        <v>1805720734.3699999</v>
      </c>
    </row>
    <row r="24" spans="2:4">
      <c r="B24" s="48" t="s">
        <v>89</v>
      </c>
      <c r="C24" s="147">
        <v>5102968644</v>
      </c>
      <c r="D24" s="147">
        <v>328015268.88000005</v>
      </c>
    </row>
    <row r="25" spans="2:4">
      <c r="B25" s="48" t="s">
        <v>90</v>
      </c>
      <c r="C25" s="147">
        <v>9906580571</v>
      </c>
      <c r="D25" s="147">
        <v>1477705465.4899998</v>
      </c>
    </row>
    <row r="26" spans="2:4">
      <c r="B26" s="95" t="s">
        <v>91</v>
      </c>
      <c r="C26" s="146">
        <f>SUM(C27:C30)</f>
        <v>55750231755</v>
      </c>
      <c r="D26" s="146">
        <f>SUM(D27:D30)</f>
        <v>7966152377.880003</v>
      </c>
    </row>
    <row r="27" spans="2:4">
      <c r="B27" s="48" t="s">
        <v>92</v>
      </c>
      <c r="C27" s="147">
        <v>51534148443</v>
      </c>
      <c r="D27" s="147">
        <v>7296323844.170002</v>
      </c>
    </row>
    <row r="28" spans="2:4">
      <c r="B28" s="48" t="s">
        <v>93</v>
      </c>
      <c r="C28" s="147">
        <v>3838533234</v>
      </c>
      <c r="D28" s="147">
        <v>622050852.01999998</v>
      </c>
    </row>
    <row r="29" spans="2:4">
      <c r="B29" s="48" t="s">
        <v>960</v>
      </c>
      <c r="C29" s="147">
        <v>296441158</v>
      </c>
      <c r="D29" s="147">
        <v>35768967.299999997</v>
      </c>
    </row>
    <row r="30" spans="2:4">
      <c r="B30" s="48" t="s">
        <v>94</v>
      </c>
      <c r="C30" s="147">
        <v>81108920</v>
      </c>
      <c r="D30" s="147">
        <v>12008714.389999999</v>
      </c>
    </row>
    <row r="31" spans="2:4">
      <c r="B31" s="95" t="s">
        <v>95</v>
      </c>
      <c r="C31" s="146">
        <f>SUM(C32:C38)</f>
        <v>84057809213</v>
      </c>
      <c r="D31" s="146">
        <f>SUM(D32:D38)</f>
        <v>12023720985.269997</v>
      </c>
    </row>
    <row r="32" spans="2:4">
      <c r="B32" s="48" t="s">
        <v>96</v>
      </c>
      <c r="C32" s="147">
        <v>39543819862</v>
      </c>
      <c r="D32" s="147">
        <v>5244153849.1999989</v>
      </c>
    </row>
    <row r="33" spans="2:4">
      <c r="B33" s="48" t="s">
        <v>97</v>
      </c>
      <c r="C33" s="147">
        <v>1394684725</v>
      </c>
      <c r="D33" s="147">
        <v>161051115.22</v>
      </c>
    </row>
    <row r="34" spans="2:4">
      <c r="B34" s="48" t="s">
        <v>98</v>
      </c>
      <c r="C34" s="147">
        <v>29123951403</v>
      </c>
      <c r="D34" s="147">
        <v>4506068967.0500002</v>
      </c>
    </row>
    <row r="35" spans="2:4">
      <c r="B35" s="48" t="s">
        <v>99</v>
      </c>
      <c r="C35" s="147">
        <v>3220295124</v>
      </c>
      <c r="D35" s="147">
        <v>963596777.04999995</v>
      </c>
    </row>
    <row r="36" spans="2:4">
      <c r="B36" s="48" t="s">
        <v>100</v>
      </c>
      <c r="C36" s="147">
        <v>5672580954</v>
      </c>
      <c r="D36" s="147">
        <v>730510731.02999961</v>
      </c>
    </row>
    <row r="37" spans="2:4">
      <c r="B37" s="48" t="s">
        <v>101</v>
      </c>
      <c r="C37" s="147">
        <v>68949757</v>
      </c>
      <c r="D37" s="147">
        <v>11491626</v>
      </c>
    </row>
    <row r="38" spans="2:4">
      <c r="B38" s="48" t="s">
        <v>102</v>
      </c>
      <c r="C38" s="147">
        <v>5033527388</v>
      </c>
      <c r="D38" s="147">
        <v>406847919.72000003</v>
      </c>
    </row>
    <row r="39" spans="2:4">
      <c r="B39" s="94" t="s">
        <v>1076</v>
      </c>
      <c r="C39" s="146">
        <f>C40+C44+C50+C52+C58+C61+C67+C69+C71</f>
        <v>249200443837</v>
      </c>
      <c r="D39" s="146">
        <f>D40+D44+D50+D52+D58+D61+D67+D69+D71</f>
        <v>36043693439.639999</v>
      </c>
    </row>
    <row r="40" spans="2:4">
      <c r="B40" s="95" t="s">
        <v>103</v>
      </c>
      <c r="C40" s="146">
        <f>SUM(C41:C43)</f>
        <v>22840302147</v>
      </c>
      <c r="D40" s="146">
        <f>SUM(D41:D43)</f>
        <v>1853351290.5899997</v>
      </c>
    </row>
    <row r="41" spans="2:4">
      <c r="B41" s="48" t="s">
        <v>104</v>
      </c>
      <c r="C41" s="147">
        <v>20922831438</v>
      </c>
      <c r="D41" s="147">
        <v>1667025719.6299999</v>
      </c>
    </row>
    <row r="42" spans="2:4">
      <c r="B42" s="48" t="s">
        <v>105</v>
      </c>
      <c r="C42" s="147">
        <v>1670312352</v>
      </c>
      <c r="D42" s="147">
        <v>166527575.36999989</v>
      </c>
    </row>
    <row r="43" spans="2:4">
      <c r="B43" s="48" t="s">
        <v>106</v>
      </c>
      <c r="C43" s="147">
        <v>247158357</v>
      </c>
      <c r="D43" s="147">
        <v>19797995.589999996</v>
      </c>
    </row>
    <row r="44" spans="2:4">
      <c r="B44" s="95" t="s">
        <v>107</v>
      </c>
      <c r="C44" s="146">
        <f>SUM(C45:C49)</f>
        <v>19229327493</v>
      </c>
      <c r="D44" s="146">
        <f>SUM(D45:D49)</f>
        <v>1776079154.01</v>
      </c>
    </row>
    <row r="45" spans="2:4">
      <c r="B45" s="48" t="s">
        <v>108</v>
      </c>
      <c r="C45" s="147">
        <v>10225165399</v>
      </c>
      <c r="D45" s="147">
        <v>817855145.49000001</v>
      </c>
    </row>
    <row r="46" spans="2:4">
      <c r="B46" s="48" t="s">
        <v>109</v>
      </c>
      <c r="C46" s="147">
        <v>144925000</v>
      </c>
      <c r="D46" s="147">
        <v>28861677.48</v>
      </c>
    </row>
    <row r="47" spans="2:4">
      <c r="B47" s="48" t="s">
        <v>961</v>
      </c>
      <c r="C47" s="147">
        <v>100000000</v>
      </c>
      <c r="D47" s="147">
        <v>0</v>
      </c>
    </row>
    <row r="48" spans="2:4">
      <c r="B48" s="48" t="s">
        <v>110</v>
      </c>
      <c r="C48" s="147">
        <v>977523771</v>
      </c>
      <c r="D48" s="147">
        <v>78074019.679999992</v>
      </c>
    </row>
    <row r="49" spans="2:4">
      <c r="B49" s="48" t="s">
        <v>111</v>
      </c>
      <c r="C49" s="147">
        <v>7781713323</v>
      </c>
      <c r="D49" s="147">
        <v>851288311.36000001</v>
      </c>
    </row>
    <row r="50" spans="2:4">
      <c r="B50" s="95" t="s">
        <v>112</v>
      </c>
      <c r="C50" s="146">
        <f>SUM(C51)</f>
        <v>6975321990</v>
      </c>
      <c r="D50" s="146">
        <f>SUM(D51)</f>
        <v>1446100624.47</v>
      </c>
    </row>
    <row r="51" spans="2:4">
      <c r="B51" s="48" t="s">
        <v>113</v>
      </c>
      <c r="C51" s="147">
        <v>6975321990</v>
      </c>
      <c r="D51" s="147">
        <v>1446100624.47</v>
      </c>
    </row>
    <row r="52" spans="2:4">
      <c r="B52" s="95" t="s">
        <v>114</v>
      </c>
      <c r="C52" s="146">
        <f>SUM(C53:C57)</f>
        <v>95599385504</v>
      </c>
      <c r="D52" s="146">
        <f>SUM(D53:D57)</f>
        <v>17525130844.57</v>
      </c>
    </row>
    <row r="53" spans="2:4">
      <c r="B53" s="48" t="s">
        <v>115</v>
      </c>
      <c r="C53" s="147">
        <v>581376265</v>
      </c>
      <c r="D53" s="147">
        <v>66427576.43</v>
      </c>
    </row>
    <row r="54" spans="2:4">
      <c r="B54" s="48" t="s">
        <v>116</v>
      </c>
      <c r="C54" s="147">
        <v>92475769241</v>
      </c>
      <c r="D54" s="147">
        <v>17216406125</v>
      </c>
    </row>
    <row r="55" spans="2:4">
      <c r="B55" s="48" t="s">
        <v>1474</v>
      </c>
      <c r="C55" s="147">
        <v>288905038</v>
      </c>
      <c r="D55" s="147">
        <v>0</v>
      </c>
    </row>
    <row r="56" spans="2:4">
      <c r="B56" s="48" t="s">
        <v>117</v>
      </c>
      <c r="C56" s="147">
        <v>19334653</v>
      </c>
      <c r="D56" s="147">
        <v>0</v>
      </c>
    </row>
    <row r="57" spans="2:4">
      <c r="B57" s="48" t="s">
        <v>118</v>
      </c>
      <c r="C57" s="147">
        <v>2234000307</v>
      </c>
      <c r="D57" s="147">
        <v>242297143.13999996</v>
      </c>
    </row>
    <row r="58" spans="2:4">
      <c r="B58" s="95" t="s">
        <v>119</v>
      </c>
      <c r="C58" s="146">
        <f>SUM(C59:C60)</f>
        <v>984650259</v>
      </c>
      <c r="D58" s="146">
        <f>SUM(D59:D60)</f>
        <v>107002458.96999998</v>
      </c>
    </row>
    <row r="59" spans="2:4">
      <c r="B59" s="48" t="s">
        <v>120</v>
      </c>
      <c r="C59" s="147">
        <v>983650259</v>
      </c>
      <c r="D59" s="147">
        <v>107002458.96999998</v>
      </c>
    </row>
    <row r="60" spans="2:4">
      <c r="B60" s="48" t="s">
        <v>468</v>
      </c>
      <c r="C60" s="147">
        <v>1000000</v>
      </c>
      <c r="D60" s="147">
        <v>0</v>
      </c>
    </row>
    <row r="61" spans="2:4">
      <c r="B61" s="95" t="s">
        <v>121</v>
      </c>
      <c r="C61" s="146">
        <f>SUM(C62:C66)</f>
        <v>89860675127</v>
      </c>
      <c r="D61" s="146">
        <f>SUM(D62:D66)</f>
        <v>12687797092.019999</v>
      </c>
    </row>
    <row r="62" spans="2:4">
      <c r="B62" s="48" t="s">
        <v>122</v>
      </c>
      <c r="C62" s="147">
        <v>48883353511</v>
      </c>
      <c r="D62" s="147">
        <v>7518828217.2800007</v>
      </c>
    </row>
    <row r="63" spans="2:4">
      <c r="B63" s="48" t="s">
        <v>123</v>
      </c>
      <c r="C63" s="147">
        <v>7846034</v>
      </c>
      <c r="D63" s="147">
        <v>0</v>
      </c>
    </row>
    <row r="64" spans="2:4">
      <c r="B64" s="48" t="s">
        <v>124</v>
      </c>
      <c r="C64" s="147">
        <v>35043058783</v>
      </c>
      <c r="D64" s="147">
        <v>4751104028.9199982</v>
      </c>
    </row>
    <row r="65" spans="2:4">
      <c r="B65" s="48" t="s">
        <v>125</v>
      </c>
      <c r="C65" s="147">
        <v>1250000000</v>
      </c>
      <c r="D65" s="147">
        <v>155327026.75999999</v>
      </c>
    </row>
    <row r="66" spans="2:4">
      <c r="B66" s="48" t="s">
        <v>126</v>
      </c>
      <c r="C66" s="147">
        <v>4676416799</v>
      </c>
      <c r="D66" s="147">
        <v>262537819.06000003</v>
      </c>
    </row>
    <row r="67" spans="2:4">
      <c r="B67" s="95" t="s">
        <v>127</v>
      </c>
      <c r="C67" s="146">
        <f>C68</f>
        <v>4386380395</v>
      </c>
      <c r="D67" s="146">
        <f>D68</f>
        <v>261207731.97000003</v>
      </c>
    </row>
    <row r="68" spans="2:4">
      <c r="B68" s="48" t="s">
        <v>128</v>
      </c>
      <c r="C68" s="147">
        <v>4386380395</v>
      </c>
      <c r="D68" s="147">
        <v>261207731.97000003</v>
      </c>
    </row>
    <row r="69" spans="2:4">
      <c r="B69" s="95" t="s">
        <v>129</v>
      </c>
      <c r="C69" s="146">
        <f>C70</f>
        <v>149703020</v>
      </c>
      <c r="D69" s="146">
        <f>D70</f>
        <v>0</v>
      </c>
    </row>
    <row r="70" spans="2:4">
      <c r="B70" s="48" t="s">
        <v>130</v>
      </c>
      <c r="C70" s="147">
        <v>149703020</v>
      </c>
      <c r="D70" s="147">
        <v>0</v>
      </c>
    </row>
    <row r="71" spans="2:4">
      <c r="B71" s="95" t="s">
        <v>131</v>
      </c>
      <c r="C71" s="146">
        <f>SUM(C72:C73)</f>
        <v>9174697902</v>
      </c>
      <c r="D71" s="146">
        <f>SUM(D72:D73)</f>
        <v>387024243.03999996</v>
      </c>
    </row>
    <row r="72" spans="2:4">
      <c r="B72" s="48" t="s">
        <v>423</v>
      </c>
      <c r="C72" s="147">
        <v>28275430</v>
      </c>
      <c r="D72" s="147">
        <v>12680091.83</v>
      </c>
    </row>
    <row r="73" spans="2:4">
      <c r="B73" s="48" t="s">
        <v>132</v>
      </c>
      <c r="C73" s="147">
        <v>9146422472</v>
      </c>
      <c r="D73" s="147">
        <v>374344151.20999998</v>
      </c>
    </row>
    <row r="74" spans="2:4">
      <c r="B74" s="94" t="s">
        <v>1083</v>
      </c>
      <c r="C74" s="146">
        <f>C75+C80+C94</f>
        <v>15653220062</v>
      </c>
      <c r="D74" s="146">
        <f>D75+D80+D94</f>
        <v>1094814621.1400001</v>
      </c>
    </row>
    <row r="75" spans="2:4">
      <c r="B75" s="95" t="s">
        <v>133</v>
      </c>
      <c r="C75" s="146">
        <f>SUM(C76:C79)</f>
        <v>1159849100</v>
      </c>
      <c r="D75" s="146">
        <f>SUM(D76:D79)</f>
        <v>104330983.84</v>
      </c>
    </row>
    <row r="76" spans="2:4">
      <c r="B76" s="48" t="s">
        <v>134</v>
      </c>
      <c r="C76" s="147">
        <v>228885000</v>
      </c>
      <c r="D76" s="147">
        <v>27228999.949999999</v>
      </c>
    </row>
    <row r="77" spans="2:4">
      <c r="B77" s="48" t="s">
        <v>135</v>
      </c>
      <c r="C77" s="147">
        <v>583707266</v>
      </c>
      <c r="D77" s="147">
        <v>46057239.759999998</v>
      </c>
    </row>
    <row r="78" spans="2:4">
      <c r="B78" s="48" t="s">
        <v>851</v>
      </c>
      <c r="C78" s="147">
        <v>14083521</v>
      </c>
      <c r="D78" s="147">
        <v>6660764.1399999997</v>
      </c>
    </row>
    <row r="79" spans="2:4">
      <c r="B79" s="48" t="s">
        <v>136</v>
      </c>
      <c r="C79" s="147">
        <v>333173313</v>
      </c>
      <c r="D79" s="147">
        <v>24383979.990000002</v>
      </c>
    </row>
    <row r="80" spans="2:4">
      <c r="B80" s="95" t="s">
        <v>137</v>
      </c>
      <c r="C80" s="146">
        <f>SUM(C81:C93)</f>
        <v>8167588808</v>
      </c>
      <c r="D80" s="146">
        <f>SUM(D81:D93)</f>
        <v>722187418.78999996</v>
      </c>
    </row>
    <row r="81" spans="2:4">
      <c r="B81" s="48" t="s">
        <v>138</v>
      </c>
      <c r="C81" s="147">
        <v>1430788520</v>
      </c>
      <c r="D81" s="147">
        <v>2594156.84</v>
      </c>
    </row>
    <row r="82" spans="2:4">
      <c r="B82" s="48" t="s">
        <v>139</v>
      </c>
      <c r="C82" s="147">
        <v>402894786</v>
      </c>
      <c r="D82" s="147">
        <v>42699711.450000003</v>
      </c>
    </row>
    <row r="83" spans="2:4">
      <c r="B83" s="48" t="s">
        <v>140</v>
      </c>
      <c r="C83" s="147">
        <v>10000000</v>
      </c>
      <c r="D83" s="147">
        <v>5000000</v>
      </c>
    </row>
    <row r="84" spans="2:4">
      <c r="B84" s="48" t="s">
        <v>141</v>
      </c>
      <c r="C84" s="147">
        <v>5800000</v>
      </c>
      <c r="D84" s="147">
        <v>310874.81</v>
      </c>
    </row>
    <row r="85" spans="2:4">
      <c r="B85" s="48" t="s">
        <v>142</v>
      </c>
      <c r="C85" s="147">
        <v>166300000</v>
      </c>
      <c r="D85" s="147">
        <v>23411666.66</v>
      </c>
    </row>
    <row r="86" spans="2:4">
      <c r="B86" s="48" t="s">
        <v>962</v>
      </c>
      <c r="C86" s="147">
        <v>99295178</v>
      </c>
      <c r="D86" s="147">
        <v>9249041.6899999995</v>
      </c>
    </row>
    <row r="87" spans="2:4">
      <c r="B87" s="48" t="s">
        <v>143</v>
      </c>
      <c r="C87" s="147">
        <v>1341832252</v>
      </c>
      <c r="D87" s="147">
        <v>144301764.55000001</v>
      </c>
    </row>
    <row r="88" spans="2:4">
      <c r="B88" s="48" t="s">
        <v>144</v>
      </c>
      <c r="C88" s="147">
        <v>1205895920</v>
      </c>
      <c r="D88" s="147">
        <v>105240112.72</v>
      </c>
    </row>
    <row r="89" spans="2:4">
      <c r="B89" s="48" t="s">
        <v>145</v>
      </c>
      <c r="C89" s="147">
        <v>96423204</v>
      </c>
      <c r="D89" s="147">
        <v>9222256.1699999999</v>
      </c>
    </row>
    <row r="90" spans="2:4">
      <c r="B90" s="48" t="s">
        <v>146</v>
      </c>
      <c r="C90" s="147">
        <v>1300000</v>
      </c>
      <c r="D90" s="147">
        <v>6125</v>
      </c>
    </row>
    <row r="91" spans="2:4">
      <c r="B91" s="48" t="s">
        <v>963</v>
      </c>
      <c r="C91" s="147">
        <v>48847564</v>
      </c>
      <c r="D91" s="147">
        <v>2824753.34</v>
      </c>
    </row>
    <row r="92" spans="2:4">
      <c r="B92" s="48" t="s">
        <v>147</v>
      </c>
      <c r="C92" s="147">
        <v>21670500</v>
      </c>
      <c r="D92" s="147">
        <v>8226713.75</v>
      </c>
    </row>
    <row r="93" spans="2:4">
      <c r="B93" s="48" t="s">
        <v>148</v>
      </c>
      <c r="C93" s="147">
        <v>3336540884</v>
      </c>
      <c r="D93" s="147">
        <v>369100241.81</v>
      </c>
    </row>
    <row r="94" spans="2:4">
      <c r="B94" s="95" t="s">
        <v>149</v>
      </c>
      <c r="C94" s="146">
        <f>SUM(C95:C102)</f>
        <v>6325782154</v>
      </c>
      <c r="D94" s="146">
        <f>SUM(D95:D102)</f>
        <v>268296218.51000002</v>
      </c>
    </row>
    <row r="95" spans="2:4">
      <c r="B95" s="48" t="s">
        <v>150</v>
      </c>
      <c r="C95" s="147">
        <v>353570167</v>
      </c>
      <c r="D95" s="147">
        <v>43217440.750000007</v>
      </c>
    </row>
    <row r="96" spans="2:4">
      <c r="B96" s="48" t="s">
        <v>151</v>
      </c>
      <c r="C96" s="147">
        <v>5549769</v>
      </c>
      <c r="D96" s="147">
        <v>716987.9</v>
      </c>
    </row>
    <row r="97" spans="2:4">
      <c r="B97" s="48" t="s">
        <v>152</v>
      </c>
      <c r="C97" s="147">
        <v>147468421</v>
      </c>
      <c r="D97" s="147">
        <v>11730202.770000001</v>
      </c>
    </row>
    <row r="98" spans="2:4">
      <c r="B98" s="48" t="s">
        <v>153</v>
      </c>
      <c r="C98" s="147">
        <v>31680000</v>
      </c>
      <c r="D98" s="147">
        <v>1534591.05</v>
      </c>
    </row>
    <row r="99" spans="2:4">
      <c r="B99" s="48" t="s">
        <v>964</v>
      </c>
      <c r="C99" s="147">
        <v>5262147142</v>
      </c>
      <c r="D99" s="147">
        <v>178592864.19000003</v>
      </c>
    </row>
    <row r="100" spans="2:4">
      <c r="B100" s="48" t="s">
        <v>965</v>
      </c>
      <c r="C100" s="147">
        <v>330078958</v>
      </c>
      <c r="D100" s="147">
        <v>9289187.8900000006</v>
      </c>
    </row>
    <row r="101" spans="2:4">
      <c r="B101" s="48" t="s">
        <v>154</v>
      </c>
      <c r="C101" s="147">
        <v>4539681</v>
      </c>
      <c r="D101" s="147">
        <v>621681.5</v>
      </c>
    </row>
    <row r="102" spans="2:4">
      <c r="B102" s="48" t="s">
        <v>155</v>
      </c>
      <c r="C102" s="147">
        <v>190748016</v>
      </c>
      <c r="D102" s="147">
        <v>22593262.460000001</v>
      </c>
    </row>
    <row r="103" spans="2:4">
      <c r="B103" s="94" t="s">
        <v>1077</v>
      </c>
      <c r="C103" s="146">
        <f>C104+C108+C115+C122+C134+C143</f>
        <v>738460649593</v>
      </c>
      <c r="D103" s="146">
        <f>D104+D108+D115+D122+D134+D143</f>
        <v>96852866138.740005</v>
      </c>
    </row>
    <row r="104" spans="2:4">
      <c r="B104" s="95" t="s">
        <v>156</v>
      </c>
      <c r="C104" s="146">
        <f>SUM(C105:C107)</f>
        <v>31370841423</v>
      </c>
      <c r="D104" s="146">
        <f>SUM(D105:D107)</f>
        <v>3702360313.0800009</v>
      </c>
    </row>
    <row r="105" spans="2:4">
      <c r="B105" s="48" t="s">
        <v>157</v>
      </c>
      <c r="C105" s="147">
        <v>4317176505</v>
      </c>
      <c r="D105" s="147">
        <v>107983332.41</v>
      </c>
    </row>
    <row r="106" spans="2:4">
      <c r="B106" s="48" t="s">
        <v>158</v>
      </c>
      <c r="C106" s="147">
        <v>817412450</v>
      </c>
      <c r="D106" s="147">
        <v>125926065.14000002</v>
      </c>
    </row>
    <row r="107" spans="2:4">
      <c r="B107" s="48" t="s">
        <v>159</v>
      </c>
      <c r="C107" s="147">
        <v>26236252468</v>
      </c>
      <c r="D107" s="147">
        <v>3468450915.5300007</v>
      </c>
    </row>
    <row r="108" spans="2:4">
      <c r="B108" s="95" t="s">
        <v>160</v>
      </c>
      <c r="C108" s="146">
        <f>SUM(C109:C114)</f>
        <v>168782842806</v>
      </c>
      <c r="D108" s="146">
        <f>SUM(D109:D114)</f>
        <v>21579266349.370003</v>
      </c>
    </row>
    <row r="109" spans="2:4">
      <c r="B109" s="48" t="s">
        <v>966</v>
      </c>
      <c r="C109" s="147">
        <v>284169222</v>
      </c>
      <c r="D109" s="147">
        <v>44012416.119999997</v>
      </c>
    </row>
    <row r="110" spans="2:4">
      <c r="B110" s="48" t="s">
        <v>161</v>
      </c>
      <c r="C110" s="147">
        <v>18541245058</v>
      </c>
      <c r="D110" s="147">
        <v>2153135248.7999997</v>
      </c>
    </row>
    <row r="111" spans="2:4">
      <c r="B111" s="48" t="s">
        <v>162</v>
      </c>
      <c r="C111" s="147">
        <v>16622756919</v>
      </c>
      <c r="D111" s="147">
        <v>1495878526.9200001</v>
      </c>
    </row>
    <row r="112" spans="2:4">
      <c r="B112" s="48" t="s">
        <v>163</v>
      </c>
      <c r="C112" s="147">
        <v>26513048</v>
      </c>
      <c r="D112" s="147">
        <v>71540</v>
      </c>
    </row>
    <row r="113" spans="2:4">
      <c r="B113" s="48" t="s">
        <v>164</v>
      </c>
      <c r="C113" s="147">
        <v>104221716</v>
      </c>
      <c r="D113" s="147">
        <v>13472032.470000001</v>
      </c>
    </row>
    <row r="114" spans="2:4">
      <c r="B114" s="48" t="s">
        <v>165</v>
      </c>
      <c r="C114" s="147">
        <v>133203936843</v>
      </c>
      <c r="D114" s="147">
        <v>17872696585.060001</v>
      </c>
    </row>
    <row r="115" spans="2:4">
      <c r="B115" s="95" t="s">
        <v>166</v>
      </c>
      <c r="C115" s="146">
        <f>SUM(C116:C121)</f>
        <v>16923613014</v>
      </c>
      <c r="D115" s="146">
        <f>SUM(D116:D121)</f>
        <v>2655156103.0099998</v>
      </c>
    </row>
    <row r="116" spans="2:4">
      <c r="B116" s="48" t="s">
        <v>167</v>
      </c>
      <c r="C116" s="147">
        <v>5590763341</v>
      </c>
      <c r="D116" s="147">
        <v>1604623110.78</v>
      </c>
    </row>
    <row r="117" spans="2:4">
      <c r="B117" s="48" t="s">
        <v>168</v>
      </c>
      <c r="C117" s="147">
        <v>3732043759</v>
      </c>
      <c r="D117" s="147">
        <v>222163017.56</v>
      </c>
    </row>
    <row r="118" spans="2:4">
      <c r="B118" s="48" t="s">
        <v>169</v>
      </c>
      <c r="C118" s="147">
        <v>4583392499</v>
      </c>
      <c r="D118" s="147">
        <v>514514785.87999994</v>
      </c>
    </row>
    <row r="119" spans="2:4">
      <c r="B119" s="48" t="s">
        <v>419</v>
      </c>
      <c r="C119" s="147">
        <v>2338581</v>
      </c>
      <c r="D119" s="147">
        <v>0</v>
      </c>
    </row>
    <row r="120" spans="2:4">
      <c r="B120" s="48" t="s">
        <v>170</v>
      </c>
      <c r="C120" s="147">
        <v>320504954</v>
      </c>
      <c r="D120" s="147">
        <v>77657050.870000005</v>
      </c>
    </row>
    <row r="121" spans="2:4">
      <c r="B121" s="48" t="s">
        <v>171</v>
      </c>
      <c r="C121" s="147">
        <v>2694569880</v>
      </c>
      <c r="D121" s="147">
        <v>236198137.91999999</v>
      </c>
    </row>
    <row r="122" spans="2:4">
      <c r="B122" s="95" t="s">
        <v>1369</v>
      </c>
      <c r="C122" s="146">
        <f>SUM(C123:C133)</f>
        <v>328145067506</v>
      </c>
      <c r="D122" s="146">
        <f>SUM(D123:D133)</f>
        <v>44389150924.020004</v>
      </c>
    </row>
    <row r="123" spans="2:4">
      <c r="B123" s="48" t="s">
        <v>172</v>
      </c>
      <c r="C123" s="147">
        <v>18249523531</v>
      </c>
      <c r="D123" s="147">
        <v>2082929144.24</v>
      </c>
    </row>
    <row r="124" spans="2:4">
      <c r="B124" s="48" t="s">
        <v>469</v>
      </c>
      <c r="C124" s="147">
        <v>114193390419</v>
      </c>
      <c r="D124" s="147">
        <v>19344680444.880001</v>
      </c>
    </row>
    <row r="125" spans="2:4">
      <c r="B125" s="48" t="s">
        <v>470</v>
      </c>
      <c r="C125" s="147">
        <v>32063116830</v>
      </c>
      <c r="D125" s="147">
        <v>4412159008.3500004</v>
      </c>
    </row>
    <row r="126" spans="2:4">
      <c r="B126" s="48" t="s">
        <v>173</v>
      </c>
      <c r="C126" s="147">
        <v>28055242863</v>
      </c>
      <c r="D126" s="147">
        <v>3295163477.4899998</v>
      </c>
    </row>
    <row r="127" spans="2:4">
      <c r="B127" s="48" t="s">
        <v>174</v>
      </c>
      <c r="C127" s="147">
        <v>3512042323</v>
      </c>
      <c r="D127" s="147">
        <v>570976504.26999998</v>
      </c>
    </row>
    <row r="128" spans="2:4">
      <c r="B128" s="48" t="s">
        <v>175</v>
      </c>
      <c r="C128" s="147">
        <v>13019392840</v>
      </c>
      <c r="D128" s="147">
        <v>2030231107.6400001</v>
      </c>
    </row>
    <row r="129" spans="2:4">
      <c r="B129" s="48" t="s">
        <v>176</v>
      </c>
      <c r="C129" s="147">
        <v>1695003508</v>
      </c>
      <c r="D129" s="147">
        <v>199524674.63999999</v>
      </c>
    </row>
    <row r="130" spans="2:4">
      <c r="B130" s="48" t="s">
        <v>177</v>
      </c>
      <c r="C130" s="147">
        <v>646540838</v>
      </c>
      <c r="D130" s="147">
        <v>93257809.910000011</v>
      </c>
    </row>
    <row r="131" spans="2:4">
      <c r="B131" s="48" t="s">
        <v>178</v>
      </c>
      <c r="C131" s="147">
        <v>563130187</v>
      </c>
      <c r="D131" s="147">
        <v>48737534.25</v>
      </c>
    </row>
    <row r="132" spans="2:4">
      <c r="B132" s="48" t="s">
        <v>179</v>
      </c>
      <c r="C132" s="147">
        <v>1179299646</v>
      </c>
      <c r="D132" s="147">
        <v>136203125.08999997</v>
      </c>
    </row>
    <row r="133" spans="2:4">
      <c r="B133" s="48" t="s">
        <v>180</v>
      </c>
      <c r="C133" s="147">
        <v>114968384521</v>
      </c>
      <c r="D133" s="147">
        <v>12175288093.260002</v>
      </c>
    </row>
    <row r="134" spans="2:4">
      <c r="B134" s="95" t="s">
        <v>1078</v>
      </c>
      <c r="C134" s="146">
        <f>SUM(C135:C142)</f>
        <v>191985997254</v>
      </c>
      <c r="D134" s="146">
        <f>SUM(D135:D142)</f>
        <v>24400324263.75</v>
      </c>
    </row>
    <row r="135" spans="2:4">
      <c r="B135" s="48" t="s">
        <v>181</v>
      </c>
      <c r="C135" s="147">
        <v>103220714561</v>
      </c>
      <c r="D135" s="147">
        <v>14335868707.32</v>
      </c>
    </row>
    <row r="136" spans="2:4">
      <c r="B136" s="48" t="s">
        <v>847</v>
      </c>
      <c r="C136" s="147">
        <v>6033490</v>
      </c>
      <c r="D136" s="147">
        <v>0</v>
      </c>
    </row>
    <row r="137" spans="2:4">
      <c r="B137" s="48" t="s">
        <v>182</v>
      </c>
      <c r="C137" s="147">
        <v>200000000</v>
      </c>
      <c r="D137" s="147">
        <v>0</v>
      </c>
    </row>
    <row r="138" spans="2:4">
      <c r="B138" s="48" t="s">
        <v>183</v>
      </c>
      <c r="C138" s="147">
        <v>8781348035</v>
      </c>
      <c r="D138" s="147">
        <v>305812099.58000004</v>
      </c>
    </row>
    <row r="139" spans="2:4">
      <c r="B139" s="48" t="s">
        <v>184</v>
      </c>
      <c r="C139" s="147">
        <v>1576472756</v>
      </c>
      <c r="D139" s="147">
        <v>156379755.13000003</v>
      </c>
    </row>
    <row r="140" spans="2:4">
      <c r="B140" s="48" t="s">
        <v>185</v>
      </c>
      <c r="C140" s="147">
        <v>74140062258</v>
      </c>
      <c r="D140" s="147">
        <v>8855590605.2000008</v>
      </c>
    </row>
    <row r="141" spans="2:4">
      <c r="B141" s="48" t="s">
        <v>967</v>
      </c>
      <c r="C141" s="147">
        <v>1600000</v>
      </c>
      <c r="D141" s="147">
        <v>0</v>
      </c>
    </row>
    <row r="142" spans="2:4">
      <c r="B142" s="48" t="s">
        <v>186</v>
      </c>
      <c r="C142" s="147">
        <v>4059766154</v>
      </c>
      <c r="D142" s="147">
        <v>746673096.51999998</v>
      </c>
    </row>
    <row r="143" spans="2:4">
      <c r="B143" s="95" t="s">
        <v>187</v>
      </c>
      <c r="C143" s="146">
        <f>SUM(C144:C147)</f>
        <v>1252287590</v>
      </c>
      <c r="D143" s="146">
        <f>SUM(D144:D147)</f>
        <v>126608185.51000001</v>
      </c>
    </row>
    <row r="144" spans="2:4">
      <c r="B144" s="48" t="s">
        <v>188</v>
      </c>
      <c r="C144" s="147">
        <v>298552955</v>
      </c>
      <c r="D144" s="147">
        <v>21545037.289999999</v>
      </c>
    </row>
    <row r="145" spans="2:4">
      <c r="B145" s="48" t="s">
        <v>968</v>
      </c>
      <c r="C145" s="147">
        <v>112471764</v>
      </c>
      <c r="D145" s="147">
        <v>11390285.58</v>
      </c>
    </row>
    <row r="146" spans="2:4">
      <c r="B146" s="48" t="s">
        <v>189</v>
      </c>
      <c r="C146" s="147">
        <v>314754182</v>
      </c>
      <c r="D146" s="147">
        <v>16085065.740000002</v>
      </c>
    </row>
    <row r="147" spans="2:4">
      <c r="B147" s="48" t="s">
        <v>190</v>
      </c>
      <c r="C147" s="147">
        <v>526508689</v>
      </c>
      <c r="D147" s="147">
        <v>77587796.900000006</v>
      </c>
    </row>
    <row r="148" spans="2:4">
      <c r="B148" s="94" t="s">
        <v>1370</v>
      </c>
      <c r="C148" s="146">
        <f>C149</f>
        <v>362550018434</v>
      </c>
      <c r="D148" s="146">
        <f>D149</f>
        <v>72710567696.549988</v>
      </c>
    </row>
    <row r="149" spans="2:4">
      <c r="B149" s="95" t="s">
        <v>1371</v>
      </c>
      <c r="C149" s="146">
        <f>C150</f>
        <v>362550018434</v>
      </c>
      <c r="D149" s="146">
        <f>D150</f>
        <v>72710567696.549988</v>
      </c>
    </row>
    <row r="150" spans="2:4">
      <c r="B150" s="48" t="s">
        <v>1372</v>
      </c>
      <c r="C150" s="147">
        <v>362550018434</v>
      </c>
      <c r="D150" s="147">
        <v>72710567696.549988</v>
      </c>
    </row>
    <row r="151" spans="2:4">
      <c r="B151" s="50" t="s">
        <v>418</v>
      </c>
      <c r="C151" s="145">
        <f t="shared" ref="C151:D153" si="0">C152</f>
        <v>121192561989</v>
      </c>
      <c r="D151" s="145">
        <f t="shared" si="0"/>
        <v>27950399020.040001</v>
      </c>
    </row>
    <row r="152" spans="2:4">
      <c r="B152" s="94" t="s">
        <v>1373</v>
      </c>
      <c r="C152" s="146">
        <f t="shared" si="0"/>
        <v>121192561989</v>
      </c>
      <c r="D152" s="146">
        <f t="shared" si="0"/>
        <v>27950399020.040001</v>
      </c>
    </row>
    <row r="153" spans="2:4">
      <c r="B153" s="95" t="s">
        <v>1374</v>
      </c>
      <c r="C153" s="146">
        <f t="shared" si="0"/>
        <v>121192561989</v>
      </c>
      <c r="D153" s="146">
        <f t="shared" si="0"/>
        <v>27950399020.040001</v>
      </c>
    </row>
    <row r="154" spans="2:4">
      <c r="B154" s="48" t="s">
        <v>1375</v>
      </c>
      <c r="C154" s="147">
        <v>121192561989</v>
      </c>
      <c r="D154" s="147">
        <v>27950399020.040001</v>
      </c>
    </row>
    <row r="155" spans="2:4">
      <c r="B155" s="44" t="s">
        <v>417</v>
      </c>
      <c r="C155" s="51">
        <f>C151+C15</f>
        <v>1744025968276</v>
      </c>
      <c r="D155" s="51">
        <f>D151+D15</f>
        <v>270136311283.45999</v>
      </c>
    </row>
    <row r="156" spans="2:4">
      <c r="B156" s="136" t="s">
        <v>1947</v>
      </c>
      <c r="C156" s="49"/>
    </row>
    <row r="157" spans="2:4">
      <c r="B157" s="116" t="s">
        <v>1911</v>
      </c>
      <c r="C157" s="116"/>
      <c r="D157" s="116"/>
    </row>
    <row r="158" spans="2:4" ht="25.9" customHeight="1">
      <c r="B158" s="191" t="s">
        <v>2067</v>
      </c>
      <c r="C158" s="191"/>
      <c r="D158" s="191"/>
    </row>
    <row r="159" spans="2:4">
      <c r="B159" s="52" t="s">
        <v>1949</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4"/>
  <sheetViews>
    <sheetView showGridLines="0" zoomScaleNormal="100" workbookViewId="0">
      <selection activeCell="E11" sqref="E11:E1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4" t="s">
        <v>1467</v>
      </c>
      <c r="B1" s="174"/>
      <c r="C1" s="174"/>
      <c r="D1" s="174"/>
      <c r="E1" s="174"/>
      <c r="F1" s="174"/>
    </row>
    <row r="2" spans="1:6" ht="21" customHeight="1">
      <c r="A2" s="175" t="s">
        <v>0</v>
      </c>
      <c r="B2" s="175"/>
      <c r="C2" s="175"/>
      <c r="D2" s="175"/>
      <c r="E2" s="175"/>
      <c r="F2" s="175"/>
    </row>
    <row r="3" spans="1:6" ht="14.45" customHeight="1">
      <c r="A3" s="176" t="s">
        <v>1</v>
      </c>
      <c r="B3" s="176"/>
      <c r="C3" s="176"/>
      <c r="D3" s="176"/>
      <c r="E3" s="176"/>
      <c r="F3" s="176"/>
    </row>
    <row r="5" spans="1:6" ht="18" customHeight="1">
      <c r="A5" s="177" t="s">
        <v>22</v>
      </c>
      <c r="B5" s="177"/>
      <c r="C5" s="177"/>
      <c r="D5" s="177"/>
      <c r="E5" s="177"/>
      <c r="F5" s="177"/>
    </row>
    <row r="6" spans="1:6" ht="18.75">
      <c r="A6" s="192" t="s">
        <v>191</v>
      </c>
      <c r="B6" s="192"/>
      <c r="C6" s="192"/>
      <c r="D6" s="192"/>
      <c r="E6" s="192"/>
      <c r="F6" s="192"/>
    </row>
    <row r="7" spans="1:6" ht="18.75">
      <c r="A7" s="188" t="s">
        <v>2065</v>
      </c>
      <c r="B7" s="188"/>
      <c r="C7" s="188"/>
      <c r="D7" s="188"/>
      <c r="E7" s="188"/>
      <c r="F7" s="188"/>
    </row>
    <row r="8" spans="1:6" ht="18.75">
      <c r="A8" s="185" t="s">
        <v>1466</v>
      </c>
      <c r="B8" s="185"/>
      <c r="C8" s="185"/>
      <c r="D8" s="185"/>
      <c r="E8" s="185"/>
      <c r="F8" s="185"/>
    </row>
    <row r="9" spans="1:6" ht="15.75">
      <c r="A9" s="173" t="s">
        <v>4</v>
      </c>
      <c r="B9" s="173"/>
      <c r="C9" s="173"/>
      <c r="D9" s="173"/>
      <c r="E9" s="173"/>
      <c r="F9" s="173"/>
    </row>
    <row r="11" spans="1:6">
      <c r="C11" s="195" t="s">
        <v>5</v>
      </c>
      <c r="D11" s="53" t="s">
        <v>1468</v>
      </c>
      <c r="E11" s="195" t="s">
        <v>1913</v>
      </c>
    </row>
    <row r="12" spans="1:6">
      <c r="C12" s="195"/>
      <c r="D12" s="54" t="s">
        <v>1466</v>
      </c>
      <c r="E12" s="195"/>
    </row>
    <row r="13" spans="1:6">
      <c r="C13" s="96" t="s">
        <v>242</v>
      </c>
      <c r="D13" s="97">
        <f>SUM(D14,D20,D30,D40,D49,D55,D65,D70)</f>
        <v>1622833406287</v>
      </c>
      <c r="E13" s="97">
        <f>SUM(E14,E20,E30,E40,E49,E55,E65,E70)</f>
        <v>242185912263.41998</v>
      </c>
    </row>
    <row r="14" spans="1:6">
      <c r="C14" s="98" t="s">
        <v>1376</v>
      </c>
      <c r="D14" s="99">
        <f>SUM(D15:D19)</f>
        <v>377772703498</v>
      </c>
      <c r="E14" s="99">
        <f>SUM(E15:E19)</f>
        <v>55045295904.390022</v>
      </c>
    </row>
    <row r="15" spans="1:6">
      <c r="C15" s="100" t="s">
        <v>192</v>
      </c>
      <c r="D15" s="101">
        <v>309943604911</v>
      </c>
      <c r="E15" s="101">
        <v>46100824328.360016</v>
      </c>
    </row>
    <row r="16" spans="1:6">
      <c r="C16" s="100" t="s">
        <v>193</v>
      </c>
      <c r="D16" s="101">
        <v>26271320885</v>
      </c>
      <c r="E16" s="101">
        <v>2108278286.1100004</v>
      </c>
    </row>
    <row r="17" spans="3:5">
      <c r="C17" s="100" t="s">
        <v>194</v>
      </c>
      <c r="D17" s="101">
        <v>668027539</v>
      </c>
      <c r="E17" s="101">
        <v>101485922.39</v>
      </c>
    </row>
    <row r="18" spans="3:5">
      <c r="C18" s="100" t="s">
        <v>1037</v>
      </c>
      <c r="D18" s="101">
        <v>2706133367</v>
      </c>
      <c r="E18" s="101">
        <v>249227410.19000003</v>
      </c>
    </row>
    <row r="19" spans="3:5">
      <c r="C19" s="100" t="s">
        <v>195</v>
      </c>
      <c r="D19" s="101">
        <v>38183616796</v>
      </c>
      <c r="E19" s="101">
        <v>6485479957.3400021</v>
      </c>
    </row>
    <row r="20" spans="3:5">
      <c r="C20" s="98" t="s">
        <v>1377</v>
      </c>
      <c r="D20" s="99">
        <f>SUM(D21:D29)</f>
        <v>110169756792</v>
      </c>
      <c r="E20" s="99">
        <f>SUM(E21:E29)</f>
        <v>13395106482.27</v>
      </c>
    </row>
    <row r="21" spans="3:5">
      <c r="C21" s="100" t="s">
        <v>196</v>
      </c>
      <c r="D21" s="101">
        <v>11443137328</v>
      </c>
      <c r="E21" s="101">
        <v>1968918117.1299996</v>
      </c>
    </row>
    <row r="22" spans="3:5">
      <c r="C22" s="100" t="s">
        <v>197</v>
      </c>
      <c r="D22" s="101">
        <v>11025261284</v>
      </c>
      <c r="E22" s="101">
        <v>417921661.21999997</v>
      </c>
    </row>
    <row r="23" spans="3:5">
      <c r="C23" s="100" t="s">
        <v>198</v>
      </c>
      <c r="D23" s="101">
        <v>5430213176</v>
      </c>
      <c r="E23" s="101">
        <v>441349338.32999998</v>
      </c>
    </row>
    <row r="24" spans="3:5">
      <c r="C24" s="100" t="s">
        <v>199</v>
      </c>
      <c r="D24" s="101">
        <v>3335613293</v>
      </c>
      <c r="E24" s="101">
        <v>215703150.03000003</v>
      </c>
    </row>
    <row r="25" spans="3:5">
      <c r="C25" s="100" t="s">
        <v>200</v>
      </c>
      <c r="D25" s="101">
        <v>10669404203</v>
      </c>
      <c r="E25" s="101">
        <v>1222478147.0700002</v>
      </c>
    </row>
    <row r="26" spans="3:5">
      <c r="C26" s="100" t="s">
        <v>201</v>
      </c>
      <c r="D26" s="101">
        <v>9660946458</v>
      </c>
      <c r="E26" s="101">
        <v>1554497339.3500001</v>
      </c>
    </row>
    <row r="27" spans="3:5">
      <c r="C27" s="100" t="s">
        <v>202</v>
      </c>
      <c r="D27" s="101">
        <v>6526168737</v>
      </c>
      <c r="E27" s="101">
        <v>460237745.68999994</v>
      </c>
    </row>
    <row r="28" spans="3:5">
      <c r="C28" s="100" t="s">
        <v>203</v>
      </c>
      <c r="D28" s="101">
        <v>22811971167</v>
      </c>
      <c r="E28" s="101">
        <v>1469566201.150001</v>
      </c>
    </row>
    <row r="29" spans="3:5">
      <c r="C29" s="100" t="s">
        <v>204</v>
      </c>
      <c r="D29" s="101">
        <v>29267041146</v>
      </c>
      <c r="E29" s="101">
        <v>5644434782.2999992</v>
      </c>
    </row>
    <row r="30" spans="3:5">
      <c r="C30" s="98" t="s">
        <v>1378</v>
      </c>
      <c r="D30" s="99">
        <f>SUM(D31:D39)</f>
        <v>65411381413</v>
      </c>
      <c r="E30" s="99">
        <f>SUM(E31:E39)</f>
        <v>3582132609</v>
      </c>
    </row>
    <row r="31" spans="3:5">
      <c r="C31" s="100" t="s">
        <v>205</v>
      </c>
      <c r="D31" s="101">
        <v>11702447899</v>
      </c>
      <c r="E31" s="101">
        <v>407433854.74999988</v>
      </c>
    </row>
    <row r="32" spans="3:5">
      <c r="C32" s="100" t="s">
        <v>206</v>
      </c>
      <c r="D32" s="101">
        <v>5611935809</v>
      </c>
      <c r="E32" s="101">
        <v>774848592.5</v>
      </c>
    </row>
    <row r="33" spans="3:5">
      <c r="C33" s="100" t="s">
        <v>207</v>
      </c>
      <c r="D33" s="101">
        <v>4059350557</v>
      </c>
      <c r="E33" s="101">
        <v>257172577.13999996</v>
      </c>
    </row>
    <row r="34" spans="3:5">
      <c r="C34" s="100" t="s">
        <v>208</v>
      </c>
      <c r="D34" s="101">
        <v>15158879690</v>
      </c>
      <c r="E34" s="101">
        <v>182716824.89000002</v>
      </c>
    </row>
    <row r="35" spans="3:5">
      <c r="C35" s="100" t="s">
        <v>209</v>
      </c>
      <c r="D35" s="101">
        <v>591440202</v>
      </c>
      <c r="E35" s="101">
        <v>41115288.389999993</v>
      </c>
    </row>
    <row r="36" spans="3:5">
      <c r="C36" s="100" t="s">
        <v>210</v>
      </c>
      <c r="D36" s="101">
        <v>3092772923</v>
      </c>
      <c r="E36" s="101">
        <v>502787982.06</v>
      </c>
    </row>
    <row r="37" spans="3:5">
      <c r="C37" s="100" t="s">
        <v>211</v>
      </c>
      <c r="D37" s="101">
        <v>10275200554</v>
      </c>
      <c r="E37" s="101">
        <v>744492502.53999996</v>
      </c>
    </row>
    <row r="38" spans="3:5">
      <c r="C38" s="100" t="s">
        <v>212</v>
      </c>
      <c r="D38" s="101">
        <v>3801497018</v>
      </c>
      <c r="E38" s="101">
        <v>0</v>
      </c>
    </row>
    <row r="39" spans="3:5">
      <c r="C39" s="100" t="s">
        <v>213</v>
      </c>
      <c r="D39" s="101">
        <v>11117856761</v>
      </c>
      <c r="E39" s="101">
        <v>671564986.73000014</v>
      </c>
    </row>
    <row r="40" spans="3:5">
      <c r="C40" s="98" t="s">
        <v>1379</v>
      </c>
      <c r="D40" s="99">
        <f>SUM(D41:D48)</f>
        <v>540356079892</v>
      </c>
      <c r="E40" s="99">
        <f>SUM(E41:E48)</f>
        <v>84710127146.139999</v>
      </c>
    </row>
    <row r="41" spans="3:5">
      <c r="C41" s="100" t="s">
        <v>214</v>
      </c>
      <c r="D41" s="101">
        <v>167780996005</v>
      </c>
      <c r="E41" s="101">
        <v>24149445165.029999</v>
      </c>
    </row>
    <row r="42" spans="3:5">
      <c r="C42" s="100" t="s">
        <v>1473</v>
      </c>
      <c r="D42" s="101">
        <v>181942892117</v>
      </c>
      <c r="E42" s="101">
        <v>28408433533.959995</v>
      </c>
    </row>
    <row r="43" spans="3:5">
      <c r="C43" s="100" t="s">
        <v>215</v>
      </c>
      <c r="D43" s="101">
        <v>19945483206</v>
      </c>
      <c r="E43" s="101">
        <v>3149134990.9399996</v>
      </c>
    </row>
    <row r="44" spans="3:5">
      <c r="C44" s="100" t="s">
        <v>216</v>
      </c>
      <c r="D44" s="101">
        <v>101150073871</v>
      </c>
      <c r="E44" s="101">
        <v>20610559183.77</v>
      </c>
    </row>
    <row r="45" spans="3:5">
      <c r="C45" s="100" t="s">
        <v>217</v>
      </c>
      <c r="D45" s="101">
        <v>39130651083</v>
      </c>
      <c r="E45" s="101">
        <v>6492311920.5</v>
      </c>
    </row>
    <row r="46" spans="3:5">
      <c r="C46" s="100" t="s">
        <v>218</v>
      </c>
      <c r="D46" s="101">
        <v>13786016885</v>
      </c>
      <c r="E46" s="101">
        <v>858912198.86999989</v>
      </c>
    </row>
    <row r="47" spans="3:5">
      <c r="C47" s="100" t="s">
        <v>219</v>
      </c>
      <c r="D47" s="101">
        <v>955120864</v>
      </c>
      <c r="E47" s="101">
        <v>142324876.11000001</v>
      </c>
    </row>
    <row r="48" spans="3:5">
      <c r="C48" s="100" t="s">
        <v>220</v>
      </c>
      <c r="D48" s="101">
        <v>15664845861</v>
      </c>
      <c r="E48" s="101">
        <v>899005276.96000004</v>
      </c>
    </row>
    <row r="49" spans="3:5">
      <c r="C49" s="98" t="s">
        <v>1380</v>
      </c>
      <c r="D49" s="99">
        <f>SUM(D50:D54)</f>
        <v>72988962348</v>
      </c>
      <c r="E49" s="99">
        <f>SUM(E50:E54)</f>
        <v>8238251796.6499996</v>
      </c>
    </row>
    <row r="50" spans="3:5">
      <c r="C50" s="100" t="s">
        <v>221</v>
      </c>
      <c r="D50" s="101">
        <v>174800000</v>
      </c>
      <c r="E50" s="101">
        <v>42354969.200000003</v>
      </c>
    </row>
    <row r="51" spans="3:5">
      <c r="C51" s="100" t="s">
        <v>222</v>
      </c>
      <c r="D51" s="101">
        <v>9545030188</v>
      </c>
      <c r="E51" s="101">
        <v>1703959126.1400001</v>
      </c>
    </row>
    <row r="52" spans="3:5">
      <c r="C52" s="100" t="s">
        <v>223</v>
      </c>
      <c r="D52" s="101">
        <v>8923828232</v>
      </c>
      <c r="E52" s="101">
        <v>1381700645.3199999</v>
      </c>
    </row>
    <row r="53" spans="3:5">
      <c r="C53" s="100" t="s">
        <v>224</v>
      </c>
      <c r="D53" s="101">
        <v>49901315868</v>
      </c>
      <c r="E53" s="101">
        <v>4985237055.9899998</v>
      </c>
    </row>
    <row r="54" spans="3:5">
      <c r="C54" s="100" t="s">
        <v>225</v>
      </c>
      <c r="D54" s="101">
        <v>4443988060</v>
      </c>
      <c r="E54" s="101">
        <v>125000000</v>
      </c>
    </row>
    <row r="55" spans="3:5">
      <c r="C55" s="98" t="s">
        <v>1381</v>
      </c>
      <c r="D55" s="99">
        <f>SUM(D56:D64)</f>
        <v>33654087324</v>
      </c>
      <c r="E55" s="99">
        <f>SUM(E56:E64)</f>
        <v>2381064689.8299999</v>
      </c>
    </row>
    <row r="56" spans="3:5">
      <c r="C56" s="100" t="s">
        <v>226</v>
      </c>
      <c r="D56" s="101">
        <v>6643236801</v>
      </c>
      <c r="E56" s="101">
        <v>486288390</v>
      </c>
    </row>
    <row r="57" spans="3:5">
      <c r="C57" s="100" t="s">
        <v>227</v>
      </c>
      <c r="D57" s="101">
        <v>1353386376</v>
      </c>
      <c r="E57" s="101">
        <v>81431101.739999965</v>
      </c>
    </row>
    <row r="58" spans="3:5">
      <c r="C58" s="100" t="s">
        <v>228</v>
      </c>
      <c r="D58" s="101">
        <v>3447411652</v>
      </c>
      <c r="E58" s="101">
        <v>129497361.88</v>
      </c>
    </row>
    <row r="59" spans="3:5">
      <c r="C59" s="100" t="s">
        <v>229</v>
      </c>
      <c r="D59" s="101">
        <v>3370833704</v>
      </c>
      <c r="E59" s="101">
        <v>591952859.88999999</v>
      </c>
    </row>
    <row r="60" spans="3:5">
      <c r="C60" s="100" t="s">
        <v>230</v>
      </c>
      <c r="D60" s="101">
        <v>11238571175</v>
      </c>
      <c r="E60" s="101">
        <v>54794850.379999995</v>
      </c>
    </row>
    <row r="61" spans="3:5">
      <c r="C61" s="100" t="s">
        <v>231</v>
      </c>
      <c r="D61" s="101">
        <v>2479828116</v>
      </c>
      <c r="E61" s="101">
        <v>73825518.089999989</v>
      </c>
    </row>
    <row r="62" spans="3:5">
      <c r="C62" s="100" t="s">
        <v>232</v>
      </c>
      <c r="D62" s="101">
        <v>696384278</v>
      </c>
      <c r="E62" s="101">
        <v>0</v>
      </c>
    </row>
    <row r="63" spans="3:5">
      <c r="C63" s="100" t="s">
        <v>233</v>
      </c>
      <c r="D63" s="101">
        <v>1450384039</v>
      </c>
      <c r="E63" s="101">
        <v>7429298.6600000001</v>
      </c>
    </row>
    <row r="64" spans="3:5">
      <c r="C64" s="100" t="s">
        <v>234</v>
      </c>
      <c r="D64" s="101">
        <v>2974051183</v>
      </c>
      <c r="E64" s="101">
        <v>955845309.18999994</v>
      </c>
    </row>
    <row r="65" spans="3:5">
      <c r="C65" s="98" t="s">
        <v>1382</v>
      </c>
      <c r="D65" s="99">
        <f>SUM(D66:D69)</f>
        <v>98223319456</v>
      </c>
      <c r="E65" s="99">
        <f>SUM(E66:E69)</f>
        <v>8523365938.5900011</v>
      </c>
    </row>
    <row r="66" spans="3:5">
      <c r="C66" s="100" t="s">
        <v>235</v>
      </c>
      <c r="D66" s="101">
        <v>40520299875</v>
      </c>
      <c r="E66" s="101">
        <v>1705731244.6600001</v>
      </c>
    </row>
    <row r="67" spans="3:5">
      <c r="C67" s="100" t="s">
        <v>236</v>
      </c>
      <c r="D67" s="101">
        <v>55104645921</v>
      </c>
      <c r="E67" s="101">
        <v>6817634693.9300013</v>
      </c>
    </row>
    <row r="68" spans="3:5">
      <c r="C68" s="100" t="s">
        <v>1477</v>
      </c>
      <c r="D68" s="101">
        <v>152089385</v>
      </c>
      <c r="E68" s="101">
        <v>0</v>
      </c>
    </row>
    <row r="69" spans="3:5">
      <c r="C69" s="100" t="s">
        <v>237</v>
      </c>
      <c r="D69" s="101">
        <v>2446284275</v>
      </c>
      <c r="E69" s="101">
        <v>0</v>
      </c>
    </row>
    <row r="70" spans="3:5">
      <c r="C70" s="98" t="s">
        <v>1383</v>
      </c>
      <c r="D70" s="99">
        <f>SUM(D71:D74)</f>
        <v>324257115564</v>
      </c>
      <c r="E70" s="99">
        <f>SUM(E71:E74)</f>
        <v>66310567696.549995</v>
      </c>
    </row>
    <row r="71" spans="3:5">
      <c r="C71" s="100" t="s">
        <v>238</v>
      </c>
      <c r="D71" s="101">
        <v>115480602004</v>
      </c>
      <c r="E71" s="101">
        <v>22175088108.139999</v>
      </c>
    </row>
    <row r="72" spans="3:5">
      <c r="C72" s="100" t="s">
        <v>239</v>
      </c>
      <c r="D72" s="101">
        <v>207303121140</v>
      </c>
      <c r="E72" s="101">
        <v>44030057669.639999</v>
      </c>
    </row>
    <row r="73" spans="3:5">
      <c r="C73" s="100" t="s">
        <v>240</v>
      </c>
      <c r="D73" s="101">
        <v>1473392420</v>
      </c>
      <c r="E73" s="101">
        <v>105421918.77000001</v>
      </c>
    </row>
    <row r="74" spans="3:5">
      <c r="C74" s="100" t="s">
        <v>1950</v>
      </c>
      <c r="D74" s="101">
        <v>0</v>
      </c>
      <c r="E74" s="101">
        <v>0</v>
      </c>
    </row>
    <row r="75" spans="3:5">
      <c r="C75" s="96" t="s">
        <v>418</v>
      </c>
      <c r="D75" s="102">
        <f>D76+D78</f>
        <v>121192561989</v>
      </c>
      <c r="E75" s="102">
        <f>E76+E78</f>
        <v>27950399020.040001</v>
      </c>
    </row>
    <row r="76" spans="3:5">
      <c r="C76" s="98" t="s">
        <v>1384</v>
      </c>
      <c r="D76" s="99">
        <f>D77</f>
        <v>5117721882</v>
      </c>
      <c r="E76" s="99">
        <f>E77</f>
        <v>143911177.19999999</v>
      </c>
    </row>
    <row r="77" spans="3:5">
      <c r="C77" s="100" t="s">
        <v>1385</v>
      </c>
      <c r="D77" s="101">
        <v>5117721882</v>
      </c>
      <c r="E77" s="101">
        <v>143911177.19999999</v>
      </c>
    </row>
    <row r="78" spans="3:5">
      <c r="C78" s="98" t="s">
        <v>1386</v>
      </c>
      <c r="D78" s="99">
        <f>D79</f>
        <v>116074840107</v>
      </c>
      <c r="E78" s="99">
        <f>E79</f>
        <v>27806487842.84</v>
      </c>
    </row>
    <row r="79" spans="3:5">
      <c r="C79" s="100" t="s">
        <v>1387</v>
      </c>
      <c r="D79" s="101">
        <v>116074840107</v>
      </c>
      <c r="E79" s="101">
        <v>27806487842.84</v>
      </c>
    </row>
    <row r="80" spans="3:5">
      <c r="C80" s="61" t="s">
        <v>417</v>
      </c>
      <c r="D80" s="103">
        <f>D75+D13</f>
        <v>1744025968276</v>
      </c>
      <c r="E80" s="103">
        <f>E75+E13</f>
        <v>270136311283.45999</v>
      </c>
    </row>
    <row r="81" spans="3:6">
      <c r="C81" s="135" t="s">
        <v>1947</v>
      </c>
      <c r="D81" s="62"/>
      <c r="E81" s="63"/>
      <c r="F81" s="62"/>
    </row>
    <row r="82" spans="3:6">
      <c r="C82" s="116" t="s">
        <v>1911</v>
      </c>
      <c r="D82" s="116"/>
      <c r="E82" s="116"/>
    </row>
    <row r="83" spans="3:6" ht="26.45" customHeight="1">
      <c r="C83" s="191" t="s">
        <v>2067</v>
      </c>
      <c r="D83" s="191"/>
      <c r="E83" s="191"/>
    </row>
    <row r="84" spans="3:6">
      <c r="C84" s="52" t="s">
        <v>1948</v>
      </c>
    </row>
  </sheetData>
  <mergeCells count="11">
    <mergeCell ref="C83:E83"/>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ignoredErrors>
    <ignoredError sqref="E70"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886"/>
  <sheetViews>
    <sheetView showGridLines="0" workbookViewId="0">
      <selection activeCell="E13" sqref="E13:E14"/>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197" t="s">
        <v>1467</v>
      </c>
      <c r="B1" s="197"/>
      <c r="C1" s="197"/>
      <c r="D1" s="197"/>
      <c r="E1" s="197"/>
    </row>
    <row r="2" spans="1:5" ht="20.25">
      <c r="A2" s="198" t="s">
        <v>0</v>
      </c>
      <c r="B2" s="198"/>
      <c r="C2" s="198"/>
      <c r="D2" s="198"/>
      <c r="E2" s="198"/>
    </row>
    <row r="3" spans="1:5">
      <c r="A3" s="199" t="s">
        <v>1</v>
      </c>
      <c r="B3" s="199"/>
      <c r="C3" s="199"/>
      <c r="D3" s="199"/>
      <c r="E3" s="199"/>
    </row>
    <row r="4" spans="1:5">
      <c r="A4" s="64"/>
      <c r="B4" s="64"/>
      <c r="C4" s="64"/>
      <c r="D4" s="64"/>
      <c r="E4" s="64"/>
    </row>
    <row r="5" spans="1:5" ht="18.75">
      <c r="A5" s="200" t="s">
        <v>22</v>
      </c>
      <c r="B5" s="200"/>
      <c r="C5" s="200"/>
      <c r="D5" s="200"/>
      <c r="E5" s="200"/>
    </row>
    <row r="6" spans="1:5" ht="18.75">
      <c r="A6" s="201" t="s">
        <v>241</v>
      </c>
      <c r="B6" s="201"/>
      <c r="C6" s="201"/>
      <c r="D6" s="201"/>
      <c r="E6" s="201"/>
    </row>
    <row r="7" spans="1:5" ht="18.75">
      <c r="A7" s="196" t="s">
        <v>2065</v>
      </c>
      <c r="B7" s="196"/>
      <c r="C7" s="196"/>
      <c r="D7" s="196"/>
      <c r="E7" s="196"/>
    </row>
    <row r="8" spans="1:5" ht="18.75">
      <c r="A8" s="185" t="s">
        <v>1466</v>
      </c>
      <c r="B8" s="185"/>
      <c r="C8" s="185"/>
      <c r="D8" s="185"/>
      <c r="E8" s="185"/>
    </row>
    <row r="9" spans="1:5" ht="15.75">
      <c r="A9" s="203" t="s">
        <v>4</v>
      </c>
      <c r="B9" s="203"/>
      <c r="C9" s="203"/>
      <c r="D9" s="203"/>
      <c r="E9" s="203"/>
    </row>
    <row r="10" spans="1:5">
      <c r="A10" s="64"/>
      <c r="B10" s="64"/>
      <c r="C10" s="64"/>
      <c r="D10" s="64"/>
      <c r="E10" s="64"/>
    </row>
    <row r="11" spans="1:5">
      <c r="A11" s="64"/>
      <c r="B11" s="64"/>
      <c r="C11" s="64"/>
      <c r="D11" s="64"/>
      <c r="E11" s="64"/>
    </row>
    <row r="13" spans="1:5">
      <c r="C13" s="204" t="s">
        <v>5</v>
      </c>
      <c r="D13" s="65" t="s">
        <v>1468</v>
      </c>
      <c r="E13" s="202" t="s">
        <v>1913</v>
      </c>
    </row>
    <row r="14" spans="1:5">
      <c r="C14" s="204"/>
      <c r="D14" s="120" t="s">
        <v>1466</v>
      </c>
      <c r="E14" s="202"/>
    </row>
    <row r="15" spans="1:5">
      <c r="C15" s="165" t="s">
        <v>242</v>
      </c>
      <c r="D15" s="165">
        <v>96543478243</v>
      </c>
      <c r="E15" s="165">
        <v>9474662866.6200047</v>
      </c>
    </row>
    <row r="16" spans="1:5">
      <c r="C16" s="166" t="s">
        <v>243</v>
      </c>
      <c r="D16" s="167">
        <v>11233558074</v>
      </c>
      <c r="E16" s="167">
        <v>1114360312.1799998</v>
      </c>
    </row>
    <row r="17" spans="3:5">
      <c r="C17" s="100" t="s">
        <v>244</v>
      </c>
      <c r="D17" s="101">
        <v>7222922235</v>
      </c>
      <c r="E17" s="101">
        <v>687854361.88999999</v>
      </c>
    </row>
    <row r="18" spans="3:5">
      <c r="C18" s="58" t="s">
        <v>1388</v>
      </c>
      <c r="D18" s="101">
        <v>40000000</v>
      </c>
      <c r="E18" s="101">
        <v>23391718.460000001</v>
      </c>
    </row>
    <row r="19" spans="3:5">
      <c r="C19" s="58" t="s">
        <v>1478</v>
      </c>
      <c r="D19" s="101">
        <v>11961356</v>
      </c>
      <c r="E19" s="101">
        <v>0</v>
      </c>
    </row>
    <row r="20" spans="3:5">
      <c r="C20" s="58" t="s">
        <v>1479</v>
      </c>
      <c r="D20" s="101">
        <v>404611876</v>
      </c>
      <c r="E20" s="101">
        <v>22282447.890000001</v>
      </c>
    </row>
    <row r="21" spans="3:5">
      <c r="C21" s="58" t="s">
        <v>1332</v>
      </c>
      <c r="D21" s="101">
        <v>250000000</v>
      </c>
      <c r="E21" s="101">
        <v>0</v>
      </c>
    </row>
    <row r="22" spans="3:5">
      <c r="C22" s="58" t="s">
        <v>262</v>
      </c>
      <c r="D22" s="101">
        <v>74617343</v>
      </c>
      <c r="E22" s="101">
        <v>0</v>
      </c>
    </row>
    <row r="23" spans="3:5">
      <c r="C23" s="58" t="s">
        <v>1389</v>
      </c>
      <c r="D23" s="101">
        <v>20321906</v>
      </c>
      <c r="E23" s="101">
        <v>0</v>
      </c>
    </row>
    <row r="24" spans="3:5">
      <c r="C24" s="58" t="s">
        <v>1480</v>
      </c>
      <c r="D24" s="101">
        <v>50000000</v>
      </c>
      <c r="E24" s="101">
        <v>0</v>
      </c>
    </row>
    <row r="25" spans="3:5">
      <c r="C25" s="58" t="s">
        <v>1361</v>
      </c>
      <c r="D25" s="101">
        <v>30904487</v>
      </c>
      <c r="E25" s="101">
        <v>0</v>
      </c>
    </row>
    <row r="26" spans="3:5">
      <c r="C26" s="58" t="s">
        <v>1481</v>
      </c>
      <c r="D26" s="101">
        <v>150000001</v>
      </c>
      <c r="E26" s="101">
        <v>22726330.16</v>
      </c>
    </row>
    <row r="27" spans="3:5">
      <c r="C27" s="58" t="s">
        <v>1482</v>
      </c>
      <c r="D27" s="101">
        <v>11090100</v>
      </c>
      <c r="E27" s="101">
        <v>0</v>
      </c>
    </row>
    <row r="28" spans="3:5">
      <c r="C28" s="58" t="s">
        <v>1483</v>
      </c>
      <c r="D28" s="101">
        <v>7515600</v>
      </c>
      <c r="E28" s="101">
        <v>0</v>
      </c>
    </row>
    <row r="29" spans="3:5">
      <c r="C29" s="58" t="s">
        <v>1390</v>
      </c>
      <c r="D29" s="101">
        <v>22368258</v>
      </c>
      <c r="E29" s="101">
        <v>0</v>
      </c>
    </row>
    <row r="30" spans="3:5">
      <c r="C30" s="58" t="s">
        <v>1484</v>
      </c>
      <c r="D30" s="101">
        <v>10380060</v>
      </c>
      <c r="E30" s="101">
        <v>0</v>
      </c>
    </row>
    <row r="31" spans="3:5">
      <c r="C31" s="58" t="s">
        <v>263</v>
      </c>
      <c r="D31" s="101">
        <v>800000000</v>
      </c>
      <c r="E31" s="101">
        <v>137185659.44999999</v>
      </c>
    </row>
    <row r="32" spans="3:5">
      <c r="C32" s="58" t="s">
        <v>1485</v>
      </c>
      <c r="D32" s="101">
        <v>10432313</v>
      </c>
      <c r="E32" s="101">
        <v>0</v>
      </c>
    </row>
    <row r="33" spans="3:5">
      <c r="C33" s="58" t="s">
        <v>471</v>
      </c>
      <c r="D33" s="101">
        <v>1895778</v>
      </c>
      <c r="E33" s="101">
        <v>0</v>
      </c>
    </row>
    <row r="34" spans="3:5">
      <c r="C34" s="58" t="s">
        <v>1136</v>
      </c>
      <c r="D34" s="101">
        <v>1000000</v>
      </c>
      <c r="E34" s="101">
        <v>0</v>
      </c>
    </row>
    <row r="35" spans="3:5">
      <c r="C35" s="58" t="s">
        <v>1486</v>
      </c>
      <c r="D35" s="101">
        <v>9536540</v>
      </c>
      <c r="E35" s="101">
        <v>0</v>
      </c>
    </row>
    <row r="36" spans="3:5">
      <c r="C36" s="58" t="s">
        <v>1331</v>
      </c>
      <c r="D36" s="101">
        <v>1751736</v>
      </c>
      <c r="E36" s="101">
        <v>0</v>
      </c>
    </row>
    <row r="37" spans="3:5">
      <c r="C37" s="58" t="s">
        <v>1487</v>
      </c>
      <c r="D37" s="101">
        <v>9507126</v>
      </c>
      <c r="E37" s="101">
        <v>0</v>
      </c>
    </row>
    <row r="38" spans="3:5">
      <c r="C38" s="58" t="s">
        <v>1330</v>
      </c>
      <c r="D38" s="101">
        <v>125650113</v>
      </c>
      <c r="E38" s="101">
        <v>0</v>
      </c>
    </row>
    <row r="39" spans="3:5">
      <c r="C39" s="58" t="s">
        <v>1391</v>
      </c>
      <c r="D39" s="101">
        <v>3526957</v>
      </c>
      <c r="E39" s="101">
        <v>0</v>
      </c>
    </row>
    <row r="40" spans="3:5">
      <c r="C40" s="58" t="s">
        <v>264</v>
      </c>
      <c r="D40" s="101">
        <v>73808208</v>
      </c>
      <c r="E40" s="101">
        <v>0</v>
      </c>
    </row>
    <row r="41" spans="3:5">
      <c r="C41" s="58" t="s">
        <v>1488</v>
      </c>
      <c r="D41" s="101">
        <v>8480045</v>
      </c>
      <c r="E41" s="101">
        <v>0</v>
      </c>
    </row>
    <row r="42" spans="3:5">
      <c r="C42" s="58" t="s">
        <v>1392</v>
      </c>
      <c r="D42" s="101">
        <v>247267400</v>
      </c>
      <c r="E42" s="101">
        <v>0</v>
      </c>
    </row>
    <row r="43" spans="3:5">
      <c r="C43" s="58" t="s">
        <v>1329</v>
      </c>
      <c r="D43" s="101">
        <v>65275889</v>
      </c>
      <c r="E43" s="101">
        <v>27311002.969999999</v>
      </c>
    </row>
    <row r="44" spans="3:5">
      <c r="C44" s="58" t="s">
        <v>1328</v>
      </c>
      <c r="D44" s="101">
        <v>12862214</v>
      </c>
      <c r="E44" s="101">
        <v>0</v>
      </c>
    </row>
    <row r="45" spans="3:5">
      <c r="C45" s="58" t="s">
        <v>1360</v>
      </c>
      <c r="D45" s="101">
        <v>50413002</v>
      </c>
      <c r="E45" s="101">
        <v>0</v>
      </c>
    </row>
    <row r="46" spans="3:5">
      <c r="C46" s="58" t="s">
        <v>1105</v>
      </c>
      <c r="D46" s="101">
        <v>262219700</v>
      </c>
      <c r="E46" s="101">
        <v>0</v>
      </c>
    </row>
    <row r="47" spans="3:5">
      <c r="C47" s="58" t="s">
        <v>1489</v>
      </c>
      <c r="D47" s="101">
        <v>7527313</v>
      </c>
      <c r="E47" s="101">
        <v>0</v>
      </c>
    </row>
    <row r="48" spans="3:5">
      <c r="C48" s="58" t="s">
        <v>424</v>
      </c>
      <c r="D48" s="101">
        <v>80000000</v>
      </c>
      <c r="E48" s="101">
        <v>0</v>
      </c>
    </row>
    <row r="49" spans="3:5">
      <c r="C49" s="58" t="s">
        <v>1367</v>
      </c>
      <c r="D49" s="101">
        <v>692180519</v>
      </c>
      <c r="E49" s="101">
        <v>0</v>
      </c>
    </row>
    <row r="50" spans="3:5">
      <c r="C50" s="58" t="s">
        <v>265</v>
      </c>
      <c r="D50" s="101">
        <v>54038051</v>
      </c>
      <c r="E50" s="101">
        <v>0</v>
      </c>
    </row>
    <row r="51" spans="3:5">
      <c r="C51" s="58" t="s">
        <v>1393</v>
      </c>
      <c r="D51" s="101">
        <v>296302682</v>
      </c>
      <c r="E51" s="101">
        <v>0</v>
      </c>
    </row>
    <row r="52" spans="3:5">
      <c r="C52" s="58" t="s">
        <v>1062</v>
      </c>
      <c r="D52" s="101">
        <v>1000000</v>
      </c>
      <c r="E52" s="101">
        <v>0</v>
      </c>
    </row>
    <row r="53" spans="3:5">
      <c r="C53" s="58" t="s">
        <v>1502</v>
      </c>
      <c r="D53" s="101">
        <v>0</v>
      </c>
      <c r="E53" s="101">
        <v>4966876</v>
      </c>
    </row>
    <row r="54" spans="3:5">
      <c r="C54" s="58" t="s">
        <v>1071</v>
      </c>
      <c r="D54" s="101">
        <v>12842317</v>
      </c>
      <c r="E54" s="101">
        <v>0</v>
      </c>
    </row>
    <row r="55" spans="3:5">
      <c r="C55" s="58" t="s">
        <v>1490</v>
      </c>
      <c r="D55" s="101">
        <v>9334540</v>
      </c>
      <c r="E55" s="101">
        <v>0</v>
      </c>
    </row>
    <row r="56" spans="3:5">
      <c r="C56" s="58" t="s">
        <v>1491</v>
      </c>
      <c r="D56" s="101">
        <v>15197105</v>
      </c>
      <c r="E56" s="101">
        <v>0</v>
      </c>
    </row>
    <row r="57" spans="3:5">
      <c r="C57" s="58" t="s">
        <v>894</v>
      </c>
      <c r="D57" s="101">
        <v>4298065</v>
      </c>
      <c r="E57" s="101">
        <v>0</v>
      </c>
    </row>
    <row r="58" spans="3:5">
      <c r="C58" s="58" t="s">
        <v>1492</v>
      </c>
      <c r="D58" s="101">
        <v>9125326</v>
      </c>
      <c r="E58" s="101">
        <v>0</v>
      </c>
    </row>
    <row r="59" spans="3:5">
      <c r="C59" s="58" t="s">
        <v>1493</v>
      </c>
      <c r="D59" s="101">
        <v>8116071</v>
      </c>
      <c r="E59" s="101">
        <v>0</v>
      </c>
    </row>
    <row r="60" spans="3:5">
      <c r="C60" s="58" t="s">
        <v>1494</v>
      </c>
      <c r="D60" s="101">
        <v>365000353</v>
      </c>
      <c r="E60" s="101">
        <v>59679659.170000002</v>
      </c>
    </row>
    <row r="61" spans="3:5">
      <c r="C61" s="58" t="s">
        <v>1495</v>
      </c>
      <c r="D61" s="101">
        <v>6000000</v>
      </c>
      <c r="E61" s="101">
        <v>70355000.010000005</v>
      </c>
    </row>
    <row r="62" spans="3:5">
      <c r="C62" s="58" t="s">
        <v>1496</v>
      </c>
      <c r="D62" s="101">
        <v>73761343</v>
      </c>
      <c r="E62" s="101">
        <v>0</v>
      </c>
    </row>
    <row r="63" spans="3:5">
      <c r="C63" s="58" t="s">
        <v>1322</v>
      </c>
      <c r="D63" s="101">
        <v>550727334</v>
      </c>
      <c r="E63" s="101">
        <v>220564484.68000001</v>
      </c>
    </row>
    <row r="64" spans="3:5">
      <c r="C64" s="58" t="s">
        <v>1327</v>
      </c>
      <c r="D64" s="101">
        <v>12252984</v>
      </c>
      <c r="E64" s="101">
        <v>0</v>
      </c>
    </row>
    <row r="65" spans="3:5">
      <c r="C65" s="58" t="s">
        <v>1359</v>
      </c>
      <c r="D65" s="101">
        <v>19017301</v>
      </c>
      <c r="E65" s="101">
        <v>0</v>
      </c>
    </row>
    <row r="66" spans="3:5">
      <c r="C66" s="58" t="s">
        <v>1497</v>
      </c>
      <c r="D66" s="101">
        <v>4629558</v>
      </c>
      <c r="E66" s="101">
        <v>0</v>
      </c>
    </row>
    <row r="67" spans="3:5">
      <c r="C67" s="58" t="s">
        <v>895</v>
      </c>
      <c r="D67" s="101">
        <v>4358515</v>
      </c>
      <c r="E67" s="101">
        <v>4358515</v>
      </c>
    </row>
    <row r="68" spans="3:5">
      <c r="C68" s="58" t="s">
        <v>266</v>
      </c>
      <c r="D68" s="101">
        <v>113318935</v>
      </c>
      <c r="E68" s="101">
        <v>0</v>
      </c>
    </row>
    <row r="69" spans="3:5">
      <c r="C69" s="58" t="s">
        <v>1075</v>
      </c>
      <c r="D69" s="101">
        <v>100000</v>
      </c>
      <c r="E69" s="101">
        <v>0</v>
      </c>
    </row>
    <row r="70" spans="3:5">
      <c r="C70" s="58" t="s">
        <v>267</v>
      </c>
      <c r="D70" s="101">
        <v>83908702</v>
      </c>
      <c r="E70" s="101">
        <v>675432</v>
      </c>
    </row>
    <row r="71" spans="3:5">
      <c r="C71" s="58" t="s">
        <v>1070</v>
      </c>
      <c r="D71" s="101">
        <v>165478160</v>
      </c>
      <c r="E71" s="101">
        <v>0</v>
      </c>
    </row>
    <row r="72" spans="3:5">
      <c r="C72" s="58" t="s">
        <v>268</v>
      </c>
      <c r="D72" s="101">
        <v>45109788</v>
      </c>
      <c r="E72" s="101">
        <v>0</v>
      </c>
    </row>
    <row r="73" spans="3:5">
      <c r="C73" s="58" t="s">
        <v>2068</v>
      </c>
      <c r="D73" s="101">
        <v>0</v>
      </c>
      <c r="E73" s="101">
        <v>0</v>
      </c>
    </row>
    <row r="74" spans="3:5">
      <c r="C74" s="58" t="s">
        <v>1498</v>
      </c>
      <c r="D74" s="101">
        <v>2945047</v>
      </c>
      <c r="E74" s="101">
        <v>0</v>
      </c>
    </row>
    <row r="75" spans="3:5">
      <c r="C75" s="58" t="s">
        <v>1061</v>
      </c>
      <c r="D75" s="101">
        <v>5585530</v>
      </c>
      <c r="E75" s="101">
        <v>636950.11</v>
      </c>
    </row>
    <row r="76" spans="3:5">
      <c r="C76" s="58" t="s">
        <v>1499</v>
      </c>
      <c r="D76" s="101">
        <v>181782167</v>
      </c>
      <c r="E76" s="101">
        <v>0</v>
      </c>
    </row>
    <row r="77" spans="3:5">
      <c r="C77" s="58" t="s">
        <v>269</v>
      </c>
      <c r="D77" s="101">
        <v>149999990</v>
      </c>
      <c r="E77" s="101">
        <v>0</v>
      </c>
    </row>
    <row r="78" spans="3:5">
      <c r="C78" s="58" t="s">
        <v>852</v>
      </c>
      <c r="D78" s="101">
        <v>587130926</v>
      </c>
      <c r="E78" s="101">
        <v>7324685.6699999999</v>
      </c>
    </row>
    <row r="79" spans="3:5">
      <c r="C79" s="58" t="s">
        <v>749</v>
      </c>
      <c r="D79" s="101">
        <v>1510244</v>
      </c>
      <c r="E79" s="101">
        <v>0</v>
      </c>
    </row>
    <row r="80" spans="3:5">
      <c r="C80" s="58" t="s">
        <v>1326</v>
      </c>
      <c r="D80" s="101">
        <v>8913591</v>
      </c>
      <c r="E80" s="101">
        <v>0</v>
      </c>
    </row>
    <row r="81" spans="3:5">
      <c r="C81" s="58" t="s">
        <v>1325</v>
      </c>
      <c r="D81" s="101">
        <v>225001054</v>
      </c>
      <c r="E81" s="101">
        <v>84524830</v>
      </c>
    </row>
    <row r="82" spans="3:5">
      <c r="C82" s="58" t="s">
        <v>439</v>
      </c>
      <c r="D82" s="101">
        <v>1751736</v>
      </c>
      <c r="E82" s="101">
        <v>0</v>
      </c>
    </row>
    <row r="83" spans="3:5">
      <c r="C83" s="58" t="s">
        <v>750</v>
      </c>
      <c r="D83" s="101">
        <v>9721548</v>
      </c>
      <c r="E83" s="101">
        <v>0</v>
      </c>
    </row>
    <row r="84" spans="3:5">
      <c r="C84" s="58" t="s">
        <v>1324</v>
      </c>
      <c r="D84" s="101">
        <v>1751736</v>
      </c>
      <c r="E84" s="101">
        <v>0</v>
      </c>
    </row>
    <row r="85" spans="3:5">
      <c r="C85" s="58" t="s">
        <v>751</v>
      </c>
      <c r="D85" s="101">
        <v>7166189</v>
      </c>
      <c r="E85" s="101">
        <v>0</v>
      </c>
    </row>
    <row r="86" spans="3:5">
      <c r="C86" s="58" t="s">
        <v>752</v>
      </c>
      <c r="D86" s="101">
        <v>1823763</v>
      </c>
      <c r="E86" s="101">
        <v>0</v>
      </c>
    </row>
    <row r="87" spans="3:5">
      <c r="C87" s="58" t="s">
        <v>848</v>
      </c>
      <c r="D87" s="101">
        <v>636815744</v>
      </c>
      <c r="E87" s="101">
        <v>1870770.32</v>
      </c>
    </row>
    <row r="88" spans="3:5">
      <c r="C88" s="100" t="s">
        <v>246</v>
      </c>
      <c r="D88" s="101">
        <v>388060363</v>
      </c>
      <c r="E88" s="101">
        <v>0</v>
      </c>
    </row>
    <row r="89" spans="3:5">
      <c r="C89" s="58" t="s">
        <v>1500</v>
      </c>
      <c r="D89" s="101">
        <v>4617718</v>
      </c>
      <c r="E89" s="101">
        <v>0</v>
      </c>
    </row>
    <row r="90" spans="3:5">
      <c r="C90" s="58" t="s">
        <v>1323</v>
      </c>
      <c r="D90" s="101">
        <v>364907209</v>
      </c>
      <c r="E90" s="101">
        <v>0</v>
      </c>
    </row>
    <row r="91" spans="3:5">
      <c r="C91" s="58" t="s">
        <v>1501</v>
      </c>
      <c r="D91" s="101">
        <v>18535436</v>
      </c>
      <c r="E91" s="101">
        <v>0</v>
      </c>
    </row>
    <row r="92" spans="3:5">
      <c r="C92" s="100" t="s">
        <v>247</v>
      </c>
      <c r="D92" s="101">
        <v>3622575476</v>
      </c>
      <c r="E92" s="101">
        <v>426505950.28999996</v>
      </c>
    </row>
    <row r="93" spans="3:5">
      <c r="C93" s="58" t="s">
        <v>270</v>
      </c>
      <c r="D93" s="101">
        <v>875699815</v>
      </c>
      <c r="E93" s="101">
        <v>0</v>
      </c>
    </row>
    <row r="94" spans="3:5">
      <c r="C94" s="58" t="s">
        <v>1502</v>
      </c>
      <c r="D94" s="101">
        <v>2746875661</v>
      </c>
      <c r="E94" s="101">
        <v>426505950.28999996</v>
      </c>
    </row>
    <row r="95" spans="3:5">
      <c r="C95" s="166" t="s">
        <v>271</v>
      </c>
      <c r="D95" s="167">
        <v>2556203508</v>
      </c>
      <c r="E95" s="167">
        <v>265444592.50999999</v>
      </c>
    </row>
    <row r="96" spans="3:5">
      <c r="C96" s="100" t="s">
        <v>244</v>
      </c>
      <c r="D96" s="101">
        <v>1091905086</v>
      </c>
      <c r="E96" s="101">
        <v>189998176.76999998</v>
      </c>
    </row>
    <row r="97" spans="3:5">
      <c r="C97" s="58" t="s">
        <v>1321</v>
      </c>
      <c r="D97" s="101">
        <v>20000000</v>
      </c>
      <c r="E97" s="101">
        <v>0</v>
      </c>
    </row>
    <row r="98" spans="3:5">
      <c r="C98" s="58" t="s">
        <v>272</v>
      </c>
      <c r="D98" s="101">
        <v>27300136</v>
      </c>
      <c r="E98" s="101">
        <v>4162693.45</v>
      </c>
    </row>
    <row r="99" spans="3:5">
      <c r="C99" s="58" t="s">
        <v>425</v>
      </c>
      <c r="D99" s="101">
        <v>10029688</v>
      </c>
      <c r="E99" s="101">
        <v>0</v>
      </c>
    </row>
    <row r="100" spans="3:5">
      <c r="C100" s="58" t="s">
        <v>472</v>
      </c>
      <c r="D100" s="101">
        <v>3977039</v>
      </c>
      <c r="E100" s="101">
        <v>1118434.6499999999</v>
      </c>
    </row>
    <row r="101" spans="3:5">
      <c r="C101" s="58" t="s">
        <v>1320</v>
      </c>
      <c r="D101" s="101">
        <v>15662710</v>
      </c>
      <c r="E101" s="101">
        <v>690674.89</v>
      </c>
    </row>
    <row r="102" spans="3:5">
      <c r="C102" s="58" t="s">
        <v>273</v>
      </c>
      <c r="D102" s="101">
        <v>17228026</v>
      </c>
      <c r="E102" s="101">
        <v>0</v>
      </c>
    </row>
    <row r="103" spans="3:5">
      <c r="C103" s="58" t="s">
        <v>473</v>
      </c>
      <c r="D103" s="101">
        <v>6758426</v>
      </c>
      <c r="E103" s="101">
        <v>0</v>
      </c>
    </row>
    <row r="104" spans="3:5">
      <c r="C104" s="58" t="s">
        <v>474</v>
      </c>
      <c r="D104" s="101">
        <v>13758588</v>
      </c>
      <c r="E104" s="101">
        <v>0</v>
      </c>
    </row>
    <row r="105" spans="3:5">
      <c r="C105" s="58" t="s">
        <v>556</v>
      </c>
      <c r="D105" s="101">
        <v>12609788</v>
      </c>
      <c r="E105" s="101">
        <v>0</v>
      </c>
    </row>
    <row r="106" spans="3:5">
      <c r="C106" s="58" t="s">
        <v>557</v>
      </c>
      <c r="D106" s="101">
        <v>7572995</v>
      </c>
      <c r="E106" s="101">
        <v>0</v>
      </c>
    </row>
    <row r="107" spans="3:5">
      <c r="C107" s="58" t="s">
        <v>558</v>
      </c>
      <c r="D107" s="101">
        <v>1514599</v>
      </c>
      <c r="E107" s="101">
        <v>0</v>
      </c>
    </row>
    <row r="108" spans="3:5">
      <c r="C108" s="58" t="s">
        <v>753</v>
      </c>
      <c r="D108" s="101">
        <v>1128036</v>
      </c>
      <c r="E108" s="101">
        <v>0</v>
      </c>
    </row>
    <row r="109" spans="3:5">
      <c r="C109" s="58" t="s">
        <v>1319</v>
      </c>
      <c r="D109" s="101">
        <v>12501268</v>
      </c>
      <c r="E109" s="101">
        <v>0</v>
      </c>
    </row>
    <row r="110" spans="3:5">
      <c r="C110" s="58" t="s">
        <v>559</v>
      </c>
      <c r="D110" s="101">
        <v>2552835</v>
      </c>
      <c r="E110" s="101">
        <v>0</v>
      </c>
    </row>
    <row r="111" spans="3:5">
      <c r="C111" s="58" t="s">
        <v>560</v>
      </c>
      <c r="D111" s="101">
        <v>13752270</v>
      </c>
      <c r="E111" s="101">
        <v>0</v>
      </c>
    </row>
    <row r="112" spans="3:5">
      <c r="C112" s="58" t="s">
        <v>561</v>
      </c>
      <c r="D112" s="101">
        <v>2552835</v>
      </c>
      <c r="E112" s="101">
        <v>0</v>
      </c>
    </row>
    <row r="113" spans="3:5">
      <c r="C113" s="58" t="s">
        <v>562</v>
      </c>
      <c r="D113" s="101">
        <v>1511940</v>
      </c>
      <c r="E113" s="101">
        <v>0</v>
      </c>
    </row>
    <row r="114" spans="3:5">
      <c r="C114" s="58" t="s">
        <v>563</v>
      </c>
      <c r="D114" s="101">
        <v>7572993</v>
      </c>
      <c r="E114" s="101">
        <v>0</v>
      </c>
    </row>
    <row r="115" spans="3:5">
      <c r="C115" s="58" t="s">
        <v>1318</v>
      </c>
      <c r="D115" s="101">
        <v>2521958</v>
      </c>
      <c r="E115" s="101">
        <v>0</v>
      </c>
    </row>
    <row r="116" spans="3:5">
      <c r="C116" s="58" t="s">
        <v>896</v>
      </c>
      <c r="D116" s="101">
        <v>7572992</v>
      </c>
      <c r="E116" s="101">
        <v>0</v>
      </c>
    </row>
    <row r="117" spans="3:5">
      <c r="C117" s="58" t="s">
        <v>897</v>
      </c>
      <c r="D117" s="101">
        <v>12609788</v>
      </c>
      <c r="E117" s="101">
        <v>0</v>
      </c>
    </row>
    <row r="118" spans="3:5">
      <c r="C118" s="58" t="s">
        <v>564</v>
      </c>
      <c r="D118" s="101">
        <v>2207595</v>
      </c>
      <c r="E118" s="101">
        <v>319557.46000000002</v>
      </c>
    </row>
    <row r="119" spans="3:5">
      <c r="C119" s="58" t="s">
        <v>1317</v>
      </c>
      <c r="D119" s="101">
        <v>3539457</v>
      </c>
      <c r="E119" s="101">
        <v>0</v>
      </c>
    </row>
    <row r="120" spans="3:5">
      <c r="C120" s="58" t="s">
        <v>426</v>
      </c>
      <c r="D120" s="101">
        <v>310431326</v>
      </c>
      <c r="E120" s="101">
        <v>0</v>
      </c>
    </row>
    <row r="121" spans="3:5">
      <c r="C121" s="58" t="s">
        <v>565</v>
      </c>
      <c r="D121" s="101">
        <v>2438632</v>
      </c>
      <c r="E121" s="101">
        <v>0</v>
      </c>
    </row>
    <row r="122" spans="3:5">
      <c r="C122" s="58" t="s">
        <v>566</v>
      </c>
      <c r="D122" s="101">
        <v>1513028</v>
      </c>
      <c r="E122" s="101">
        <v>0</v>
      </c>
    </row>
    <row r="123" spans="3:5">
      <c r="C123" s="58" t="s">
        <v>1316</v>
      </c>
      <c r="D123" s="101">
        <v>2554706</v>
      </c>
      <c r="E123" s="101">
        <v>0</v>
      </c>
    </row>
    <row r="124" spans="3:5">
      <c r="C124" s="58" t="s">
        <v>274</v>
      </c>
      <c r="D124" s="101">
        <v>8652964</v>
      </c>
      <c r="E124" s="101">
        <v>0</v>
      </c>
    </row>
    <row r="125" spans="3:5">
      <c r="C125" s="58" t="s">
        <v>854</v>
      </c>
      <c r="D125" s="101">
        <v>75001372</v>
      </c>
      <c r="E125" s="101">
        <v>51310467.229999997</v>
      </c>
    </row>
    <row r="126" spans="3:5">
      <c r="C126" s="58" t="s">
        <v>1315</v>
      </c>
      <c r="D126" s="101">
        <v>7800000</v>
      </c>
      <c r="E126" s="101">
        <v>0</v>
      </c>
    </row>
    <row r="127" spans="3:5">
      <c r="C127" s="58" t="s">
        <v>855</v>
      </c>
      <c r="D127" s="101">
        <v>22539134</v>
      </c>
      <c r="E127" s="101">
        <v>0</v>
      </c>
    </row>
    <row r="128" spans="3:5">
      <c r="C128" s="58" t="s">
        <v>1394</v>
      </c>
      <c r="D128" s="101">
        <v>31000000</v>
      </c>
      <c r="E128" s="101">
        <v>0</v>
      </c>
    </row>
    <row r="129" spans="3:5">
      <c r="C129" s="58" t="s">
        <v>969</v>
      </c>
      <c r="D129" s="101">
        <v>7500001</v>
      </c>
      <c r="E129" s="101">
        <v>0</v>
      </c>
    </row>
    <row r="130" spans="3:5">
      <c r="C130" s="58" t="s">
        <v>275</v>
      </c>
      <c r="D130" s="101">
        <v>3955517</v>
      </c>
      <c r="E130" s="101">
        <v>0</v>
      </c>
    </row>
    <row r="131" spans="3:5">
      <c r="C131" s="58" t="s">
        <v>1951</v>
      </c>
      <c r="D131" s="101">
        <v>0</v>
      </c>
      <c r="E131" s="101">
        <v>0</v>
      </c>
    </row>
    <row r="132" spans="3:5">
      <c r="C132" s="58" t="s">
        <v>1314</v>
      </c>
      <c r="D132" s="101">
        <v>15112947</v>
      </c>
      <c r="E132" s="101">
        <v>0</v>
      </c>
    </row>
    <row r="133" spans="3:5">
      <c r="C133" s="58" t="s">
        <v>856</v>
      </c>
      <c r="D133" s="101">
        <v>30000000</v>
      </c>
      <c r="E133" s="101">
        <v>0</v>
      </c>
    </row>
    <row r="134" spans="3:5">
      <c r="C134" s="58" t="s">
        <v>940</v>
      </c>
      <c r="D134" s="101">
        <v>37500001</v>
      </c>
      <c r="E134" s="101">
        <v>0</v>
      </c>
    </row>
    <row r="135" spans="3:5">
      <c r="C135" s="58" t="s">
        <v>1313</v>
      </c>
      <c r="D135" s="101">
        <v>18939334</v>
      </c>
      <c r="E135" s="101">
        <v>0</v>
      </c>
    </row>
    <row r="136" spans="3:5">
      <c r="C136" s="58" t="s">
        <v>1503</v>
      </c>
      <c r="D136" s="101">
        <v>1824625</v>
      </c>
      <c r="E136" s="101">
        <v>0</v>
      </c>
    </row>
    <row r="137" spans="3:5">
      <c r="C137" s="58" t="s">
        <v>1972</v>
      </c>
      <c r="D137" s="101">
        <v>0</v>
      </c>
      <c r="E137" s="101">
        <v>0</v>
      </c>
    </row>
    <row r="138" spans="3:5">
      <c r="C138" s="58" t="s">
        <v>1973</v>
      </c>
      <c r="D138" s="101">
        <v>0</v>
      </c>
      <c r="E138" s="101">
        <v>0</v>
      </c>
    </row>
    <row r="139" spans="3:5">
      <c r="C139" s="58" t="s">
        <v>1974</v>
      </c>
      <c r="D139" s="101">
        <v>0</v>
      </c>
      <c r="E139" s="101">
        <v>0</v>
      </c>
    </row>
    <row r="140" spans="3:5">
      <c r="C140" s="58" t="s">
        <v>1975</v>
      </c>
      <c r="D140" s="101">
        <v>0</v>
      </c>
      <c r="E140" s="101">
        <v>0</v>
      </c>
    </row>
    <row r="141" spans="3:5">
      <c r="C141" s="58" t="s">
        <v>276</v>
      </c>
      <c r="D141" s="101">
        <v>112500117</v>
      </c>
      <c r="E141" s="101">
        <v>68788533.459999993</v>
      </c>
    </row>
    <row r="142" spans="3:5">
      <c r="C142" s="58" t="s">
        <v>1976</v>
      </c>
      <c r="D142" s="101">
        <v>0</v>
      </c>
      <c r="E142" s="101">
        <v>0</v>
      </c>
    </row>
    <row r="143" spans="3:5">
      <c r="C143" s="58" t="s">
        <v>277</v>
      </c>
      <c r="D143" s="101">
        <v>112500000</v>
      </c>
      <c r="E143" s="101">
        <v>3607815.63</v>
      </c>
    </row>
    <row r="144" spans="3:5">
      <c r="C144" s="58" t="s">
        <v>1504</v>
      </c>
      <c r="D144" s="101">
        <v>1204728</v>
      </c>
      <c r="E144" s="101">
        <v>0</v>
      </c>
    </row>
    <row r="145" spans="3:5">
      <c r="C145" s="58" t="s">
        <v>941</v>
      </c>
      <c r="D145" s="101">
        <v>7500002</v>
      </c>
      <c r="E145" s="101">
        <v>0</v>
      </c>
    </row>
    <row r="146" spans="3:5">
      <c r="C146" s="58" t="s">
        <v>441</v>
      </c>
      <c r="D146" s="101">
        <v>75000690</v>
      </c>
      <c r="E146" s="101">
        <v>60000000</v>
      </c>
    </row>
    <row r="147" spans="3:5">
      <c r="C147" s="100" t="s">
        <v>246</v>
      </c>
      <c r="D147" s="101">
        <v>0</v>
      </c>
      <c r="E147" s="101">
        <v>0</v>
      </c>
    </row>
    <row r="148" spans="3:5">
      <c r="C148" s="58" t="s">
        <v>1977</v>
      </c>
      <c r="D148" s="101">
        <v>0</v>
      </c>
      <c r="E148" s="101">
        <v>0</v>
      </c>
    </row>
    <row r="149" spans="3:5">
      <c r="C149" s="100" t="s">
        <v>247</v>
      </c>
      <c r="D149" s="101">
        <v>1464298422</v>
      </c>
      <c r="E149" s="101">
        <v>75446415.74000001</v>
      </c>
    </row>
    <row r="150" spans="3:5">
      <c r="C150" s="58" t="s">
        <v>278</v>
      </c>
      <c r="D150" s="101">
        <v>958524574</v>
      </c>
      <c r="E150" s="101">
        <v>75446415.74000001</v>
      </c>
    </row>
    <row r="151" spans="3:5">
      <c r="C151" s="58" t="s">
        <v>416</v>
      </c>
      <c r="D151" s="101">
        <v>505773848</v>
      </c>
      <c r="E151" s="101">
        <v>0</v>
      </c>
    </row>
    <row r="152" spans="3:5">
      <c r="C152" s="166" t="s">
        <v>279</v>
      </c>
      <c r="D152" s="167">
        <v>629260886</v>
      </c>
      <c r="E152" s="167">
        <v>10887848.879999999</v>
      </c>
    </row>
    <row r="153" spans="3:5">
      <c r="C153" s="100" t="s">
        <v>244</v>
      </c>
      <c r="D153" s="101">
        <v>613907623</v>
      </c>
      <c r="E153" s="101">
        <v>10887848.879999999</v>
      </c>
    </row>
    <row r="154" spans="3:5">
      <c r="C154" s="58" t="s">
        <v>475</v>
      </c>
      <c r="D154" s="101">
        <v>1157222</v>
      </c>
      <c r="E154" s="101">
        <v>0</v>
      </c>
    </row>
    <row r="155" spans="3:5">
      <c r="C155" s="58" t="s">
        <v>1365</v>
      </c>
      <c r="D155" s="101">
        <v>29890837</v>
      </c>
      <c r="E155" s="101">
        <v>0</v>
      </c>
    </row>
    <row r="156" spans="3:5">
      <c r="C156" s="58" t="s">
        <v>476</v>
      </c>
      <c r="D156" s="101">
        <v>1157222</v>
      </c>
      <c r="E156" s="101">
        <v>0</v>
      </c>
    </row>
    <row r="157" spans="3:5">
      <c r="C157" s="58" t="s">
        <v>898</v>
      </c>
      <c r="D157" s="101">
        <v>1226851</v>
      </c>
      <c r="E157" s="101">
        <v>0</v>
      </c>
    </row>
    <row r="158" spans="3:5">
      <c r="C158" s="58" t="s">
        <v>1505</v>
      </c>
      <c r="D158" s="101">
        <v>3507580</v>
      </c>
      <c r="E158" s="101">
        <v>0</v>
      </c>
    </row>
    <row r="159" spans="3:5">
      <c r="C159" s="58" t="s">
        <v>1312</v>
      </c>
      <c r="D159" s="101">
        <v>30000017</v>
      </c>
      <c r="E159" s="101">
        <v>0</v>
      </c>
    </row>
    <row r="160" spans="3:5">
      <c r="C160" s="58" t="s">
        <v>477</v>
      </c>
      <c r="D160" s="101">
        <v>8222423</v>
      </c>
      <c r="E160" s="101">
        <v>0</v>
      </c>
    </row>
    <row r="161" spans="3:5">
      <c r="C161" s="58" t="s">
        <v>1311</v>
      </c>
      <c r="D161" s="101">
        <v>30000000</v>
      </c>
      <c r="E161" s="101">
        <v>0</v>
      </c>
    </row>
    <row r="162" spans="3:5">
      <c r="C162" s="58" t="s">
        <v>1395</v>
      </c>
      <c r="D162" s="101">
        <v>21004245</v>
      </c>
      <c r="E162" s="101">
        <v>0</v>
      </c>
    </row>
    <row r="163" spans="3:5">
      <c r="C163" s="58" t="s">
        <v>280</v>
      </c>
      <c r="D163" s="101">
        <v>1136823</v>
      </c>
      <c r="E163" s="101">
        <v>0</v>
      </c>
    </row>
    <row r="164" spans="3:5">
      <c r="C164" s="58" t="s">
        <v>754</v>
      </c>
      <c r="D164" s="101">
        <v>2822494</v>
      </c>
      <c r="E164" s="101">
        <v>2822494</v>
      </c>
    </row>
    <row r="165" spans="3:5">
      <c r="C165" s="58" t="s">
        <v>755</v>
      </c>
      <c r="D165" s="101">
        <v>1066744</v>
      </c>
      <c r="E165" s="101">
        <v>1066744</v>
      </c>
    </row>
    <row r="166" spans="3:5">
      <c r="C166" s="58" t="s">
        <v>756</v>
      </c>
      <c r="D166" s="101">
        <v>4964252</v>
      </c>
      <c r="E166" s="101">
        <v>4964252</v>
      </c>
    </row>
    <row r="167" spans="3:5">
      <c r="C167" s="58" t="s">
        <v>757</v>
      </c>
      <c r="D167" s="101">
        <v>4881403</v>
      </c>
      <c r="E167" s="101">
        <v>0</v>
      </c>
    </row>
    <row r="168" spans="3:5">
      <c r="C168" s="58" t="s">
        <v>758</v>
      </c>
      <c r="D168" s="101">
        <v>1147210</v>
      </c>
      <c r="E168" s="101">
        <v>0</v>
      </c>
    </row>
    <row r="169" spans="3:5">
      <c r="C169" s="58" t="s">
        <v>759</v>
      </c>
      <c r="D169" s="101">
        <v>2520504</v>
      </c>
      <c r="E169" s="101">
        <v>0</v>
      </c>
    </row>
    <row r="170" spans="3:5">
      <c r="C170" s="58" t="s">
        <v>760</v>
      </c>
      <c r="D170" s="101">
        <v>24466094</v>
      </c>
      <c r="E170" s="101">
        <v>0</v>
      </c>
    </row>
    <row r="171" spans="3:5">
      <c r="C171" s="58" t="s">
        <v>1310</v>
      </c>
      <c r="D171" s="101">
        <v>9005866</v>
      </c>
      <c r="E171" s="101">
        <v>0</v>
      </c>
    </row>
    <row r="172" spans="3:5">
      <c r="C172" s="58" t="s">
        <v>1952</v>
      </c>
      <c r="D172" s="101">
        <v>0</v>
      </c>
      <c r="E172" s="101">
        <v>0</v>
      </c>
    </row>
    <row r="173" spans="3:5">
      <c r="C173" s="58" t="s">
        <v>281</v>
      </c>
      <c r="D173" s="101">
        <v>97357823</v>
      </c>
      <c r="E173" s="101">
        <v>0</v>
      </c>
    </row>
    <row r="174" spans="3:5">
      <c r="C174" s="58" t="s">
        <v>761</v>
      </c>
      <c r="D174" s="101">
        <v>3140743</v>
      </c>
      <c r="E174" s="101">
        <v>0</v>
      </c>
    </row>
    <row r="175" spans="3:5">
      <c r="C175" s="58" t="s">
        <v>1506</v>
      </c>
      <c r="D175" s="101">
        <v>2779218</v>
      </c>
      <c r="E175" s="101">
        <v>0</v>
      </c>
    </row>
    <row r="176" spans="3:5">
      <c r="C176" s="58" t="s">
        <v>1978</v>
      </c>
      <c r="D176" s="101">
        <v>0</v>
      </c>
      <c r="E176" s="101">
        <v>0</v>
      </c>
    </row>
    <row r="177" spans="3:5">
      <c r="C177" s="58" t="s">
        <v>899</v>
      </c>
      <c r="D177" s="101">
        <v>7245649</v>
      </c>
      <c r="E177" s="101">
        <v>0</v>
      </c>
    </row>
    <row r="178" spans="3:5">
      <c r="C178" s="58" t="s">
        <v>1396</v>
      </c>
      <c r="D178" s="101">
        <v>34836443</v>
      </c>
      <c r="E178" s="101">
        <v>0</v>
      </c>
    </row>
    <row r="179" spans="3:5">
      <c r="C179" s="58" t="s">
        <v>1397</v>
      </c>
      <c r="D179" s="101">
        <v>10338573</v>
      </c>
      <c r="E179" s="101">
        <v>0</v>
      </c>
    </row>
    <row r="180" spans="3:5">
      <c r="C180" s="58" t="s">
        <v>1979</v>
      </c>
      <c r="D180" s="101">
        <v>0</v>
      </c>
      <c r="E180" s="101">
        <v>0</v>
      </c>
    </row>
    <row r="181" spans="3:5">
      <c r="C181" s="58" t="s">
        <v>1398</v>
      </c>
      <c r="D181" s="101">
        <v>56757953</v>
      </c>
      <c r="E181" s="101">
        <v>0</v>
      </c>
    </row>
    <row r="182" spans="3:5">
      <c r="C182" s="58" t="s">
        <v>1507</v>
      </c>
      <c r="D182" s="101">
        <v>5882044</v>
      </c>
      <c r="E182" s="101">
        <v>0</v>
      </c>
    </row>
    <row r="183" spans="3:5">
      <c r="C183" s="58" t="s">
        <v>1508</v>
      </c>
      <c r="D183" s="101">
        <v>42518868</v>
      </c>
      <c r="E183" s="101">
        <v>2034358.88</v>
      </c>
    </row>
    <row r="184" spans="3:5">
      <c r="C184" s="58" t="s">
        <v>1309</v>
      </c>
      <c r="D184" s="101">
        <v>37532576</v>
      </c>
      <c r="E184" s="101">
        <v>0</v>
      </c>
    </row>
    <row r="185" spans="3:5">
      <c r="C185" s="58" t="s">
        <v>857</v>
      </c>
      <c r="D185" s="101">
        <v>22500001</v>
      </c>
      <c r="E185" s="101">
        <v>0</v>
      </c>
    </row>
    <row r="186" spans="3:5">
      <c r="C186" s="58" t="s">
        <v>442</v>
      </c>
      <c r="D186" s="101">
        <v>30001015</v>
      </c>
      <c r="E186" s="101">
        <v>0</v>
      </c>
    </row>
    <row r="187" spans="3:5">
      <c r="C187" s="58" t="s">
        <v>1060</v>
      </c>
      <c r="D187" s="101">
        <v>77963381</v>
      </c>
      <c r="E187" s="101">
        <v>0</v>
      </c>
    </row>
    <row r="188" spans="3:5">
      <c r="C188" s="58" t="s">
        <v>1399</v>
      </c>
      <c r="D188" s="101">
        <v>6875549</v>
      </c>
      <c r="E188" s="101">
        <v>0</v>
      </c>
    </row>
    <row r="189" spans="3:5">
      <c r="C189" s="100" t="s">
        <v>246</v>
      </c>
      <c r="D189" s="101">
        <v>15353263</v>
      </c>
      <c r="E189" s="101">
        <v>0</v>
      </c>
    </row>
    <row r="190" spans="3:5">
      <c r="C190" s="58" t="s">
        <v>1980</v>
      </c>
      <c r="D190" s="101">
        <v>0</v>
      </c>
      <c r="E190" s="101">
        <v>0</v>
      </c>
    </row>
    <row r="191" spans="3:5">
      <c r="C191" s="58" t="s">
        <v>1060</v>
      </c>
      <c r="D191" s="101">
        <v>15353263</v>
      </c>
      <c r="E191" s="101">
        <v>0</v>
      </c>
    </row>
    <row r="192" spans="3:5">
      <c r="C192" s="100" t="s">
        <v>247</v>
      </c>
      <c r="D192" s="101">
        <v>0</v>
      </c>
      <c r="E192" s="101">
        <v>0</v>
      </c>
    </row>
    <row r="193" spans="3:5">
      <c r="C193" s="58" t="s">
        <v>1952</v>
      </c>
      <c r="D193" s="101">
        <v>0</v>
      </c>
      <c r="E193" s="101">
        <v>0</v>
      </c>
    </row>
    <row r="194" spans="3:5">
      <c r="C194" s="166" t="s">
        <v>249</v>
      </c>
      <c r="D194" s="167">
        <v>2154789967</v>
      </c>
      <c r="E194" s="167">
        <v>34509188.659999996</v>
      </c>
    </row>
    <row r="195" spans="3:5">
      <c r="C195" s="100" t="s">
        <v>244</v>
      </c>
      <c r="D195" s="101">
        <v>1812383704</v>
      </c>
      <c r="E195" s="101">
        <v>34509188.659999996</v>
      </c>
    </row>
    <row r="196" spans="3:5">
      <c r="C196" s="58" t="s">
        <v>1509</v>
      </c>
      <c r="D196" s="101">
        <v>70729961</v>
      </c>
      <c r="E196" s="101">
        <v>0</v>
      </c>
    </row>
    <row r="197" spans="3:5">
      <c r="C197" s="58" t="s">
        <v>282</v>
      </c>
      <c r="D197" s="101">
        <v>80027982</v>
      </c>
      <c r="E197" s="101">
        <v>1746224.52</v>
      </c>
    </row>
    <row r="198" spans="3:5">
      <c r="C198" s="58" t="s">
        <v>1308</v>
      </c>
      <c r="D198" s="101">
        <v>7500000</v>
      </c>
      <c r="E198" s="101">
        <v>0</v>
      </c>
    </row>
    <row r="199" spans="3:5">
      <c r="C199" s="58" t="s">
        <v>283</v>
      </c>
      <c r="D199" s="101">
        <v>5990582</v>
      </c>
      <c r="E199" s="101">
        <v>0</v>
      </c>
    </row>
    <row r="200" spans="3:5">
      <c r="C200" s="58" t="s">
        <v>1307</v>
      </c>
      <c r="D200" s="101">
        <v>106500000</v>
      </c>
      <c r="E200" s="101">
        <v>22096357.440000001</v>
      </c>
    </row>
    <row r="201" spans="3:5">
      <c r="C201" s="58" t="s">
        <v>1400</v>
      </c>
      <c r="D201" s="101">
        <v>82480910</v>
      </c>
      <c r="E201" s="101">
        <v>0</v>
      </c>
    </row>
    <row r="202" spans="3:5">
      <c r="C202" s="58" t="s">
        <v>900</v>
      </c>
      <c r="D202" s="101">
        <v>25009724</v>
      </c>
      <c r="E202" s="101">
        <v>0</v>
      </c>
    </row>
    <row r="203" spans="3:5">
      <c r="C203" s="58" t="s">
        <v>1306</v>
      </c>
      <c r="D203" s="101">
        <v>36826601</v>
      </c>
      <c r="E203" s="101">
        <v>0</v>
      </c>
    </row>
    <row r="204" spans="3:5">
      <c r="C204" s="58" t="s">
        <v>1069</v>
      </c>
      <c r="D204" s="101">
        <v>15604233</v>
      </c>
      <c r="E204" s="101">
        <v>0</v>
      </c>
    </row>
    <row r="205" spans="3:5">
      <c r="C205" s="58" t="s">
        <v>478</v>
      </c>
      <c r="D205" s="101">
        <v>6846774</v>
      </c>
      <c r="E205" s="101">
        <v>1128785.95</v>
      </c>
    </row>
    <row r="206" spans="3:5">
      <c r="C206" s="58" t="s">
        <v>479</v>
      </c>
      <c r="D206" s="101">
        <v>2779045</v>
      </c>
      <c r="E206" s="101">
        <v>0</v>
      </c>
    </row>
    <row r="207" spans="3:5">
      <c r="C207" s="58" t="s">
        <v>480</v>
      </c>
      <c r="D207" s="101">
        <v>2779045</v>
      </c>
      <c r="E207" s="101">
        <v>0</v>
      </c>
    </row>
    <row r="208" spans="3:5">
      <c r="C208" s="58" t="s">
        <v>481</v>
      </c>
      <c r="D208" s="101">
        <v>2779043</v>
      </c>
      <c r="E208" s="101">
        <v>0</v>
      </c>
    </row>
    <row r="209" spans="3:5">
      <c r="C209" s="58" t="s">
        <v>482</v>
      </c>
      <c r="D209" s="101">
        <v>6487327</v>
      </c>
      <c r="E209" s="101">
        <v>3390770.5</v>
      </c>
    </row>
    <row r="210" spans="3:5">
      <c r="C210" s="58" t="s">
        <v>483</v>
      </c>
      <c r="D210" s="101">
        <v>1390220</v>
      </c>
      <c r="E210" s="101">
        <v>0</v>
      </c>
    </row>
    <row r="211" spans="3:5">
      <c r="C211" s="58" t="s">
        <v>484</v>
      </c>
      <c r="D211" s="101">
        <v>3475551</v>
      </c>
      <c r="E211" s="101">
        <v>1825748.23</v>
      </c>
    </row>
    <row r="212" spans="3:5">
      <c r="C212" s="58" t="s">
        <v>485</v>
      </c>
      <c r="D212" s="101">
        <v>1266283</v>
      </c>
      <c r="E212" s="101">
        <v>0</v>
      </c>
    </row>
    <row r="213" spans="3:5">
      <c r="C213" s="58" t="s">
        <v>486</v>
      </c>
      <c r="D213" s="101">
        <v>5490542</v>
      </c>
      <c r="E213" s="101">
        <v>0</v>
      </c>
    </row>
    <row r="214" spans="3:5">
      <c r="C214" s="58" t="s">
        <v>1510</v>
      </c>
      <c r="D214" s="101">
        <v>1539962</v>
      </c>
      <c r="E214" s="101">
        <v>0</v>
      </c>
    </row>
    <row r="215" spans="3:5">
      <c r="C215" s="58" t="s">
        <v>1305</v>
      </c>
      <c r="D215" s="101">
        <v>12410285</v>
      </c>
      <c r="E215" s="101">
        <v>0</v>
      </c>
    </row>
    <row r="216" spans="3:5">
      <c r="C216" s="58" t="s">
        <v>284</v>
      </c>
      <c r="D216" s="101">
        <v>3001000</v>
      </c>
      <c r="E216" s="101">
        <v>0</v>
      </c>
    </row>
    <row r="217" spans="3:5">
      <c r="C217" s="58" t="s">
        <v>1304</v>
      </c>
      <c r="D217" s="101">
        <v>1778073</v>
      </c>
      <c r="E217" s="101">
        <v>0</v>
      </c>
    </row>
    <row r="218" spans="3:5">
      <c r="C218" s="58" t="s">
        <v>1303</v>
      </c>
      <c r="D218" s="101">
        <v>2540104</v>
      </c>
      <c r="E218" s="101">
        <v>0</v>
      </c>
    </row>
    <row r="219" spans="3:5">
      <c r="C219" s="58" t="s">
        <v>285</v>
      </c>
      <c r="D219" s="101">
        <v>4500000</v>
      </c>
      <c r="E219" s="101">
        <v>0</v>
      </c>
    </row>
    <row r="220" spans="3:5">
      <c r="C220" s="58" t="s">
        <v>542</v>
      </c>
      <c r="D220" s="101">
        <v>2540104</v>
      </c>
      <c r="E220" s="101">
        <v>0</v>
      </c>
    </row>
    <row r="221" spans="3:5">
      <c r="C221" s="58" t="s">
        <v>543</v>
      </c>
      <c r="D221" s="101">
        <v>2540104</v>
      </c>
      <c r="E221" s="101">
        <v>0</v>
      </c>
    </row>
    <row r="222" spans="3:5">
      <c r="C222" s="58" t="s">
        <v>1302</v>
      </c>
      <c r="D222" s="101">
        <v>1087290</v>
      </c>
      <c r="E222" s="101">
        <v>0</v>
      </c>
    </row>
    <row r="223" spans="3:5">
      <c r="C223" s="58" t="s">
        <v>286</v>
      </c>
      <c r="D223" s="101">
        <v>9096288</v>
      </c>
      <c r="E223" s="101">
        <v>0</v>
      </c>
    </row>
    <row r="224" spans="3:5">
      <c r="C224" s="58" t="s">
        <v>544</v>
      </c>
      <c r="D224" s="101">
        <v>6219972</v>
      </c>
      <c r="E224" s="101">
        <v>0</v>
      </c>
    </row>
    <row r="225" spans="3:5">
      <c r="C225" s="58" t="s">
        <v>1301</v>
      </c>
      <c r="D225" s="101">
        <v>1294237</v>
      </c>
      <c r="E225" s="101">
        <v>0</v>
      </c>
    </row>
    <row r="226" spans="3:5">
      <c r="C226" s="58" t="s">
        <v>287</v>
      </c>
      <c r="D226" s="101">
        <v>1697132</v>
      </c>
      <c r="E226" s="101">
        <v>0</v>
      </c>
    </row>
    <row r="227" spans="3:5">
      <c r="C227" s="58" t="s">
        <v>1300</v>
      </c>
      <c r="D227" s="101">
        <v>4348252</v>
      </c>
      <c r="E227" s="101">
        <v>0</v>
      </c>
    </row>
    <row r="228" spans="3:5">
      <c r="C228" s="58" t="s">
        <v>762</v>
      </c>
      <c r="D228" s="101">
        <v>1000000</v>
      </c>
      <c r="E228" s="101">
        <v>4321302.0199999996</v>
      </c>
    </row>
    <row r="229" spans="3:5">
      <c r="C229" s="58" t="s">
        <v>545</v>
      </c>
      <c r="D229" s="101">
        <v>2209319</v>
      </c>
      <c r="E229" s="101">
        <v>0</v>
      </c>
    </row>
    <row r="230" spans="3:5">
      <c r="C230" s="58" t="s">
        <v>1953</v>
      </c>
      <c r="D230" s="101">
        <v>0</v>
      </c>
      <c r="E230" s="101">
        <v>0</v>
      </c>
    </row>
    <row r="231" spans="3:5">
      <c r="C231" s="58" t="s">
        <v>288</v>
      </c>
      <c r="D231" s="101">
        <v>150000000</v>
      </c>
      <c r="E231" s="101">
        <v>0</v>
      </c>
    </row>
    <row r="232" spans="3:5">
      <c r="C232" s="58" t="s">
        <v>1401</v>
      </c>
      <c r="D232" s="101">
        <v>56087877</v>
      </c>
      <c r="E232" s="101">
        <v>0</v>
      </c>
    </row>
    <row r="233" spans="3:5">
      <c r="C233" s="58" t="s">
        <v>1402</v>
      </c>
      <c r="D233" s="101">
        <v>450068</v>
      </c>
      <c r="E233" s="101">
        <v>0</v>
      </c>
    </row>
    <row r="234" spans="3:5">
      <c r="C234" s="58" t="s">
        <v>1981</v>
      </c>
      <c r="D234" s="101">
        <v>0</v>
      </c>
      <c r="E234" s="101">
        <v>0</v>
      </c>
    </row>
    <row r="235" spans="3:5">
      <c r="C235" s="58" t="s">
        <v>289</v>
      </c>
      <c r="D235" s="101">
        <v>987400000</v>
      </c>
      <c r="E235" s="101">
        <v>0</v>
      </c>
    </row>
    <row r="236" spans="3:5">
      <c r="C236" s="58" t="s">
        <v>1299</v>
      </c>
      <c r="D236" s="101">
        <v>600000</v>
      </c>
      <c r="E236" s="101">
        <v>0</v>
      </c>
    </row>
    <row r="237" spans="3:5">
      <c r="C237" s="58" t="s">
        <v>290</v>
      </c>
      <c r="D237" s="101">
        <v>18131803</v>
      </c>
      <c r="E237" s="101">
        <v>0</v>
      </c>
    </row>
    <row r="238" spans="3:5">
      <c r="C238" s="58" t="s">
        <v>1403</v>
      </c>
      <c r="D238" s="101">
        <v>4114300</v>
      </c>
      <c r="E238" s="101">
        <v>0</v>
      </c>
    </row>
    <row r="239" spans="3:5">
      <c r="C239" s="58" t="s">
        <v>1982</v>
      </c>
      <c r="D239" s="101">
        <v>0</v>
      </c>
      <c r="E239" s="101">
        <v>0</v>
      </c>
    </row>
    <row r="240" spans="3:5">
      <c r="C240" s="58" t="s">
        <v>1298</v>
      </c>
      <c r="D240" s="101">
        <v>4500000</v>
      </c>
      <c r="E240" s="101">
        <v>0</v>
      </c>
    </row>
    <row r="241" spans="3:5">
      <c r="C241" s="58" t="s">
        <v>970</v>
      </c>
      <c r="D241" s="101">
        <v>5000000</v>
      </c>
      <c r="E241" s="101">
        <v>0</v>
      </c>
    </row>
    <row r="242" spans="3:5">
      <c r="C242" s="58" t="s">
        <v>971</v>
      </c>
      <c r="D242" s="101">
        <v>16842797</v>
      </c>
      <c r="E242" s="101">
        <v>0</v>
      </c>
    </row>
    <row r="243" spans="3:5">
      <c r="C243" s="58" t="s">
        <v>1103</v>
      </c>
      <c r="D243" s="101">
        <v>20594048</v>
      </c>
      <c r="E243" s="101">
        <v>0</v>
      </c>
    </row>
    <row r="244" spans="3:5">
      <c r="C244" s="58" t="s">
        <v>291</v>
      </c>
      <c r="D244" s="101">
        <v>7500000</v>
      </c>
      <c r="E244" s="101">
        <v>0</v>
      </c>
    </row>
    <row r="245" spans="3:5">
      <c r="C245" s="58" t="s">
        <v>1983</v>
      </c>
      <c r="D245" s="101">
        <v>0</v>
      </c>
      <c r="E245" s="101">
        <v>0</v>
      </c>
    </row>
    <row r="246" spans="3:5">
      <c r="C246" s="58" t="s">
        <v>292</v>
      </c>
      <c r="D246" s="101">
        <v>3000000</v>
      </c>
      <c r="E246" s="101">
        <v>0</v>
      </c>
    </row>
    <row r="247" spans="3:5">
      <c r="C247" s="58" t="s">
        <v>443</v>
      </c>
      <c r="D247" s="101">
        <v>7500000</v>
      </c>
      <c r="E247" s="101">
        <v>0</v>
      </c>
    </row>
    <row r="248" spans="3:5">
      <c r="C248" s="58" t="s">
        <v>942</v>
      </c>
      <c r="D248" s="101">
        <v>5109366</v>
      </c>
      <c r="E248" s="101">
        <v>0</v>
      </c>
    </row>
    <row r="249" spans="3:5">
      <c r="C249" s="58" t="s">
        <v>1504</v>
      </c>
      <c r="D249" s="101">
        <v>3787500</v>
      </c>
      <c r="E249" s="101">
        <v>0</v>
      </c>
    </row>
    <row r="250" spans="3:5">
      <c r="C250" s="100" t="s">
        <v>246</v>
      </c>
      <c r="D250" s="101">
        <v>342406263</v>
      </c>
      <c r="E250" s="101">
        <v>0</v>
      </c>
    </row>
    <row r="251" spans="3:5">
      <c r="C251" s="58" t="s">
        <v>289</v>
      </c>
      <c r="D251" s="101">
        <v>15000000</v>
      </c>
      <c r="E251" s="101">
        <v>0</v>
      </c>
    </row>
    <row r="252" spans="3:5">
      <c r="C252" s="58" t="s">
        <v>1044</v>
      </c>
      <c r="D252" s="101">
        <v>327406263</v>
      </c>
      <c r="E252" s="101">
        <v>0</v>
      </c>
    </row>
    <row r="253" spans="3:5">
      <c r="C253" s="58" t="s">
        <v>1984</v>
      </c>
      <c r="D253" s="101">
        <v>0</v>
      </c>
      <c r="E253" s="101">
        <v>0</v>
      </c>
    </row>
    <row r="254" spans="3:5">
      <c r="C254" s="100" t="s">
        <v>247</v>
      </c>
      <c r="D254" s="101">
        <v>0</v>
      </c>
      <c r="E254" s="101">
        <v>0</v>
      </c>
    </row>
    <row r="255" spans="3:5">
      <c r="C255" s="58" t="s">
        <v>1953</v>
      </c>
      <c r="D255" s="101">
        <v>0</v>
      </c>
      <c r="E255" s="101">
        <v>0</v>
      </c>
    </row>
    <row r="256" spans="3:5">
      <c r="C256" s="166" t="s">
        <v>293</v>
      </c>
      <c r="D256" s="167">
        <v>3238249486</v>
      </c>
      <c r="E256" s="167">
        <v>46883694.159999996</v>
      </c>
    </row>
    <row r="257" spans="3:5">
      <c r="C257" s="100" t="s">
        <v>244</v>
      </c>
      <c r="D257" s="101">
        <v>2962249486</v>
      </c>
      <c r="E257" s="101">
        <v>46883694.159999996</v>
      </c>
    </row>
    <row r="258" spans="3:5">
      <c r="C258" s="58" t="s">
        <v>1404</v>
      </c>
      <c r="D258" s="101">
        <v>1214590</v>
      </c>
      <c r="E258" s="101">
        <v>0</v>
      </c>
    </row>
    <row r="259" spans="3:5">
      <c r="C259" s="58" t="s">
        <v>901</v>
      </c>
      <c r="D259" s="101">
        <v>1500000000</v>
      </c>
      <c r="E259" s="101">
        <v>6202600</v>
      </c>
    </row>
    <row r="260" spans="3:5">
      <c r="C260" s="58" t="s">
        <v>1511</v>
      </c>
      <c r="D260" s="101">
        <v>20487441</v>
      </c>
      <c r="E260" s="101">
        <v>13256439.470000001</v>
      </c>
    </row>
    <row r="261" spans="3:5">
      <c r="C261" s="58" t="s">
        <v>427</v>
      </c>
      <c r="D261" s="101">
        <v>1100000000</v>
      </c>
      <c r="E261" s="101">
        <v>0</v>
      </c>
    </row>
    <row r="262" spans="3:5">
      <c r="C262" s="58" t="s">
        <v>1102</v>
      </c>
      <c r="D262" s="101">
        <v>44763887</v>
      </c>
      <c r="E262" s="101">
        <v>0</v>
      </c>
    </row>
    <row r="263" spans="3:5">
      <c r="C263" s="58" t="s">
        <v>1985</v>
      </c>
      <c r="D263" s="101">
        <v>0</v>
      </c>
      <c r="E263" s="101">
        <v>0</v>
      </c>
    </row>
    <row r="264" spans="3:5">
      <c r="C264" s="58" t="s">
        <v>1297</v>
      </c>
      <c r="D264" s="101">
        <v>30000000</v>
      </c>
      <c r="E264" s="101">
        <v>0</v>
      </c>
    </row>
    <row r="265" spans="3:5">
      <c r="C265" s="58" t="s">
        <v>1986</v>
      </c>
      <c r="D265" s="101">
        <v>0</v>
      </c>
      <c r="E265" s="101">
        <v>2837659.06</v>
      </c>
    </row>
    <row r="266" spans="3:5">
      <c r="C266" s="58" t="s">
        <v>487</v>
      </c>
      <c r="D266" s="101">
        <v>3337895</v>
      </c>
      <c r="E266" s="101">
        <v>2586995.63</v>
      </c>
    </row>
    <row r="267" spans="3:5">
      <c r="C267" s="58" t="s">
        <v>1296</v>
      </c>
      <c r="D267" s="101">
        <v>52500001</v>
      </c>
      <c r="E267" s="101">
        <v>0</v>
      </c>
    </row>
    <row r="268" spans="3:5">
      <c r="C268" s="58" t="s">
        <v>488</v>
      </c>
      <c r="D268" s="101">
        <v>1200000</v>
      </c>
      <c r="E268" s="101">
        <v>0</v>
      </c>
    </row>
    <row r="269" spans="3:5">
      <c r="C269" s="58" t="s">
        <v>294</v>
      </c>
      <c r="D269" s="101">
        <v>3779637</v>
      </c>
      <c r="E269" s="101">
        <v>0</v>
      </c>
    </row>
    <row r="270" spans="3:5">
      <c r="C270" s="58" t="s">
        <v>1295</v>
      </c>
      <c r="D270" s="101">
        <v>15021140</v>
      </c>
      <c r="E270" s="101">
        <v>0</v>
      </c>
    </row>
    <row r="271" spans="3:5">
      <c r="C271" s="58" t="s">
        <v>858</v>
      </c>
      <c r="D271" s="101">
        <v>22515376</v>
      </c>
      <c r="E271" s="101">
        <v>0</v>
      </c>
    </row>
    <row r="272" spans="3:5">
      <c r="C272" s="58" t="s">
        <v>1923</v>
      </c>
      <c r="D272" s="101">
        <v>0</v>
      </c>
      <c r="E272" s="101">
        <v>0</v>
      </c>
    </row>
    <row r="273" spans="3:5">
      <c r="C273" s="58" t="s">
        <v>1924</v>
      </c>
      <c r="D273" s="101">
        <v>0</v>
      </c>
      <c r="E273" s="101">
        <v>0</v>
      </c>
    </row>
    <row r="274" spans="3:5">
      <c r="C274" s="58" t="s">
        <v>1925</v>
      </c>
      <c r="D274" s="101">
        <v>0</v>
      </c>
      <c r="E274" s="101">
        <v>0</v>
      </c>
    </row>
    <row r="275" spans="3:5">
      <c r="C275" s="58" t="s">
        <v>1405</v>
      </c>
      <c r="D275" s="101">
        <v>5568297</v>
      </c>
      <c r="E275" s="101">
        <v>0</v>
      </c>
    </row>
    <row r="276" spans="3:5">
      <c r="C276" s="58" t="s">
        <v>2069</v>
      </c>
      <c r="D276" s="101">
        <v>0</v>
      </c>
      <c r="E276" s="101">
        <v>0</v>
      </c>
    </row>
    <row r="277" spans="3:5">
      <c r="C277" s="58" t="s">
        <v>1512</v>
      </c>
      <c r="D277" s="101">
        <v>5054925</v>
      </c>
      <c r="E277" s="101">
        <v>0</v>
      </c>
    </row>
    <row r="278" spans="3:5">
      <c r="C278" s="58" t="s">
        <v>1987</v>
      </c>
      <c r="D278" s="101">
        <v>0</v>
      </c>
      <c r="E278" s="101">
        <v>0</v>
      </c>
    </row>
    <row r="279" spans="3:5">
      <c r="C279" s="58" t="s">
        <v>1045</v>
      </c>
      <c r="D279" s="101">
        <v>4228542</v>
      </c>
      <c r="E279" s="101">
        <v>0</v>
      </c>
    </row>
    <row r="280" spans="3:5">
      <c r="C280" s="58" t="s">
        <v>1046</v>
      </c>
      <c r="D280" s="101">
        <v>10259585</v>
      </c>
      <c r="E280" s="101">
        <v>0</v>
      </c>
    </row>
    <row r="281" spans="3:5">
      <c r="C281" s="58" t="s">
        <v>763</v>
      </c>
      <c r="D281" s="101">
        <v>4017656</v>
      </c>
      <c r="E281" s="101">
        <v>0</v>
      </c>
    </row>
    <row r="282" spans="3:5">
      <c r="C282" s="58" t="s">
        <v>764</v>
      </c>
      <c r="D282" s="101">
        <v>2844650</v>
      </c>
      <c r="E282" s="101">
        <v>0</v>
      </c>
    </row>
    <row r="283" spans="3:5">
      <c r="C283" s="58" t="s">
        <v>765</v>
      </c>
      <c r="D283" s="101">
        <v>1095012</v>
      </c>
      <c r="E283" s="101">
        <v>0</v>
      </c>
    </row>
    <row r="284" spans="3:5">
      <c r="C284" s="58" t="s">
        <v>1406</v>
      </c>
      <c r="D284" s="101">
        <v>39493497</v>
      </c>
      <c r="E284" s="101">
        <v>0</v>
      </c>
    </row>
    <row r="285" spans="3:5">
      <c r="C285" s="58" t="s">
        <v>972</v>
      </c>
      <c r="D285" s="101">
        <v>12480334</v>
      </c>
      <c r="E285" s="101">
        <v>0</v>
      </c>
    </row>
    <row r="286" spans="3:5">
      <c r="C286" s="58" t="s">
        <v>444</v>
      </c>
      <c r="D286" s="101">
        <v>29773058</v>
      </c>
      <c r="E286" s="101">
        <v>22000000</v>
      </c>
    </row>
    <row r="287" spans="3:5">
      <c r="C287" s="58" t="s">
        <v>295</v>
      </c>
      <c r="D287" s="101">
        <v>52613963</v>
      </c>
      <c r="E287" s="101">
        <v>0</v>
      </c>
    </row>
    <row r="288" spans="3:5">
      <c r="C288" s="100" t="s">
        <v>247</v>
      </c>
      <c r="D288" s="101">
        <v>276000000</v>
      </c>
      <c r="E288" s="101">
        <v>0</v>
      </c>
    </row>
    <row r="289" spans="3:5">
      <c r="C289" s="58" t="s">
        <v>1296</v>
      </c>
      <c r="D289" s="101">
        <v>276000000</v>
      </c>
      <c r="E289" s="101">
        <v>0</v>
      </c>
    </row>
    <row r="290" spans="3:5">
      <c r="C290" s="166" t="s">
        <v>250</v>
      </c>
      <c r="D290" s="167">
        <v>3319558086</v>
      </c>
      <c r="E290" s="167">
        <v>473502615.46999991</v>
      </c>
    </row>
    <row r="291" spans="3:5">
      <c r="C291" s="100" t="s">
        <v>244</v>
      </c>
      <c r="D291" s="101">
        <v>2270614511</v>
      </c>
      <c r="E291" s="101">
        <v>473502615.46999991</v>
      </c>
    </row>
    <row r="292" spans="3:5">
      <c r="C292" s="58" t="s">
        <v>973</v>
      </c>
      <c r="D292" s="101">
        <v>5740696</v>
      </c>
      <c r="E292" s="101">
        <v>0</v>
      </c>
    </row>
    <row r="293" spans="3:5">
      <c r="C293" s="58" t="s">
        <v>1513</v>
      </c>
      <c r="D293" s="101">
        <v>2725489</v>
      </c>
      <c r="E293" s="101">
        <v>0</v>
      </c>
    </row>
    <row r="294" spans="3:5">
      <c r="C294" s="58" t="s">
        <v>1407</v>
      </c>
      <c r="D294" s="101">
        <v>25006973</v>
      </c>
      <c r="E294" s="101">
        <v>11060624.949999999</v>
      </c>
    </row>
    <row r="295" spans="3:5">
      <c r="C295" s="58" t="s">
        <v>1294</v>
      </c>
      <c r="D295" s="101">
        <v>1931173</v>
      </c>
      <c r="E295" s="101">
        <v>0</v>
      </c>
    </row>
    <row r="296" spans="3:5">
      <c r="C296" s="58" t="s">
        <v>296</v>
      </c>
      <c r="D296" s="101">
        <v>10945349</v>
      </c>
      <c r="E296" s="101">
        <v>0</v>
      </c>
    </row>
    <row r="297" spans="3:5">
      <c r="C297" s="58" t="s">
        <v>489</v>
      </c>
      <c r="D297" s="101">
        <v>5744000</v>
      </c>
      <c r="E297" s="101">
        <v>0</v>
      </c>
    </row>
    <row r="298" spans="3:5">
      <c r="C298" s="58" t="s">
        <v>1293</v>
      </c>
      <c r="D298" s="101">
        <v>12640275</v>
      </c>
      <c r="E298" s="101">
        <v>0</v>
      </c>
    </row>
    <row r="299" spans="3:5">
      <c r="C299" s="58" t="s">
        <v>902</v>
      </c>
      <c r="D299" s="101">
        <v>29237609</v>
      </c>
      <c r="E299" s="101">
        <v>0</v>
      </c>
    </row>
    <row r="300" spans="3:5">
      <c r="C300" s="58" t="s">
        <v>1926</v>
      </c>
      <c r="D300" s="101">
        <v>0</v>
      </c>
      <c r="E300" s="101">
        <v>0</v>
      </c>
    </row>
    <row r="301" spans="3:5">
      <c r="C301" s="58" t="s">
        <v>1514</v>
      </c>
      <c r="D301" s="101">
        <v>33077394</v>
      </c>
      <c r="E301" s="101">
        <v>0</v>
      </c>
    </row>
    <row r="302" spans="3:5">
      <c r="C302" s="58" t="s">
        <v>1515</v>
      </c>
      <c r="D302" s="101">
        <v>21462414</v>
      </c>
      <c r="E302" s="101">
        <v>0</v>
      </c>
    </row>
    <row r="303" spans="3:5">
      <c r="C303" s="58" t="s">
        <v>1954</v>
      </c>
      <c r="D303" s="101">
        <v>0</v>
      </c>
      <c r="E303" s="101">
        <v>0</v>
      </c>
    </row>
    <row r="304" spans="3:5">
      <c r="C304" s="58" t="s">
        <v>859</v>
      </c>
      <c r="D304" s="101">
        <v>41210000</v>
      </c>
      <c r="E304" s="101">
        <v>20888531.140000001</v>
      </c>
    </row>
    <row r="305" spans="3:5">
      <c r="C305" s="58" t="s">
        <v>943</v>
      </c>
      <c r="D305" s="101">
        <v>37500029</v>
      </c>
      <c r="E305" s="101">
        <v>29883672.190000001</v>
      </c>
    </row>
    <row r="306" spans="3:5">
      <c r="C306" s="58" t="s">
        <v>650</v>
      </c>
      <c r="D306" s="101">
        <v>7596315</v>
      </c>
      <c r="E306" s="101">
        <v>0</v>
      </c>
    </row>
    <row r="307" spans="3:5">
      <c r="C307" s="58" t="s">
        <v>1292</v>
      </c>
      <c r="D307" s="101">
        <v>5645883</v>
      </c>
      <c r="E307" s="101">
        <v>0</v>
      </c>
    </row>
    <row r="308" spans="3:5">
      <c r="C308" s="58" t="s">
        <v>651</v>
      </c>
      <c r="D308" s="101">
        <v>7656660</v>
      </c>
      <c r="E308" s="101">
        <v>4399886.91</v>
      </c>
    </row>
    <row r="309" spans="3:5">
      <c r="C309" s="58" t="s">
        <v>652</v>
      </c>
      <c r="D309" s="101">
        <v>6917773</v>
      </c>
      <c r="E309" s="101">
        <v>3816060.73</v>
      </c>
    </row>
    <row r="310" spans="3:5">
      <c r="C310" s="58" t="s">
        <v>1516</v>
      </c>
      <c r="D310" s="101">
        <v>26204967</v>
      </c>
      <c r="E310" s="101">
        <v>12405900.880000001</v>
      </c>
    </row>
    <row r="311" spans="3:5">
      <c r="C311" s="58" t="s">
        <v>903</v>
      </c>
      <c r="D311" s="101">
        <v>8273439</v>
      </c>
      <c r="E311" s="101">
        <v>0</v>
      </c>
    </row>
    <row r="312" spans="3:5">
      <c r="C312" s="58" t="s">
        <v>1517</v>
      </c>
      <c r="D312" s="101">
        <v>4516773</v>
      </c>
      <c r="E312" s="101">
        <v>0</v>
      </c>
    </row>
    <row r="313" spans="3:5">
      <c r="C313" s="58" t="s">
        <v>653</v>
      </c>
      <c r="D313" s="101">
        <v>1088833</v>
      </c>
      <c r="E313" s="101">
        <v>0</v>
      </c>
    </row>
    <row r="314" spans="3:5">
      <c r="C314" s="58" t="s">
        <v>654</v>
      </c>
      <c r="D314" s="101">
        <v>1088833</v>
      </c>
      <c r="E314" s="101">
        <v>0</v>
      </c>
    </row>
    <row r="315" spans="3:5">
      <c r="C315" s="58" t="s">
        <v>1291</v>
      </c>
      <c r="D315" s="101">
        <v>2506068</v>
      </c>
      <c r="E315" s="101">
        <v>0</v>
      </c>
    </row>
    <row r="316" spans="3:5">
      <c r="C316" s="58" t="s">
        <v>298</v>
      </c>
      <c r="D316" s="101">
        <v>6902575</v>
      </c>
      <c r="E316" s="101">
        <v>0</v>
      </c>
    </row>
    <row r="317" spans="3:5">
      <c r="C317" s="58" t="s">
        <v>1518</v>
      </c>
      <c r="D317" s="101">
        <v>2506068</v>
      </c>
      <c r="E317" s="101">
        <v>0</v>
      </c>
    </row>
    <row r="318" spans="3:5">
      <c r="C318" s="58" t="s">
        <v>655</v>
      </c>
      <c r="D318" s="101">
        <v>1519414</v>
      </c>
      <c r="E318" s="101">
        <v>0</v>
      </c>
    </row>
    <row r="319" spans="3:5">
      <c r="C319" s="58" t="s">
        <v>1290</v>
      </c>
      <c r="D319" s="101">
        <v>7597070</v>
      </c>
      <c r="E319" s="101">
        <v>0</v>
      </c>
    </row>
    <row r="320" spans="3:5">
      <c r="C320" s="58" t="s">
        <v>428</v>
      </c>
      <c r="D320" s="101">
        <v>196433820</v>
      </c>
      <c r="E320" s="101">
        <v>0</v>
      </c>
    </row>
    <row r="321" spans="3:5">
      <c r="C321" s="58" t="s">
        <v>1519</v>
      </c>
      <c r="D321" s="101">
        <v>4194427</v>
      </c>
      <c r="E321" s="101">
        <v>0</v>
      </c>
    </row>
    <row r="322" spans="3:5">
      <c r="C322" s="58" t="s">
        <v>656</v>
      </c>
      <c r="D322" s="101">
        <v>2437449</v>
      </c>
      <c r="E322" s="101">
        <v>0</v>
      </c>
    </row>
    <row r="323" spans="3:5">
      <c r="C323" s="58" t="s">
        <v>1520</v>
      </c>
      <c r="D323" s="101">
        <v>1596112</v>
      </c>
      <c r="E323" s="101">
        <v>0</v>
      </c>
    </row>
    <row r="324" spans="3:5">
      <c r="C324" s="58" t="s">
        <v>1289</v>
      </c>
      <c r="D324" s="101">
        <v>3754097</v>
      </c>
      <c r="E324" s="101">
        <v>0</v>
      </c>
    </row>
    <row r="325" spans="3:5">
      <c r="C325" s="58" t="s">
        <v>657</v>
      </c>
      <c r="D325" s="101">
        <v>1595760</v>
      </c>
      <c r="E325" s="101">
        <v>0</v>
      </c>
    </row>
    <row r="326" spans="3:5">
      <c r="C326" s="58" t="s">
        <v>1521</v>
      </c>
      <c r="D326" s="101">
        <v>1117032</v>
      </c>
      <c r="E326" s="101">
        <v>0</v>
      </c>
    </row>
    <row r="327" spans="3:5">
      <c r="C327" s="58" t="s">
        <v>429</v>
      </c>
      <c r="D327" s="101">
        <v>10850043</v>
      </c>
      <c r="E327" s="101">
        <v>0</v>
      </c>
    </row>
    <row r="328" spans="3:5">
      <c r="C328" s="58" t="s">
        <v>658</v>
      </c>
      <c r="D328" s="101">
        <v>3401093</v>
      </c>
      <c r="E328" s="101">
        <v>0</v>
      </c>
    </row>
    <row r="329" spans="3:5">
      <c r="C329" s="58" t="s">
        <v>1522</v>
      </c>
      <c r="D329" s="101">
        <v>3059076</v>
      </c>
      <c r="E329" s="101">
        <v>0</v>
      </c>
    </row>
    <row r="330" spans="3:5">
      <c r="C330" s="58" t="s">
        <v>1288</v>
      </c>
      <c r="D330" s="101">
        <v>44901865</v>
      </c>
      <c r="E330" s="101">
        <v>0</v>
      </c>
    </row>
    <row r="331" spans="3:5">
      <c r="C331" s="58" t="s">
        <v>1523</v>
      </c>
      <c r="D331" s="101">
        <v>1559024</v>
      </c>
      <c r="E331" s="101">
        <v>0</v>
      </c>
    </row>
    <row r="332" spans="3:5">
      <c r="C332" s="58" t="s">
        <v>1524</v>
      </c>
      <c r="D332" s="101">
        <v>16509137</v>
      </c>
      <c r="E332" s="101">
        <v>0</v>
      </c>
    </row>
    <row r="333" spans="3:5">
      <c r="C333" s="58" t="s">
        <v>659</v>
      </c>
      <c r="D333" s="101">
        <v>1559024</v>
      </c>
      <c r="E333" s="101">
        <v>0</v>
      </c>
    </row>
    <row r="334" spans="3:5">
      <c r="C334" s="58" t="s">
        <v>1287</v>
      </c>
      <c r="D334" s="101">
        <v>1989693</v>
      </c>
      <c r="E334" s="101">
        <v>0</v>
      </c>
    </row>
    <row r="335" spans="3:5">
      <c r="C335" s="58" t="s">
        <v>1408</v>
      </c>
      <c r="D335" s="101">
        <v>50121296</v>
      </c>
      <c r="E335" s="101">
        <v>0</v>
      </c>
    </row>
    <row r="336" spans="3:5">
      <c r="C336" s="58" t="s">
        <v>299</v>
      </c>
      <c r="D336" s="101">
        <v>5295987</v>
      </c>
      <c r="E336" s="101">
        <v>0</v>
      </c>
    </row>
    <row r="337" spans="3:5">
      <c r="C337" s="58" t="s">
        <v>1286</v>
      </c>
      <c r="D337" s="101">
        <v>1072941</v>
      </c>
      <c r="E337" s="101">
        <v>0</v>
      </c>
    </row>
    <row r="338" spans="3:5">
      <c r="C338" s="58" t="s">
        <v>1285</v>
      </c>
      <c r="D338" s="101">
        <v>11597000</v>
      </c>
      <c r="E338" s="101">
        <v>0</v>
      </c>
    </row>
    <row r="339" spans="3:5">
      <c r="C339" s="58" t="s">
        <v>1988</v>
      </c>
      <c r="D339" s="101">
        <v>0</v>
      </c>
      <c r="E339" s="101">
        <v>0</v>
      </c>
    </row>
    <row r="340" spans="3:5">
      <c r="C340" s="58" t="s">
        <v>660</v>
      </c>
      <c r="D340" s="101">
        <v>1514599</v>
      </c>
      <c r="E340" s="101">
        <v>0</v>
      </c>
    </row>
    <row r="341" spans="3:5">
      <c r="C341" s="58" t="s">
        <v>661</v>
      </c>
      <c r="D341" s="101">
        <v>1514599</v>
      </c>
      <c r="E341" s="101">
        <v>0</v>
      </c>
    </row>
    <row r="342" spans="3:5">
      <c r="C342" s="58" t="s">
        <v>1989</v>
      </c>
      <c r="D342" s="101">
        <v>0</v>
      </c>
      <c r="E342" s="101">
        <v>0</v>
      </c>
    </row>
    <row r="343" spans="3:5">
      <c r="C343" s="58" t="s">
        <v>662</v>
      </c>
      <c r="D343" s="101">
        <v>1516038</v>
      </c>
      <c r="E343" s="101">
        <v>0</v>
      </c>
    </row>
    <row r="344" spans="3:5">
      <c r="C344" s="58" t="s">
        <v>1525</v>
      </c>
      <c r="D344" s="101">
        <v>1516038</v>
      </c>
      <c r="E344" s="101">
        <v>0</v>
      </c>
    </row>
    <row r="345" spans="3:5">
      <c r="C345" s="58" t="s">
        <v>904</v>
      </c>
      <c r="D345" s="101">
        <v>5222496</v>
      </c>
      <c r="E345" s="101">
        <v>0</v>
      </c>
    </row>
    <row r="346" spans="3:5">
      <c r="C346" s="58" t="s">
        <v>663</v>
      </c>
      <c r="D346" s="101">
        <v>1516038</v>
      </c>
      <c r="E346" s="101">
        <v>0</v>
      </c>
    </row>
    <row r="347" spans="3:5">
      <c r="C347" s="58" t="s">
        <v>664</v>
      </c>
      <c r="D347" s="101">
        <v>8388626</v>
      </c>
      <c r="E347" s="101">
        <v>0</v>
      </c>
    </row>
    <row r="348" spans="3:5">
      <c r="C348" s="58" t="s">
        <v>1284</v>
      </c>
      <c r="D348" s="101">
        <v>2489491</v>
      </c>
      <c r="E348" s="101">
        <v>0</v>
      </c>
    </row>
    <row r="349" spans="3:5">
      <c r="C349" s="58" t="s">
        <v>1409</v>
      </c>
      <c r="D349" s="101">
        <v>5000000</v>
      </c>
      <c r="E349" s="101">
        <v>0</v>
      </c>
    </row>
    <row r="350" spans="3:5">
      <c r="C350" s="58" t="s">
        <v>665</v>
      </c>
      <c r="D350" s="101">
        <v>2489491</v>
      </c>
      <c r="E350" s="101">
        <v>0</v>
      </c>
    </row>
    <row r="351" spans="3:5">
      <c r="C351" s="58" t="s">
        <v>666</v>
      </c>
      <c r="D351" s="101">
        <v>2489491</v>
      </c>
      <c r="E351" s="101">
        <v>0</v>
      </c>
    </row>
    <row r="352" spans="3:5">
      <c r="C352" s="58" t="s">
        <v>667</v>
      </c>
      <c r="D352" s="101">
        <v>1077476</v>
      </c>
      <c r="E352" s="101">
        <v>0</v>
      </c>
    </row>
    <row r="353" spans="3:5">
      <c r="C353" s="58" t="s">
        <v>1283</v>
      </c>
      <c r="D353" s="101">
        <v>28060354</v>
      </c>
      <c r="E353" s="101">
        <v>0</v>
      </c>
    </row>
    <row r="354" spans="3:5">
      <c r="C354" s="58" t="s">
        <v>668</v>
      </c>
      <c r="D354" s="101">
        <v>1077476</v>
      </c>
      <c r="E354" s="101">
        <v>0</v>
      </c>
    </row>
    <row r="355" spans="3:5">
      <c r="C355" s="58" t="s">
        <v>669</v>
      </c>
      <c r="D355" s="101">
        <v>1508467</v>
      </c>
      <c r="E355" s="101">
        <v>0</v>
      </c>
    </row>
    <row r="356" spans="3:5">
      <c r="C356" s="58" t="s">
        <v>300</v>
      </c>
      <c r="D356" s="101">
        <v>755258653</v>
      </c>
      <c r="E356" s="101">
        <v>163256495.74999997</v>
      </c>
    </row>
    <row r="357" spans="3:5">
      <c r="C357" s="58" t="s">
        <v>1411</v>
      </c>
      <c r="D357" s="101">
        <v>42431165</v>
      </c>
      <c r="E357" s="101">
        <v>0</v>
      </c>
    </row>
    <row r="358" spans="3:5">
      <c r="C358" s="58" t="s">
        <v>1526</v>
      </c>
      <c r="D358" s="101">
        <v>1466207</v>
      </c>
      <c r="E358" s="101">
        <v>0</v>
      </c>
    </row>
    <row r="359" spans="3:5">
      <c r="C359" s="58" t="s">
        <v>944</v>
      </c>
      <c r="D359" s="101">
        <v>111907056</v>
      </c>
      <c r="E359" s="101">
        <v>12000031</v>
      </c>
    </row>
    <row r="360" spans="3:5">
      <c r="C360" s="58" t="s">
        <v>860</v>
      </c>
      <c r="D360" s="101">
        <v>75000000</v>
      </c>
      <c r="E360" s="101">
        <v>59938026.780000001</v>
      </c>
    </row>
    <row r="361" spans="3:5">
      <c r="C361" s="58" t="s">
        <v>1282</v>
      </c>
      <c r="D361" s="101">
        <v>1514599</v>
      </c>
      <c r="E361" s="101">
        <v>0</v>
      </c>
    </row>
    <row r="362" spans="3:5">
      <c r="C362" s="58" t="s">
        <v>861</v>
      </c>
      <c r="D362" s="101">
        <v>112920651</v>
      </c>
      <c r="E362" s="101">
        <v>90420651</v>
      </c>
    </row>
    <row r="363" spans="3:5">
      <c r="C363" s="58" t="s">
        <v>975</v>
      </c>
      <c r="D363" s="101">
        <v>10356939</v>
      </c>
      <c r="E363" s="101">
        <v>0</v>
      </c>
    </row>
    <row r="364" spans="3:5">
      <c r="C364" s="58" t="s">
        <v>1358</v>
      </c>
      <c r="D364" s="101">
        <v>38372329</v>
      </c>
      <c r="E364" s="101">
        <v>0</v>
      </c>
    </row>
    <row r="365" spans="3:5">
      <c r="C365" s="58" t="s">
        <v>1038</v>
      </c>
      <c r="D365" s="101">
        <v>46052778</v>
      </c>
      <c r="E365" s="101">
        <v>0</v>
      </c>
    </row>
    <row r="366" spans="3:5">
      <c r="C366" s="58" t="s">
        <v>1410</v>
      </c>
      <c r="D366" s="101">
        <v>12246282</v>
      </c>
      <c r="E366" s="101">
        <v>0</v>
      </c>
    </row>
    <row r="367" spans="3:5">
      <c r="C367" s="58" t="s">
        <v>976</v>
      </c>
      <c r="D367" s="101">
        <v>94360662</v>
      </c>
      <c r="E367" s="101">
        <v>0</v>
      </c>
    </row>
    <row r="368" spans="3:5">
      <c r="C368" s="58" t="s">
        <v>1527</v>
      </c>
      <c r="D368" s="101">
        <v>125547191</v>
      </c>
      <c r="E368" s="101">
        <v>0</v>
      </c>
    </row>
    <row r="369" spans="3:5">
      <c r="C369" s="58" t="s">
        <v>445</v>
      </c>
      <c r="D369" s="101">
        <v>97512371</v>
      </c>
      <c r="E369" s="101">
        <v>65432734.140000001</v>
      </c>
    </row>
    <row r="370" spans="3:5">
      <c r="C370" s="100" t="s">
        <v>246</v>
      </c>
      <c r="D370" s="101">
        <v>8757016</v>
      </c>
      <c r="E370" s="101">
        <v>0</v>
      </c>
    </row>
    <row r="371" spans="3:5">
      <c r="C371" s="58" t="s">
        <v>1515</v>
      </c>
      <c r="D371" s="101">
        <v>6599199</v>
      </c>
      <c r="E371" s="101">
        <v>0</v>
      </c>
    </row>
    <row r="372" spans="3:5">
      <c r="C372" s="58" t="s">
        <v>974</v>
      </c>
      <c r="D372" s="101">
        <v>2157817</v>
      </c>
      <c r="E372" s="101">
        <v>0</v>
      </c>
    </row>
    <row r="373" spans="3:5">
      <c r="C373" s="100" t="s">
        <v>247</v>
      </c>
      <c r="D373" s="101">
        <v>550959819</v>
      </c>
      <c r="E373" s="101">
        <v>0</v>
      </c>
    </row>
    <row r="374" spans="3:5">
      <c r="C374" s="58" t="s">
        <v>1528</v>
      </c>
      <c r="D374" s="101">
        <v>127829819</v>
      </c>
      <c r="E374" s="101">
        <v>0</v>
      </c>
    </row>
    <row r="375" spans="3:5">
      <c r="C375" s="58" t="s">
        <v>1281</v>
      </c>
      <c r="D375" s="101">
        <v>423130000</v>
      </c>
      <c r="E375" s="101">
        <v>0</v>
      </c>
    </row>
    <row r="376" spans="3:5">
      <c r="C376" s="100" t="s">
        <v>248</v>
      </c>
      <c r="D376" s="101">
        <v>489226740</v>
      </c>
      <c r="E376" s="101">
        <v>0</v>
      </c>
    </row>
    <row r="377" spans="3:5">
      <c r="C377" s="58" t="s">
        <v>297</v>
      </c>
      <c r="D377" s="101">
        <v>96929844</v>
      </c>
      <c r="E377" s="101">
        <v>0</v>
      </c>
    </row>
    <row r="378" spans="3:5">
      <c r="C378" s="58" t="s">
        <v>1281</v>
      </c>
      <c r="D378" s="101">
        <v>392296896</v>
      </c>
      <c r="E378" s="101">
        <v>0</v>
      </c>
    </row>
    <row r="379" spans="3:5">
      <c r="C379" s="166" t="s">
        <v>301</v>
      </c>
      <c r="D379" s="167">
        <v>1125980738</v>
      </c>
      <c r="E379" s="167">
        <v>118868513.77000001</v>
      </c>
    </row>
    <row r="380" spans="3:5">
      <c r="C380" s="100" t="s">
        <v>244</v>
      </c>
      <c r="D380" s="101">
        <v>1109087269</v>
      </c>
      <c r="E380" s="101">
        <v>118868513.77000001</v>
      </c>
    </row>
    <row r="381" spans="3:5">
      <c r="C381" s="58" t="s">
        <v>1529</v>
      </c>
      <c r="D381" s="101">
        <v>5765056</v>
      </c>
      <c r="E381" s="101">
        <v>0</v>
      </c>
    </row>
    <row r="382" spans="3:5">
      <c r="C382" s="58" t="s">
        <v>905</v>
      </c>
      <c r="D382" s="101">
        <v>15000000</v>
      </c>
      <c r="E382" s="101">
        <v>0</v>
      </c>
    </row>
    <row r="383" spans="3:5">
      <c r="C383" s="58" t="s">
        <v>1530</v>
      </c>
      <c r="D383" s="101">
        <v>4966671</v>
      </c>
      <c r="E383" s="101">
        <v>0</v>
      </c>
    </row>
    <row r="384" spans="3:5">
      <c r="C384" s="58" t="s">
        <v>1990</v>
      </c>
      <c r="D384" s="101">
        <v>0</v>
      </c>
      <c r="E384" s="101">
        <v>0</v>
      </c>
    </row>
    <row r="385" spans="3:5">
      <c r="C385" s="58" t="s">
        <v>1280</v>
      </c>
      <c r="D385" s="101">
        <v>15038680</v>
      </c>
      <c r="E385" s="101">
        <v>0</v>
      </c>
    </row>
    <row r="386" spans="3:5">
      <c r="C386" s="58" t="s">
        <v>1927</v>
      </c>
      <c r="D386" s="101">
        <v>0</v>
      </c>
      <c r="E386" s="101">
        <v>0</v>
      </c>
    </row>
    <row r="387" spans="3:5">
      <c r="C387" s="58" t="s">
        <v>1928</v>
      </c>
      <c r="D387" s="101">
        <v>0</v>
      </c>
      <c r="E387" s="101">
        <v>0</v>
      </c>
    </row>
    <row r="388" spans="3:5">
      <c r="C388" s="58" t="s">
        <v>1531</v>
      </c>
      <c r="D388" s="101">
        <v>1077369</v>
      </c>
      <c r="E388" s="101">
        <v>0</v>
      </c>
    </row>
    <row r="389" spans="3:5">
      <c r="C389" s="58" t="s">
        <v>1532</v>
      </c>
      <c r="D389" s="101">
        <v>1539099</v>
      </c>
      <c r="E389" s="101">
        <v>0</v>
      </c>
    </row>
    <row r="390" spans="3:5">
      <c r="C390" s="58" t="s">
        <v>1533</v>
      </c>
      <c r="D390" s="101">
        <v>5417029</v>
      </c>
      <c r="E390" s="101">
        <v>0</v>
      </c>
    </row>
    <row r="391" spans="3:5">
      <c r="C391" s="58" t="s">
        <v>1534</v>
      </c>
      <c r="D391" s="101">
        <v>1494129</v>
      </c>
      <c r="E391" s="101">
        <v>0</v>
      </c>
    </row>
    <row r="392" spans="3:5">
      <c r="C392" s="58" t="s">
        <v>1929</v>
      </c>
      <c r="D392" s="101">
        <v>0</v>
      </c>
      <c r="E392" s="101">
        <v>0</v>
      </c>
    </row>
    <row r="393" spans="3:5">
      <c r="C393" s="58" t="s">
        <v>1535</v>
      </c>
      <c r="D393" s="101">
        <v>1063369</v>
      </c>
      <c r="E393" s="101">
        <v>0</v>
      </c>
    </row>
    <row r="394" spans="3:5">
      <c r="C394" s="58" t="s">
        <v>1536</v>
      </c>
      <c r="D394" s="101">
        <v>1632035</v>
      </c>
      <c r="E394" s="101">
        <v>0</v>
      </c>
    </row>
    <row r="395" spans="3:5">
      <c r="C395" s="58" t="s">
        <v>1537</v>
      </c>
      <c r="D395" s="101">
        <v>1750953</v>
      </c>
      <c r="E395" s="101">
        <v>0</v>
      </c>
    </row>
    <row r="396" spans="3:5">
      <c r="C396" s="58" t="s">
        <v>1930</v>
      </c>
      <c r="D396" s="101">
        <v>0</v>
      </c>
      <c r="E396" s="101">
        <v>0</v>
      </c>
    </row>
    <row r="397" spans="3:5">
      <c r="C397" s="58" t="s">
        <v>1538</v>
      </c>
      <c r="D397" s="101">
        <v>1750953</v>
      </c>
      <c r="E397" s="101">
        <v>0</v>
      </c>
    </row>
    <row r="398" spans="3:5">
      <c r="C398" s="58" t="s">
        <v>546</v>
      </c>
      <c r="D398" s="101">
        <v>1750953</v>
      </c>
      <c r="E398" s="101">
        <v>0</v>
      </c>
    </row>
    <row r="399" spans="3:5">
      <c r="C399" s="58" t="s">
        <v>1931</v>
      </c>
      <c r="D399" s="101">
        <v>0</v>
      </c>
      <c r="E399" s="101">
        <v>0</v>
      </c>
    </row>
    <row r="400" spans="3:5">
      <c r="C400" s="58" t="s">
        <v>547</v>
      </c>
      <c r="D400" s="101">
        <v>1510897</v>
      </c>
      <c r="E400" s="101">
        <v>0</v>
      </c>
    </row>
    <row r="401" spans="3:5">
      <c r="C401" s="58" t="s">
        <v>1932</v>
      </c>
      <c r="D401" s="101">
        <v>0</v>
      </c>
      <c r="E401" s="101">
        <v>0</v>
      </c>
    </row>
    <row r="402" spans="3:5">
      <c r="C402" s="58" t="s">
        <v>1933</v>
      </c>
      <c r="D402" s="101">
        <v>0</v>
      </c>
      <c r="E402" s="101">
        <v>0</v>
      </c>
    </row>
    <row r="403" spans="3:5">
      <c r="C403" s="58" t="s">
        <v>1991</v>
      </c>
      <c r="D403" s="101">
        <v>0</v>
      </c>
      <c r="E403" s="101">
        <v>0</v>
      </c>
    </row>
    <row r="404" spans="3:5">
      <c r="C404" s="58" t="s">
        <v>1074</v>
      </c>
      <c r="D404" s="101">
        <v>4907476</v>
      </c>
      <c r="E404" s="101">
        <v>0</v>
      </c>
    </row>
    <row r="405" spans="3:5">
      <c r="C405" s="58" t="s">
        <v>1539</v>
      </c>
      <c r="D405" s="101">
        <v>700000000</v>
      </c>
      <c r="E405" s="101">
        <v>26598472.969999999</v>
      </c>
    </row>
    <row r="406" spans="3:5">
      <c r="C406" s="58" t="s">
        <v>302</v>
      </c>
      <c r="D406" s="101">
        <v>155926163</v>
      </c>
      <c r="E406" s="101">
        <v>16572399.539999999</v>
      </c>
    </row>
    <row r="407" spans="3:5">
      <c r="C407" s="58" t="s">
        <v>303</v>
      </c>
      <c r="D407" s="101">
        <v>8856691</v>
      </c>
      <c r="E407" s="101">
        <v>0</v>
      </c>
    </row>
    <row r="408" spans="3:5">
      <c r="C408" s="58" t="s">
        <v>1992</v>
      </c>
      <c r="D408" s="101">
        <v>0</v>
      </c>
      <c r="E408" s="101">
        <v>0</v>
      </c>
    </row>
    <row r="409" spans="3:5">
      <c r="C409" s="58" t="s">
        <v>1993</v>
      </c>
      <c r="D409" s="101">
        <v>0</v>
      </c>
      <c r="E409" s="101">
        <v>0</v>
      </c>
    </row>
    <row r="410" spans="3:5">
      <c r="C410" s="58" t="s">
        <v>1540</v>
      </c>
      <c r="D410" s="101">
        <v>1075882</v>
      </c>
      <c r="E410" s="101">
        <v>0</v>
      </c>
    </row>
    <row r="411" spans="3:5">
      <c r="C411" s="58" t="s">
        <v>567</v>
      </c>
      <c r="D411" s="101">
        <v>1543101</v>
      </c>
      <c r="E411" s="101">
        <v>0</v>
      </c>
    </row>
    <row r="412" spans="3:5">
      <c r="C412" s="58" t="s">
        <v>1334</v>
      </c>
      <c r="D412" s="101">
        <v>108520676</v>
      </c>
      <c r="E412" s="101">
        <v>0</v>
      </c>
    </row>
    <row r="413" spans="3:5">
      <c r="C413" s="58" t="s">
        <v>945</v>
      </c>
      <c r="D413" s="101">
        <v>15000020</v>
      </c>
      <c r="E413" s="101">
        <v>0</v>
      </c>
    </row>
    <row r="414" spans="3:5">
      <c r="C414" s="58" t="s">
        <v>1994</v>
      </c>
      <c r="D414" s="101">
        <v>0</v>
      </c>
      <c r="E414" s="101">
        <v>0</v>
      </c>
    </row>
    <row r="415" spans="3:5">
      <c r="C415" s="58" t="s">
        <v>946</v>
      </c>
      <c r="D415" s="101">
        <v>15000000</v>
      </c>
      <c r="E415" s="101">
        <v>0</v>
      </c>
    </row>
    <row r="416" spans="3:5">
      <c r="C416" s="58" t="s">
        <v>947</v>
      </c>
      <c r="D416" s="101">
        <v>15000008</v>
      </c>
      <c r="E416" s="101">
        <v>0</v>
      </c>
    </row>
    <row r="417" spans="3:5">
      <c r="C417" s="58" t="s">
        <v>446</v>
      </c>
      <c r="D417" s="101">
        <v>22500059</v>
      </c>
      <c r="E417" s="101">
        <v>0</v>
      </c>
    </row>
    <row r="418" spans="3:5">
      <c r="C418" s="58" t="s">
        <v>304</v>
      </c>
      <c r="D418" s="101">
        <v>1000000</v>
      </c>
      <c r="E418" s="101">
        <v>75697641.260000005</v>
      </c>
    </row>
    <row r="419" spans="3:5">
      <c r="C419" s="100" t="s">
        <v>246</v>
      </c>
      <c r="D419" s="101">
        <v>1288795</v>
      </c>
      <c r="E419" s="101">
        <v>0</v>
      </c>
    </row>
    <row r="420" spans="3:5">
      <c r="C420" s="58" t="s">
        <v>1279</v>
      </c>
      <c r="D420" s="101">
        <v>1288795</v>
      </c>
      <c r="E420" s="101">
        <v>0</v>
      </c>
    </row>
    <row r="421" spans="3:5">
      <c r="C421" s="100" t="s">
        <v>248</v>
      </c>
      <c r="D421" s="101">
        <v>15604674</v>
      </c>
      <c r="E421" s="101">
        <v>0</v>
      </c>
    </row>
    <row r="422" spans="3:5">
      <c r="C422" s="58" t="s">
        <v>1541</v>
      </c>
      <c r="D422" s="101">
        <v>15604674</v>
      </c>
      <c r="E422" s="101">
        <v>0</v>
      </c>
    </row>
    <row r="423" spans="3:5">
      <c r="C423" s="166" t="s">
        <v>251</v>
      </c>
      <c r="D423" s="167">
        <v>1499067987</v>
      </c>
      <c r="E423" s="167">
        <v>40666805.679999992</v>
      </c>
    </row>
    <row r="424" spans="3:5">
      <c r="C424" s="100" t="s">
        <v>244</v>
      </c>
      <c r="D424" s="101">
        <v>1226801580</v>
      </c>
      <c r="E424" s="101">
        <v>40666805.679999992</v>
      </c>
    </row>
    <row r="425" spans="3:5">
      <c r="C425" s="58" t="s">
        <v>1357</v>
      </c>
      <c r="D425" s="101">
        <v>89766549</v>
      </c>
      <c r="E425" s="101">
        <v>0</v>
      </c>
    </row>
    <row r="426" spans="3:5">
      <c r="C426" s="58" t="s">
        <v>849</v>
      </c>
      <c r="D426" s="101">
        <v>43243245</v>
      </c>
      <c r="E426" s="101">
        <v>0</v>
      </c>
    </row>
    <row r="427" spans="3:5">
      <c r="C427" s="58" t="s">
        <v>1542</v>
      </c>
      <c r="D427" s="101">
        <v>27085583</v>
      </c>
      <c r="E427" s="101">
        <v>0</v>
      </c>
    </row>
    <row r="428" spans="3:5">
      <c r="C428" s="58" t="s">
        <v>1047</v>
      </c>
      <c r="D428" s="101">
        <v>1341855</v>
      </c>
      <c r="E428" s="101">
        <v>0</v>
      </c>
    </row>
    <row r="429" spans="3:5">
      <c r="C429" s="58" t="s">
        <v>1543</v>
      </c>
      <c r="D429" s="101">
        <v>49432876</v>
      </c>
      <c r="E429" s="101">
        <v>0</v>
      </c>
    </row>
    <row r="430" spans="3:5">
      <c r="C430" s="58" t="s">
        <v>1412</v>
      </c>
      <c r="D430" s="101">
        <v>30000000</v>
      </c>
      <c r="E430" s="101">
        <v>20181022.539999999</v>
      </c>
    </row>
    <row r="431" spans="3:5">
      <c r="C431" s="58" t="s">
        <v>1356</v>
      </c>
      <c r="D431" s="101">
        <v>78000000</v>
      </c>
      <c r="E431" s="101">
        <v>0</v>
      </c>
    </row>
    <row r="432" spans="3:5">
      <c r="C432" s="58" t="s">
        <v>1101</v>
      </c>
      <c r="D432" s="101">
        <v>39000000</v>
      </c>
      <c r="E432" s="101">
        <v>0</v>
      </c>
    </row>
    <row r="433" spans="3:5">
      <c r="C433" s="58" t="s">
        <v>1934</v>
      </c>
      <c r="D433" s="101">
        <v>0</v>
      </c>
      <c r="E433" s="101">
        <v>0</v>
      </c>
    </row>
    <row r="434" spans="3:5">
      <c r="C434" s="58" t="s">
        <v>1544</v>
      </c>
      <c r="D434" s="101">
        <v>36157505</v>
      </c>
      <c r="E434" s="101">
        <v>0</v>
      </c>
    </row>
    <row r="435" spans="3:5">
      <c r="C435" s="58" t="s">
        <v>1100</v>
      </c>
      <c r="D435" s="101">
        <v>102553368</v>
      </c>
      <c r="E435" s="101">
        <v>0</v>
      </c>
    </row>
    <row r="436" spans="3:5">
      <c r="C436" s="58" t="s">
        <v>491</v>
      </c>
      <c r="D436" s="101">
        <v>10932847</v>
      </c>
      <c r="E436" s="101">
        <v>4147127.83</v>
      </c>
    </row>
    <row r="437" spans="3:5">
      <c r="C437" s="58" t="s">
        <v>1545</v>
      </c>
      <c r="D437" s="101">
        <v>4120981</v>
      </c>
      <c r="E437" s="101">
        <v>1338655.31</v>
      </c>
    </row>
    <row r="438" spans="3:5">
      <c r="C438" s="58" t="s">
        <v>1995</v>
      </c>
      <c r="D438" s="101">
        <v>0</v>
      </c>
      <c r="E438" s="101">
        <v>0</v>
      </c>
    </row>
    <row r="439" spans="3:5">
      <c r="C439" s="58" t="s">
        <v>1996</v>
      </c>
      <c r="D439" s="101">
        <v>0</v>
      </c>
      <c r="E439" s="101">
        <v>0</v>
      </c>
    </row>
    <row r="440" spans="3:5">
      <c r="C440" s="58" t="s">
        <v>1546</v>
      </c>
      <c r="D440" s="101">
        <v>5765056</v>
      </c>
      <c r="E440" s="101">
        <v>0</v>
      </c>
    </row>
    <row r="441" spans="3:5">
      <c r="C441" s="58" t="s">
        <v>492</v>
      </c>
      <c r="D441" s="101">
        <v>5081906</v>
      </c>
      <c r="E441" s="101">
        <v>0</v>
      </c>
    </row>
    <row r="442" spans="3:5">
      <c r="C442" s="58" t="s">
        <v>1547</v>
      </c>
      <c r="D442" s="101">
        <v>3268867</v>
      </c>
      <c r="E442" s="101">
        <v>0</v>
      </c>
    </row>
    <row r="443" spans="3:5">
      <c r="C443" s="58" t="s">
        <v>1355</v>
      </c>
      <c r="D443" s="101">
        <v>10564353</v>
      </c>
      <c r="E443" s="101">
        <v>0</v>
      </c>
    </row>
    <row r="444" spans="3:5">
      <c r="C444" s="58" t="s">
        <v>493</v>
      </c>
      <c r="D444" s="101">
        <v>1938252</v>
      </c>
      <c r="E444" s="101">
        <v>0</v>
      </c>
    </row>
    <row r="445" spans="3:5">
      <c r="C445" s="58" t="s">
        <v>1354</v>
      </c>
      <c r="D445" s="101">
        <v>1193330</v>
      </c>
      <c r="E445" s="101">
        <v>0</v>
      </c>
    </row>
    <row r="446" spans="3:5">
      <c r="C446" s="58" t="s">
        <v>1548</v>
      </c>
      <c r="D446" s="101">
        <v>1516906</v>
      </c>
      <c r="E446" s="101">
        <v>0</v>
      </c>
    </row>
    <row r="447" spans="3:5">
      <c r="C447" s="58" t="s">
        <v>1549</v>
      </c>
      <c r="D447" s="101">
        <v>1067870</v>
      </c>
      <c r="E447" s="101">
        <v>0</v>
      </c>
    </row>
    <row r="448" spans="3:5">
      <c r="C448" s="58" t="s">
        <v>1955</v>
      </c>
      <c r="D448" s="101">
        <v>0</v>
      </c>
      <c r="E448" s="101">
        <v>0</v>
      </c>
    </row>
    <row r="449" spans="3:5">
      <c r="C449" s="58" t="s">
        <v>568</v>
      </c>
      <c r="D449" s="101">
        <v>3027128</v>
      </c>
      <c r="E449" s="101">
        <v>0</v>
      </c>
    </row>
    <row r="450" spans="3:5">
      <c r="C450" s="58" t="s">
        <v>1550</v>
      </c>
      <c r="D450" s="101">
        <v>2557771</v>
      </c>
      <c r="E450" s="101">
        <v>0</v>
      </c>
    </row>
    <row r="451" spans="3:5">
      <c r="C451" s="58" t="s">
        <v>1413</v>
      </c>
      <c r="D451" s="101">
        <v>92391513</v>
      </c>
      <c r="E451" s="101">
        <v>0</v>
      </c>
    </row>
    <row r="452" spans="3:5">
      <c r="C452" s="58" t="s">
        <v>1551</v>
      </c>
      <c r="D452" s="101">
        <v>1310000</v>
      </c>
      <c r="E452" s="101">
        <v>0</v>
      </c>
    </row>
    <row r="453" spans="3:5">
      <c r="C453" s="58" t="s">
        <v>1414</v>
      </c>
      <c r="D453" s="101">
        <v>19500000</v>
      </c>
      <c r="E453" s="101">
        <v>0</v>
      </c>
    </row>
    <row r="454" spans="3:5">
      <c r="C454" s="58" t="s">
        <v>977</v>
      </c>
      <c r="D454" s="101">
        <v>23400000</v>
      </c>
      <c r="E454" s="101">
        <v>0</v>
      </c>
    </row>
    <row r="455" spans="3:5">
      <c r="C455" s="58" t="s">
        <v>978</v>
      </c>
      <c r="D455" s="101">
        <v>23400000</v>
      </c>
      <c r="E455" s="101">
        <v>0</v>
      </c>
    </row>
    <row r="456" spans="3:5">
      <c r="C456" s="58" t="s">
        <v>305</v>
      </c>
      <c r="D456" s="101">
        <v>15612348</v>
      </c>
      <c r="E456" s="101">
        <v>0</v>
      </c>
    </row>
    <row r="457" spans="3:5">
      <c r="C457" s="58" t="s">
        <v>430</v>
      </c>
      <c r="D457" s="101">
        <v>55658568</v>
      </c>
      <c r="E457" s="101">
        <v>0</v>
      </c>
    </row>
    <row r="458" spans="3:5">
      <c r="C458" s="58" t="s">
        <v>862</v>
      </c>
      <c r="D458" s="101">
        <v>105000000</v>
      </c>
      <c r="E458" s="101">
        <v>15000000</v>
      </c>
    </row>
    <row r="459" spans="3:5">
      <c r="C459" s="58" t="s">
        <v>863</v>
      </c>
      <c r="D459" s="101">
        <v>15856374</v>
      </c>
      <c r="E459" s="101">
        <v>0</v>
      </c>
    </row>
    <row r="460" spans="3:5">
      <c r="C460" s="58" t="s">
        <v>1039</v>
      </c>
      <c r="D460" s="101">
        <v>50600000</v>
      </c>
      <c r="E460" s="101">
        <v>0</v>
      </c>
    </row>
    <row r="461" spans="3:5">
      <c r="C461" s="58" t="s">
        <v>979</v>
      </c>
      <c r="D461" s="101">
        <v>48322864</v>
      </c>
      <c r="E461" s="101">
        <v>0</v>
      </c>
    </row>
    <row r="462" spans="3:5">
      <c r="C462" s="58" t="s">
        <v>1278</v>
      </c>
      <c r="D462" s="101">
        <v>3003940</v>
      </c>
      <c r="E462" s="101">
        <v>0</v>
      </c>
    </row>
    <row r="463" spans="3:5">
      <c r="C463" s="58" t="s">
        <v>1415</v>
      </c>
      <c r="D463" s="101">
        <v>16503395</v>
      </c>
      <c r="E463" s="101">
        <v>0</v>
      </c>
    </row>
    <row r="464" spans="3:5">
      <c r="C464" s="58" t="s">
        <v>957</v>
      </c>
      <c r="D464" s="101">
        <v>67851384</v>
      </c>
      <c r="E464" s="101">
        <v>0</v>
      </c>
    </row>
    <row r="465" spans="3:5">
      <c r="C465" s="58" t="s">
        <v>980</v>
      </c>
      <c r="D465" s="101">
        <v>54574367</v>
      </c>
      <c r="E465" s="101">
        <v>0</v>
      </c>
    </row>
    <row r="466" spans="3:5">
      <c r="C466" s="58" t="s">
        <v>981</v>
      </c>
      <c r="D466" s="101">
        <v>11661687</v>
      </c>
      <c r="E466" s="101">
        <v>0</v>
      </c>
    </row>
    <row r="467" spans="3:5">
      <c r="C467" s="58" t="s">
        <v>1552</v>
      </c>
      <c r="D467" s="101">
        <v>23879729</v>
      </c>
      <c r="E467" s="101">
        <v>0</v>
      </c>
    </row>
    <row r="468" spans="3:5">
      <c r="C468" s="58" t="s">
        <v>306</v>
      </c>
      <c r="D468" s="101">
        <v>50659163</v>
      </c>
      <c r="E468" s="101">
        <v>0</v>
      </c>
    </row>
    <row r="469" spans="3:5">
      <c r="C469" s="100" t="s">
        <v>246</v>
      </c>
      <c r="D469" s="101">
        <v>39715907</v>
      </c>
      <c r="E469" s="101">
        <v>0</v>
      </c>
    </row>
    <row r="470" spans="3:5">
      <c r="C470" s="58" t="s">
        <v>1277</v>
      </c>
      <c r="D470" s="101">
        <v>19720001</v>
      </c>
      <c r="E470" s="101">
        <v>0</v>
      </c>
    </row>
    <row r="471" spans="3:5">
      <c r="C471" s="58" t="s">
        <v>1276</v>
      </c>
      <c r="D471" s="101">
        <v>19995906</v>
      </c>
      <c r="E471" s="101">
        <v>0</v>
      </c>
    </row>
    <row r="472" spans="3:5">
      <c r="C472" s="100" t="s">
        <v>247</v>
      </c>
      <c r="D472" s="101">
        <v>232550500</v>
      </c>
      <c r="E472" s="101">
        <v>0</v>
      </c>
    </row>
    <row r="473" spans="3:5">
      <c r="C473" s="58" t="s">
        <v>416</v>
      </c>
      <c r="D473" s="101">
        <v>232550500</v>
      </c>
      <c r="E473" s="101">
        <v>0</v>
      </c>
    </row>
    <row r="474" spans="3:5">
      <c r="C474" s="58" t="s">
        <v>1955</v>
      </c>
      <c r="D474" s="101">
        <v>0</v>
      </c>
      <c r="E474" s="101">
        <v>0</v>
      </c>
    </row>
    <row r="475" spans="3:5">
      <c r="C475" s="166" t="s">
        <v>307</v>
      </c>
      <c r="D475" s="167">
        <v>1728965020</v>
      </c>
      <c r="E475" s="167">
        <v>98666632.819999993</v>
      </c>
    </row>
    <row r="476" spans="3:5">
      <c r="C476" s="100" t="s">
        <v>244</v>
      </c>
      <c r="D476" s="101">
        <v>1728965020</v>
      </c>
      <c r="E476" s="101">
        <v>98666632.819999993</v>
      </c>
    </row>
    <row r="477" spans="3:5">
      <c r="C477" s="58" t="s">
        <v>1553</v>
      </c>
      <c r="D477" s="101">
        <v>8772492</v>
      </c>
      <c r="E477" s="101">
        <v>5910553.7300000004</v>
      </c>
    </row>
    <row r="478" spans="3:5">
      <c r="C478" s="58" t="s">
        <v>1554</v>
      </c>
      <c r="D478" s="101">
        <v>64305821</v>
      </c>
      <c r="E478" s="101">
        <v>0</v>
      </c>
    </row>
    <row r="479" spans="3:5">
      <c r="C479" s="58" t="s">
        <v>1555</v>
      </c>
      <c r="D479" s="101">
        <v>1712376</v>
      </c>
      <c r="E479" s="101">
        <v>909769.28</v>
      </c>
    </row>
    <row r="480" spans="3:5">
      <c r="C480" s="58" t="s">
        <v>1556</v>
      </c>
      <c r="D480" s="101">
        <v>8197657</v>
      </c>
      <c r="E480" s="101">
        <v>1369518.75</v>
      </c>
    </row>
    <row r="481" spans="3:5">
      <c r="C481" s="58" t="s">
        <v>308</v>
      </c>
      <c r="D481" s="101">
        <v>137311858</v>
      </c>
      <c r="E481" s="101">
        <v>1832815.7</v>
      </c>
    </row>
    <row r="482" spans="3:5">
      <c r="C482" s="58" t="s">
        <v>494</v>
      </c>
      <c r="D482" s="101">
        <v>2940444</v>
      </c>
      <c r="E482" s="101">
        <v>0</v>
      </c>
    </row>
    <row r="483" spans="3:5">
      <c r="C483" s="58" t="s">
        <v>495</v>
      </c>
      <c r="D483" s="101">
        <v>1148800</v>
      </c>
      <c r="E483" s="101">
        <v>0</v>
      </c>
    </row>
    <row r="484" spans="3:5">
      <c r="C484" s="58" t="s">
        <v>1557</v>
      </c>
      <c r="D484" s="101">
        <v>1148800</v>
      </c>
      <c r="E484" s="101">
        <v>0</v>
      </c>
    </row>
    <row r="485" spans="3:5">
      <c r="C485" s="58" t="s">
        <v>1558</v>
      </c>
      <c r="D485" s="101">
        <v>2154855</v>
      </c>
      <c r="E485" s="101">
        <v>0</v>
      </c>
    </row>
    <row r="486" spans="3:5">
      <c r="C486" s="58" t="s">
        <v>309</v>
      </c>
      <c r="D486" s="101">
        <v>7492480</v>
      </c>
      <c r="E486" s="101">
        <v>0</v>
      </c>
    </row>
    <row r="487" spans="3:5">
      <c r="C487" s="58" t="s">
        <v>1935</v>
      </c>
      <c r="D487" s="101">
        <v>0</v>
      </c>
      <c r="E487" s="101">
        <v>0</v>
      </c>
    </row>
    <row r="488" spans="3:5">
      <c r="C488" s="58" t="s">
        <v>1559</v>
      </c>
      <c r="D488" s="101">
        <v>5524318</v>
      </c>
      <c r="E488" s="101">
        <v>0</v>
      </c>
    </row>
    <row r="489" spans="3:5">
      <c r="C489" s="58" t="s">
        <v>1560</v>
      </c>
      <c r="D489" s="101">
        <v>268235</v>
      </c>
      <c r="E489" s="101">
        <v>0</v>
      </c>
    </row>
    <row r="490" spans="3:5">
      <c r="C490" s="58" t="s">
        <v>1561</v>
      </c>
      <c r="D490" s="101">
        <v>3895164</v>
      </c>
      <c r="E490" s="101">
        <v>0</v>
      </c>
    </row>
    <row r="491" spans="3:5">
      <c r="C491" s="58" t="s">
        <v>569</v>
      </c>
      <c r="D491" s="101">
        <v>1072941</v>
      </c>
      <c r="E491" s="101">
        <v>0</v>
      </c>
    </row>
    <row r="492" spans="3:5">
      <c r="C492" s="58" t="s">
        <v>1562</v>
      </c>
      <c r="D492" s="101">
        <v>1390181</v>
      </c>
      <c r="E492" s="101">
        <v>0</v>
      </c>
    </row>
    <row r="493" spans="3:5">
      <c r="C493" s="58" t="s">
        <v>1563</v>
      </c>
      <c r="D493" s="101">
        <v>1103829</v>
      </c>
      <c r="E493" s="101">
        <v>0</v>
      </c>
    </row>
    <row r="494" spans="3:5">
      <c r="C494" s="58" t="s">
        <v>1564</v>
      </c>
      <c r="D494" s="101">
        <v>5203875</v>
      </c>
      <c r="E494" s="101">
        <v>0</v>
      </c>
    </row>
    <row r="495" spans="3:5">
      <c r="C495" s="58" t="s">
        <v>1565</v>
      </c>
      <c r="D495" s="101">
        <v>1103829</v>
      </c>
      <c r="E495" s="101">
        <v>0</v>
      </c>
    </row>
    <row r="496" spans="3:5">
      <c r="C496" s="58" t="s">
        <v>1275</v>
      </c>
      <c r="D496" s="101">
        <v>29947984</v>
      </c>
      <c r="E496" s="101">
        <v>0</v>
      </c>
    </row>
    <row r="497" spans="3:5">
      <c r="C497" s="58" t="s">
        <v>1566</v>
      </c>
      <c r="D497" s="101">
        <v>6107332</v>
      </c>
      <c r="E497" s="101">
        <v>0</v>
      </c>
    </row>
    <row r="498" spans="3:5">
      <c r="C498" s="58" t="s">
        <v>1567</v>
      </c>
      <c r="D498" s="101">
        <v>12690749</v>
      </c>
      <c r="E498" s="101">
        <v>0</v>
      </c>
    </row>
    <row r="499" spans="3:5">
      <c r="C499" s="58" t="s">
        <v>1274</v>
      </c>
      <c r="D499" s="101">
        <v>75009959</v>
      </c>
      <c r="E499" s="101">
        <v>1164126.1100000001</v>
      </c>
    </row>
    <row r="500" spans="3:5">
      <c r="C500" s="58" t="s">
        <v>570</v>
      </c>
      <c r="D500" s="101">
        <v>1816559</v>
      </c>
      <c r="E500" s="101">
        <v>0</v>
      </c>
    </row>
    <row r="501" spans="3:5">
      <c r="C501" s="58" t="s">
        <v>1273</v>
      </c>
      <c r="D501" s="101">
        <v>105000032</v>
      </c>
      <c r="E501" s="101">
        <v>0</v>
      </c>
    </row>
    <row r="502" spans="3:5">
      <c r="C502" s="58" t="s">
        <v>1272</v>
      </c>
      <c r="D502" s="101">
        <v>8165286</v>
      </c>
      <c r="E502" s="101">
        <v>0</v>
      </c>
    </row>
    <row r="503" spans="3:5">
      <c r="C503" s="58" t="s">
        <v>1568</v>
      </c>
      <c r="D503" s="101">
        <v>19621021</v>
      </c>
      <c r="E503" s="101">
        <v>0</v>
      </c>
    </row>
    <row r="504" spans="3:5">
      <c r="C504" s="58" t="s">
        <v>1569</v>
      </c>
      <c r="D504" s="101">
        <v>4357440</v>
      </c>
      <c r="E504" s="101">
        <v>0</v>
      </c>
    </row>
    <row r="505" spans="3:5">
      <c r="C505" s="58" t="s">
        <v>310</v>
      </c>
      <c r="D505" s="101">
        <v>28670626</v>
      </c>
      <c r="E505" s="101">
        <v>0</v>
      </c>
    </row>
    <row r="506" spans="3:5">
      <c r="C506" s="58" t="s">
        <v>958</v>
      </c>
      <c r="D506" s="101">
        <v>43866429</v>
      </c>
      <c r="E506" s="101">
        <v>0</v>
      </c>
    </row>
    <row r="507" spans="3:5">
      <c r="C507" s="58" t="s">
        <v>1997</v>
      </c>
      <c r="D507" s="101">
        <v>0</v>
      </c>
      <c r="E507" s="101">
        <v>0</v>
      </c>
    </row>
    <row r="508" spans="3:5">
      <c r="C508" s="58" t="s">
        <v>311</v>
      </c>
      <c r="D508" s="101">
        <v>90000000</v>
      </c>
      <c r="E508" s="101">
        <v>0</v>
      </c>
    </row>
    <row r="509" spans="3:5">
      <c r="C509" s="58" t="s">
        <v>1998</v>
      </c>
      <c r="D509" s="101">
        <v>0</v>
      </c>
      <c r="E509" s="101">
        <v>0</v>
      </c>
    </row>
    <row r="510" spans="3:5">
      <c r="C510" s="58" t="s">
        <v>1271</v>
      </c>
      <c r="D510" s="101">
        <v>1430268</v>
      </c>
      <c r="E510" s="101">
        <v>0</v>
      </c>
    </row>
    <row r="511" spans="3:5">
      <c r="C511" s="58" t="s">
        <v>906</v>
      </c>
      <c r="D511" s="101">
        <v>52500000</v>
      </c>
      <c r="E511" s="101">
        <v>0</v>
      </c>
    </row>
    <row r="512" spans="3:5">
      <c r="C512" s="58" t="s">
        <v>864</v>
      </c>
      <c r="D512" s="101">
        <v>88963550</v>
      </c>
      <c r="E512" s="101">
        <v>38164140</v>
      </c>
    </row>
    <row r="513" spans="3:5">
      <c r="C513" s="58" t="s">
        <v>1050</v>
      </c>
      <c r="D513" s="101">
        <v>6069830</v>
      </c>
      <c r="E513" s="101">
        <v>0</v>
      </c>
    </row>
    <row r="514" spans="3:5">
      <c r="C514" s="58" t="s">
        <v>1570</v>
      </c>
      <c r="D514" s="101">
        <v>900000000</v>
      </c>
      <c r="E514" s="101">
        <v>49315709.25</v>
      </c>
    </row>
    <row r="515" spans="3:5">
      <c r="C515" s="166" t="s">
        <v>252</v>
      </c>
      <c r="D515" s="167">
        <v>347739571</v>
      </c>
      <c r="E515" s="167">
        <v>122125651.45999999</v>
      </c>
    </row>
    <row r="516" spans="3:5">
      <c r="C516" s="100" t="s">
        <v>244</v>
      </c>
      <c r="D516" s="101">
        <v>347739571</v>
      </c>
      <c r="E516" s="101">
        <v>122125651.45999999</v>
      </c>
    </row>
    <row r="517" spans="3:5">
      <c r="C517" s="58" t="s">
        <v>907</v>
      </c>
      <c r="D517" s="101">
        <v>1605717</v>
      </c>
      <c r="E517" s="101">
        <v>0</v>
      </c>
    </row>
    <row r="518" spans="3:5">
      <c r="C518" s="58" t="s">
        <v>496</v>
      </c>
      <c r="D518" s="101">
        <v>5276700</v>
      </c>
      <c r="E518" s="101">
        <v>0</v>
      </c>
    </row>
    <row r="519" spans="3:5">
      <c r="C519" s="58" t="s">
        <v>1270</v>
      </c>
      <c r="D519" s="101">
        <v>1651551</v>
      </c>
      <c r="E519" s="101">
        <v>0</v>
      </c>
    </row>
    <row r="520" spans="3:5">
      <c r="C520" s="58" t="s">
        <v>1999</v>
      </c>
      <c r="D520" s="101">
        <v>0</v>
      </c>
      <c r="E520" s="101">
        <v>4111202.68</v>
      </c>
    </row>
    <row r="521" spans="3:5">
      <c r="C521" s="58" t="s">
        <v>1936</v>
      </c>
      <c r="D521" s="101">
        <v>0</v>
      </c>
      <c r="E521" s="101">
        <v>0</v>
      </c>
    </row>
    <row r="522" spans="3:5">
      <c r="C522" s="58" t="s">
        <v>2070</v>
      </c>
      <c r="D522" s="101">
        <v>0</v>
      </c>
      <c r="E522" s="101">
        <v>0</v>
      </c>
    </row>
    <row r="523" spans="3:5">
      <c r="C523" s="58" t="s">
        <v>1937</v>
      </c>
      <c r="D523" s="101">
        <v>0</v>
      </c>
      <c r="E523" s="101">
        <v>0</v>
      </c>
    </row>
    <row r="524" spans="3:5">
      <c r="C524" s="58" t="s">
        <v>865</v>
      </c>
      <c r="D524" s="101">
        <v>15000000</v>
      </c>
      <c r="E524" s="101">
        <v>12000000</v>
      </c>
    </row>
    <row r="525" spans="3:5">
      <c r="C525" s="58" t="s">
        <v>2071</v>
      </c>
      <c r="D525" s="101">
        <v>0</v>
      </c>
      <c r="E525" s="101">
        <v>0</v>
      </c>
    </row>
    <row r="526" spans="3:5">
      <c r="C526" s="58" t="s">
        <v>312</v>
      </c>
      <c r="D526" s="101">
        <v>101349917</v>
      </c>
      <c r="E526" s="101">
        <v>59370641.299999997</v>
      </c>
    </row>
    <row r="527" spans="3:5">
      <c r="C527" s="58" t="s">
        <v>766</v>
      </c>
      <c r="D527" s="101">
        <v>2829816</v>
      </c>
      <c r="E527" s="101">
        <v>0</v>
      </c>
    </row>
    <row r="528" spans="3:5">
      <c r="C528" s="58" t="s">
        <v>767</v>
      </c>
      <c r="D528" s="101">
        <v>23693954</v>
      </c>
      <c r="E528" s="101">
        <v>0</v>
      </c>
    </row>
    <row r="529" spans="3:5">
      <c r="C529" s="58" t="s">
        <v>768</v>
      </c>
      <c r="D529" s="101">
        <v>1446529</v>
      </c>
      <c r="E529" s="101">
        <v>0</v>
      </c>
    </row>
    <row r="530" spans="3:5">
      <c r="C530" s="58" t="s">
        <v>769</v>
      </c>
      <c r="D530" s="101">
        <v>4164146</v>
      </c>
      <c r="E530" s="101">
        <v>1584741.89</v>
      </c>
    </row>
    <row r="531" spans="3:5">
      <c r="C531" s="58" t="s">
        <v>770</v>
      </c>
      <c r="D531" s="101">
        <v>4982491</v>
      </c>
      <c r="E531" s="101">
        <v>1089109.8899999999</v>
      </c>
    </row>
    <row r="532" spans="3:5">
      <c r="C532" s="58" t="s">
        <v>771</v>
      </c>
      <c r="D532" s="101">
        <v>2829816</v>
      </c>
      <c r="E532" s="101">
        <v>0</v>
      </c>
    </row>
    <row r="533" spans="3:5">
      <c r="C533" s="58" t="s">
        <v>772</v>
      </c>
      <c r="D533" s="101">
        <v>1780595</v>
      </c>
      <c r="E533" s="101">
        <v>0</v>
      </c>
    </row>
    <row r="534" spans="3:5">
      <c r="C534" s="58" t="s">
        <v>773</v>
      </c>
      <c r="D534" s="101">
        <v>8766131</v>
      </c>
      <c r="E534" s="101">
        <v>0</v>
      </c>
    </row>
    <row r="535" spans="3:5">
      <c r="C535" s="58" t="s">
        <v>1269</v>
      </c>
      <c r="D535" s="101">
        <v>1512666</v>
      </c>
      <c r="E535" s="101">
        <v>0</v>
      </c>
    </row>
    <row r="536" spans="3:5">
      <c r="C536" s="58" t="s">
        <v>2000</v>
      </c>
      <c r="D536" s="101">
        <v>0</v>
      </c>
      <c r="E536" s="101">
        <v>0</v>
      </c>
    </row>
    <row r="537" spans="3:5">
      <c r="C537" s="58" t="s">
        <v>774</v>
      </c>
      <c r="D537" s="101">
        <v>4928521</v>
      </c>
      <c r="E537" s="101">
        <v>0</v>
      </c>
    </row>
    <row r="538" spans="3:5">
      <c r="C538" s="58" t="s">
        <v>2001</v>
      </c>
      <c r="D538" s="101">
        <v>0</v>
      </c>
      <c r="E538" s="101">
        <v>0</v>
      </c>
    </row>
    <row r="539" spans="3:5">
      <c r="C539" s="58" t="s">
        <v>1416</v>
      </c>
      <c r="D539" s="101">
        <v>44525856</v>
      </c>
      <c r="E539" s="101">
        <v>0</v>
      </c>
    </row>
    <row r="540" spans="3:5">
      <c r="C540" s="58" t="s">
        <v>1048</v>
      </c>
      <c r="D540" s="101">
        <v>1293193</v>
      </c>
      <c r="E540" s="101">
        <v>0</v>
      </c>
    </row>
    <row r="541" spans="3:5">
      <c r="C541" s="58" t="s">
        <v>866</v>
      </c>
      <c r="D541" s="101">
        <v>22500000</v>
      </c>
      <c r="E541" s="101">
        <v>13969955.699999999</v>
      </c>
    </row>
    <row r="542" spans="3:5">
      <c r="C542" s="58" t="s">
        <v>447</v>
      </c>
      <c r="D542" s="101">
        <v>60101972</v>
      </c>
      <c r="E542" s="101">
        <v>30000000</v>
      </c>
    </row>
    <row r="543" spans="3:5">
      <c r="C543" s="58" t="s">
        <v>867</v>
      </c>
      <c r="D543" s="101">
        <v>37500000</v>
      </c>
      <c r="E543" s="101">
        <v>0</v>
      </c>
    </row>
    <row r="544" spans="3:5">
      <c r="C544" s="166" t="s">
        <v>253</v>
      </c>
      <c r="D544" s="167">
        <v>2658987011</v>
      </c>
      <c r="E544" s="167">
        <v>120246607.89999999</v>
      </c>
    </row>
    <row r="545" spans="3:5">
      <c r="C545" s="100" t="s">
        <v>244</v>
      </c>
      <c r="D545" s="101">
        <v>2451534484</v>
      </c>
      <c r="E545" s="101">
        <v>116550611.73999999</v>
      </c>
    </row>
    <row r="546" spans="3:5">
      <c r="C546" s="58" t="s">
        <v>497</v>
      </c>
      <c r="D546" s="101">
        <v>1598529</v>
      </c>
      <c r="E546" s="101">
        <v>0</v>
      </c>
    </row>
    <row r="547" spans="3:5">
      <c r="C547" s="58" t="s">
        <v>1571</v>
      </c>
      <c r="D547" s="101">
        <v>736699</v>
      </c>
      <c r="E547" s="101">
        <v>0</v>
      </c>
    </row>
    <row r="548" spans="3:5">
      <c r="C548" s="58" t="s">
        <v>1268</v>
      </c>
      <c r="D548" s="101">
        <v>1073335</v>
      </c>
      <c r="E548" s="101">
        <v>0</v>
      </c>
    </row>
    <row r="549" spans="3:5">
      <c r="C549" s="58" t="s">
        <v>1572</v>
      </c>
      <c r="D549" s="101">
        <v>278808</v>
      </c>
      <c r="E549" s="101">
        <v>0</v>
      </c>
    </row>
    <row r="550" spans="3:5">
      <c r="C550" s="58" t="s">
        <v>1573</v>
      </c>
      <c r="D550" s="101">
        <v>1645541</v>
      </c>
      <c r="E550" s="101">
        <v>0</v>
      </c>
    </row>
    <row r="551" spans="3:5">
      <c r="C551" s="58" t="s">
        <v>1417</v>
      </c>
      <c r="D551" s="101">
        <v>26419072</v>
      </c>
      <c r="E551" s="101">
        <v>0</v>
      </c>
    </row>
    <row r="552" spans="3:5">
      <c r="C552" s="58" t="s">
        <v>498</v>
      </c>
      <c r="D552" s="101">
        <v>1873679</v>
      </c>
      <c r="E552" s="101">
        <v>0</v>
      </c>
    </row>
    <row r="553" spans="3:5">
      <c r="C553" s="58" t="s">
        <v>1267</v>
      </c>
      <c r="D553" s="101">
        <v>596092630</v>
      </c>
      <c r="E553" s="101">
        <v>0</v>
      </c>
    </row>
    <row r="554" spans="3:5">
      <c r="C554" s="58" t="s">
        <v>499</v>
      </c>
      <c r="D554" s="101">
        <v>1153011</v>
      </c>
      <c r="E554" s="101">
        <v>0</v>
      </c>
    </row>
    <row r="555" spans="3:5">
      <c r="C555" s="58" t="s">
        <v>1574</v>
      </c>
      <c r="D555" s="101">
        <v>145445</v>
      </c>
      <c r="E555" s="101">
        <v>0</v>
      </c>
    </row>
    <row r="556" spans="3:5">
      <c r="C556" s="58" t="s">
        <v>500</v>
      </c>
      <c r="D556" s="101">
        <v>29336</v>
      </c>
      <c r="E556" s="101">
        <v>0</v>
      </c>
    </row>
    <row r="557" spans="3:5">
      <c r="C557" s="58" t="s">
        <v>1258</v>
      </c>
      <c r="D557" s="101">
        <v>77963381</v>
      </c>
      <c r="E557" s="101">
        <v>0</v>
      </c>
    </row>
    <row r="558" spans="3:5">
      <c r="C558" s="58" t="s">
        <v>1575</v>
      </c>
      <c r="D558" s="101">
        <v>32077889</v>
      </c>
      <c r="E558" s="101">
        <v>0</v>
      </c>
    </row>
    <row r="559" spans="3:5">
      <c r="C559" s="58" t="s">
        <v>313</v>
      </c>
      <c r="D559" s="101">
        <v>7584857</v>
      </c>
      <c r="E559" s="101">
        <v>0</v>
      </c>
    </row>
    <row r="560" spans="3:5">
      <c r="C560" s="58" t="s">
        <v>1260</v>
      </c>
      <c r="D560" s="101">
        <v>91053295</v>
      </c>
      <c r="E560" s="101">
        <v>10000000</v>
      </c>
    </row>
    <row r="561" spans="3:5">
      <c r="C561" s="58" t="s">
        <v>1266</v>
      </c>
      <c r="D561" s="101">
        <v>1153011</v>
      </c>
      <c r="E561" s="101">
        <v>0</v>
      </c>
    </row>
    <row r="562" spans="3:5">
      <c r="C562" s="58" t="s">
        <v>314</v>
      </c>
      <c r="D562" s="101">
        <v>38330024</v>
      </c>
      <c r="E562" s="101">
        <v>3789015.18</v>
      </c>
    </row>
    <row r="563" spans="3:5">
      <c r="C563" s="58" t="s">
        <v>1265</v>
      </c>
      <c r="D563" s="101">
        <v>24764983</v>
      </c>
      <c r="E563" s="101">
        <v>0</v>
      </c>
    </row>
    <row r="564" spans="3:5">
      <c r="C564" s="58" t="s">
        <v>1264</v>
      </c>
      <c r="D564" s="101">
        <v>38981691</v>
      </c>
      <c r="E564" s="101">
        <v>0</v>
      </c>
    </row>
    <row r="565" spans="3:5">
      <c r="C565" s="58" t="s">
        <v>501</v>
      </c>
      <c r="D565" s="101">
        <v>1567033</v>
      </c>
      <c r="E565" s="101">
        <v>0</v>
      </c>
    </row>
    <row r="566" spans="3:5">
      <c r="C566" s="58" t="s">
        <v>1257</v>
      </c>
      <c r="D566" s="101">
        <v>27000000</v>
      </c>
      <c r="E566" s="101">
        <v>0</v>
      </c>
    </row>
    <row r="567" spans="3:5">
      <c r="C567" s="58" t="s">
        <v>502</v>
      </c>
      <c r="D567" s="101">
        <v>1645541</v>
      </c>
      <c r="E567" s="101">
        <v>0</v>
      </c>
    </row>
    <row r="568" spans="3:5">
      <c r="C568" s="58" t="s">
        <v>1263</v>
      </c>
      <c r="D568" s="101">
        <v>36635288</v>
      </c>
      <c r="E568" s="101">
        <v>0</v>
      </c>
    </row>
    <row r="569" spans="3:5">
      <c r="C569" s="58" t="s">
        <v>1576</v>
      </c>
      <c r="D569" s="101">
        <v>1214621</v>
      </c>
      <c r="E569" s="101">
        <v>0</v>
      </c>
    </row>
    <row r="570" spans="3:5">
      <c r="C570" s="58" t="s">
        <v>1353</v>
      </c>
      <c r="D570" s="101">
        <v>108432711</v>
      </c>
      <c r="E570" s="101">
        <v>0</v>
      </c>
    </row>
    <row r="571" spans="3:5">
      <c r="C571" s="58" t="s">
        <v>1577</v>
      </c>
      <c r="D571" s="101">
        <v>117351080</v>
      </c>
      <c r="E571" s="101">
        <v>0</v>
      </c>
    </row>
    <row r="572" spans="3:5">
      <c r="C572" s="58" t="s">
        <v>315</v>
      </c>
      <c r="D572" s="101">
        <v>6799536</v>
      </c>
      <c r="E572" s="101">
        <v>0</v>
      </c>
    </row>
    <row r="573" spans="3:5">
      <c r="C573" s="58" t="s">
        <v>1418</v>
      </c>
      <c r="D573" s="101">
        <v>3266605</v>
      </c>
      <c r="E573" s="101">
        <v>0</v>
      </c>
    </row>
    <row r="574" spans="3:5">
      <c r="C574" s="58" t="s">
        <v>1578</v>
      </c>
      <c r="D574" s="101">
        <v>29017934</v>
      </c>
      <c r="E574" s="101">
        <v>0</v>
      </c>
    </row>
    <row r="575" spans="3:5">
      <c r="C575" s="58" t="s">
        <v>316</v>
      </c>
      <c r="D575" s="101">
        <v>571540169</v>
      </c>
      <c r="E575" s="101">
        <v>0</v>
      </c>
    </row>
    <row r="576" spans="3:5">
      <c r="C576" s="58" t="s">
        <v>670</v>
      </c>
      <c r="D576" s="101">
        <v>27275430</v>
      </c>
      <c r="E576" s="101">
        <v>12680091.83</v>
      </c>
    </row>
    <row r="577" spans="3:5">
      <c r="C577" s="58" t="s">
        <v>1256</v>
      </c>
      <c r="D577" s="101">
        <v>22527651</v>
      </c>
      <c r="E577" s="101">
        <v>0</v>
      </c>
    </row>
    <row r="578" spans="3:5">
      <c r="C578" s="58" t="s">
        <v>2072</v>
      </c>
      <c r="D578" s="101">
        <v>0</v>
      </c>
      <c r="E578" s="101">
        <v>0</v>
      </c>
    </row>
    <row r="579" spans="3:5">
      <c r="C579" s="58" t="s">
        <v>1579</v>
      </c>
      <c r="D579" s="101">
        <v>14181836</v>
      </c>
      <c r="E579" s="101">
        <v>0</v>
      </c>
    </row>
    <row r="580" spans="3:5">
      <c r="C580" s="58" t="s">
        <v>982</v>
      </c>
      <c r="D580" s="101">
        <v>22401178</v>
      </c>
      <c r="E580" s="101">
        <v>0</v>
      </c>
    </row>
    <row r="581" spans="3:5">
      <c r="C581" s="58" t="s">
        <v>983</v>
      </c>
      <c r="D581" s="101">
        <v>20000000</v>
      </c>
      <c r="E581" s="101">
        <v>0</v>
      </c>
    </row>
    <row r="582" spans="3:5">
      <c r="C582" s="58" t="s">
        <v>317</v>
      </c>
      <c r="D582" s="101">
        <v>47149424</v>
      </c>
      <c r="E582" s="101">
        <v>0</v>
      </c>
    </row>
    <row r="583" spans="3:5">
      <c r="C583" s="58" t="s">
        <v>318</v>
      </c>
      <c r="D583" s="101">
        <v>135624299</v>
      </c>
      <c r="E583" s="101">
        <v>17929811.460000001</v>
      </c>
    </row>
    <row r="584" spans="3:5">
      <c r="C584" s="58" t="s">
        <v>1262</v>
      </c>
      <c r="D584" s="101">
        <v>75094907</v>
      </c>
      <c r="E584" s="101">
        <v>0</v>
      </c>
    </row>
    <row r="585" spans="3:5">
      <c r="C585" s="58" t="s">
        <v>984</v>
      </c>
      <c r="D585" s="101">
        <v>19500000</v>
      </c>
      <c r="E585" s="101">
        <v>0</v>
      </c>
    </row>
    <row r="586" spans="3:5">
      <c r="C586" s="58" t="s">
        <v>985</v>
      </c>
      <c r="D586" s="101">
        <v>7851038</v>
      </c>
      <c r="E586" s="101">
        <v>0</v>
      </c>
    </row>
    <row r="587" spans="3:5">
      <c r="C587" s="58" t="s">
        <v>868</v>
      </c>
      <c r="D587" s="101">
        <v>75000000</v>
      </c>
      <c r="E587" s="101">
        <v>22151693.27</v>
      </c>
    </row>
    <row r="588" spans="3:5">
      <c r="C588" s="58" t="s">
        <v>671</v>
      </c>
      <c r="D588" s="101">
        <v>7210700</v>
      </c>
      <c r="E588" s="101">
        <v>0</v>
      </c>
    </row>
    <row r="589" spans="3:5">
      <c r="C589" s="58" t="s">
        <v>986</v>
      </c>
      <c r="D589" s="101">
        <v>15000000</v>
      </c>
      <c r="E589" s="101">
        <v>0</v>
      </c>
    </row>
    <row r="590" spans="3:5">
      <c r="C590" s="58" t="s">
        <v>1049</v>
      </c>
      <c r="D590" s="101">
        <v>11214818</v>
      </c>
      <c r="E590" s="101">
        <v>0</v>
      </c>
    </row>
    <row r="591" spans="3:5">
      <c r="C591" s="58" t="s">
        <v>1261</v>
      </c>
      <c r="D591" s="101">
        <v>19490000</v>
      </c>
      <c r="E591" s="101">
        <v>0</v>
      </c>
    </row>
    <row r="592" spans="3:5">
      <c r="C592" s="58" t="s">
        <v>319</v>
      </c>
      <c r="D592" s="101">
        <v>20048421</v>
      </c>
      <c r="E592" s="101">
        <v>50000000</v>
      </c>
    </row>
    <row r="593" spans="3:5">
      <c r="C593" s="58" t="s">
        <v>1419</v>
      </c>
      <c r="D593" s="101">
        <v>16776034</v>
      </c>
      <c r="E593" s="101">
        <v>0</v>
      </c>
    </row>
    <row r="594" spans="3:5">
      <c r="C594" s="58" t="s">
        <v>1420</v>
      </c>
      <c r="D594" s="101">
        <v>8763014</v>
      </c>
      <c r="E594" s="101">
        <v>0</v>
      </c>
    </row>
    <row r="595" spans="3:5">
      <c r="C595" s="58" t="s">
        <v>1255</v>
      </c>
      <c r="D595" s="101">
        <v>39000000</v>
      </c>
      <c r="E595" s="101">
        <v>0</v>
      </c>
    </row>
    <row r="596" spans="3:5">
      <c r="C596" s="100" t="s">
        <v>246</v>
      </c>
      <c r="D596" s="101">
        <v>53126209</v>
      </c>
      <c r="E596" s="101">
        <v>3695996.16</v>
      </c>
    </row>
    <row r="597" spans="3:5">
      <c r="C597" s="58" t="s">
        <v>1259</v>
      </c>
      <c r="D597" s="101">
        <v>35064886</v>
      </c>
      <c r="E597" s="101">
        <v>3695996.16</v>
      </c>
    </row>
    <row r="598" spans="3:5">
      <c r="C598" s="58" t="s">
        <v>1580</v>
      </c>
      <c r="D598" s="101">
        <v>3277787</v>
      </c>
      <c r="E598" s="101">
        <v>0</v>
      </c>
    </row>
    <row r="599" spans="3:5">
      <c r="C599" s="58" t="s">
        <v>1581</v>
      </c>
      <c r="D599" s="101">
        <v>3414420</v>
      </c>
      <c r="E599" s="101">
        <v>0</v>
      </c>
    </row>
    <row r="600" spans="3:5">
      <c r="C600" s="58" t="s">
        <v>1582</v>
      </c>
      <c r="D600" s="101">
        <v>11369116</v>
      </c>
      <c r="E600" s="101">
        <v>0</v>
      </c>
    </row>
    <row r="601" spans="3:5">
      <c r="C601" s="58" t="s">
        <v>2002</v>
      </c>
      <c r="D601" s="101">
        <v>0</v>
      </c>
      <c r="E601" s="101">
        <v>0</v>
      </c>
    </row>
    <row r="602" spans="3:5">
      <c r="C602" s="100" t="s">
        <v>247</v>
      </c>
      <c r="D602" s="101">
        <v>154326318</v>
      </c>
      <c r="E602" s="101">
        <v>0</v>
      </c>
    </row>
    <row r="603" spans="3:5">
      <c r="C603" s="58" t="s">
        <v>1583</v>
      </c>
      <c r="D603" s="101">
        <v>154326318</v>
      </c>
      <c r="E603" s="101">
        <v>0</v>
      </c>
    </row>
    <row r="604" spans="3:5">
      <c r="C604" s="166" t="s">
        <v>320</v>
      </c>
      <c r="D604" s="167">
        <v>503279228</v>
      </c>
      <c r="E604" s="167">
        <v>121183387.01000001</v>
      </c>
    </row>
    <row r="605" spans="3:5">
      <c r="C605" s="100" t="s">
        <v>244</v>
      </c>
      <c r="D605" s="101">
        <v>246028728</v>
      </c>
      <c r="E605" s="101">
        <v>82669449.310000002</v>
      </c>
    </row>
    <row r="606" spans="3:5">
      <c r="C606" s="58" t="s">
        <v>1421</v>
      </c>
      <c r="D606" s="101">
        <v>37092875</v>
      </c>
      <c r="E606" s="101">
        <v>0</v>
      </c>
    </row>
    <row r="607" spans="3:5">
      <c r="C607" s="58" t="s">
        <v>321</v>
      </c>
      <c r="D607" s="101">
        <v>6006277</v>
      </c>
      <c r="E607" s="101">
        <v>0</v>
      </c>
    </row>
    <row r="608" spans="3:5">
      <c r="C608" s="58" t="s">
        <v>1051</v>
      </c>
      <c r="D608" s="101">
        <v>6867626</v>
      </c>
      <c r="E608" s="101">
        <v>0</v>
      </c>
    </row>
    <row r="609" spans="3:5">
      <c r="C609" s="58" t="s">
        <v>503</v>
      </c>
      <c r="D609" s="101">
        <v>3744980</v>
      </c>
      <c r="E609" s="101">
        <v>242739.77</v>
      </c>
    </row>
    <row r="610" spans="3:5">
      <c r="C610" s="58" t="s">
        <v>1584</v>
      </c>
      <c r="D610" s="101">
        <v>5720142</v>
      </c>
      <c r="E610" s="101">
        <v>638083.65</v>
      </c>
    </row>
    <row r="611" spans="3:5">
      <c r="C611" s="58" t="s">
        <v>504</v>
      </c>
      <c r="D611" s="101">
        <v>2435609</v>
      </c>
      <c r="E611" s="101">
        <v>0</v>
      </c>
    </row>
    <row r="612" spans="3:5">
      <c r="C612" s="58" t="s">
        <v>908</v>
      </c>
      <c r="D612" s="101">
        <v>1094942</v>
      </c>
      <c r="E612" s="101">
        <v>0</v>
      </c>
    </row>
    <row r="613" spans="3:5">
      <c r="C613" s="58" t="s">
        <v>1585</v>
      </c>
      <c r="D613" s="101">
        <v>2728480</v>
      </c>
      <c r="E613" s="101">
        <v>0</v>
      </c>
    </row>
    <row r="614" spans="3:5">
      <c r="C614" s="58" t="s">
        <v>1586</v>
      </c>
      <c r="D614" s="101">
        <v>4014618</v>
      </c>
      <c r="E614" s="101">
        <v>780483.23</v>
      </c>
    </row>
    <row r="615" spans="3:5">
      <c r="C615" s="58" t="s">
        <v>1587</v>
      </c>
      <c r="D615" s="101">
        <v>6802266</v>
      </c>
      <c r="E615" s="101">
        <v>2035612.1</v>
      </c>
    </row>
    <row r="616" spans="3:5">
      <c r="C616" s="58" t="s">
        <v>1588</v>
      </c>
      <c r="D616" s="101">
        <v>6465909</v>
      </c>
      <c r="E616" s="101">
        <v>846636.08</v>
      </c>
    </row>
    <row r="617" spans="3:5">
      <c r="C617" s="58" t="s">
        <v>571</v>
      </c>
      <c r="D617" s="101">
        <v>2489978</v>
      </c>
      <c r="E617" s="101">
        <v>0</v>
      </c>
    </row>
    <row r="618" spans="3:5">
      <c r="C618" s="58" t="s">
        <v>1589</v>
      </c>
      <c r="D618" s="101">
        <v>5336258</v>
      </c>
      <c r="E618" s="101">
        <v>2722545.86</v>
      </c>
    </row>
    <row r="619" spans="3:5">
      <c r="C619" s="58" t="s">
        <v>1254</v>
      </c>
      <c r="D619" s="101">
        <v>2131423</v>
      </c>
      <c r="E619" s="101">
        <v>0</v>
      </c>
    </row>
    <row r="620" spans="3:5">
      <c r="C620" s="58" t="s">
        <v>909</v>
      </c>
      <c r="D620" s="101">
        <v>7846034</v>
      </c>
      <c r="E620" s="101">
        <v>0</v>
      </c>
    </row>
    <row r="621" spans="3:5">
      <c r="C621" s="58" t="s">
        <v>1590</v>
      </c>
      <c r="D621" s="101">
        <v>2131423</v>
      </c>
      <c r="E621" s="101">
        <v>0</v>
      </c>
    </row>
    <row r="622" spans="3:5">
      <c r="C622" s="58" t="s">
        <v>1591</v>
      </c>
      <c r="D622" s="101">
        <v>2131423</v>
      </c>
      <c r="E622" s="101">
        <v>0</v>
      </c>
    </row>
    <row r="623" spans="3:5">
      <c r="C623" s="58" t="s">
        <v>1592</v>
      </c>
      <c r="D623" s="101">
        <v>4853794</v>
      </c>
      <c r="E623" s="101">
        <v>0</v>
      </c>
    </row>
    <row r="624" spans="3:5">
      <c r="C624" s="58" t="s">
        <v>1593</v>
      </c>
      <c r="D624" s="101">
        <v>7970896</v>
      </c>
      <c r="E624" s="101">
        <v>0</v>
      </c>
    </row>
    <row r="625" spans="3:5">
      <c r="C625" s="58" t="s">
        <v>2003</v>
      </c>
      <c r="D625" s="101">
        <v>0</v>
      </c>
      <c r="E625" s="101">
        <v>0</v>
      </c>
    </row>
    <row r="626" spans="3:5">
      <c r="C626" s="58" t="s">
        <v>448</v>
      </c>
      <c r="D626" s="101">
        <v>112501775</v>
      </c>
      <c r="E626" s="101">
        <v>75403348.620000005</v>
      </c>
    </row>
    <row r="627" spans="3:5">
      <c r="C627" s="58" t="s">
        <v>869</v>
      </c>
      <c r="D627" s="101">
        <v>7500000</v>
      </c>
      <c r="E627" s="101">
        <v>0</v>
      </c>
    </row>
    <row r="628" spans="3:5">
      <c r="C628" s="58" t="s">
        <v>1352</v>
      </c>
      <c r="D628" s="101">
        <v>8162000</v>
      </c>
      <c r="E628" s="101">
        <v>0</v>
      </c>
    </row>
    <row r="629" spans="3:5">
      <c r="C629" s="100" t="s">
        <v>246</v>
      </c>
      <c r="D629" s="101">
        <v>210520000</v>
      </c>
      <c r="E629" s="101">
        <v>0</v>
      </c>
    </row>
    <row r="630" spans="3:5">
      <c r="C630" s="58" t="s">
        <v>2004</v>
      </c>
      <c r="D630" s="101">
        <v>0</v>
      </c>
      <c r="E630" s="101">
        <v>0</v>
      </c>
    </row>
    <row r="631" spans="3:5">
      <c r="C631" s="58" t="s">
        <v>1057</v>
      </c>
      <c r="D631" s="101">
        <v>210520000</v>
      </c>
      <c r="E631" s="101">
        <v>0</v>
      </c>
    </row>
    <row r="632" spans="3:5">
      <c r="C632" s="100" t="s">
        <v>247</v>
      </c>
      <c r="D632" s="101">
        <v>46730500</v>
      </c>
      <c r="E632" s="101">
        <v>38513937.700000003</v>
      </c>
    </row>
    <row r="633" spans="3:5">
      <c r="C633" s="58" t="s">
        <v>416</v>
      </c>
      <c r="D633" s="101">
        <v>46730500</v>
      </c>
      <c r="E633" s="101">
        <v>38513937.700000003</v>
      </c>
    </row>
    <row r="634" spans="3:5">
      <c r="C634" s="166" t="s">
        <v>254</v>
      </c>
      <c r="D634" s="167">
        <v>1902986790</v>
      </c>
      <c r="E634" s="167">
        <v>275470024.13999999</v>
      </c>
    </row>
    <row r="635" spans="3:5">
      <c r="C635" s="100" t="s">
        <v>244</v>
      </c>
      <c r="D635" s="101">
        <v>1748848673</v>
      </c>
      <c r="E635" s="101">
        <v>275470024.13999999</v>
      </c>
    </row>
    <row r="636" spans="3:5">
      <c r="C636" s="58" t="s">
        <v>2005</v>
      </c>
      <c r="D636" s="101">
        <v>0</v>
      </c>
      <c r="E636" s="101">
        <v>4432774.3</v>
      </c>
    </row>
    <row r="637" spans="3:5">
      <c r="C637" s="58" t="s">
        <v>505</v>
      </c>
      <c r="D637" s="101">
        <v>1198141</v>
      </c>
      <c r="E637" s="101">
        <v>0</v>
      </c>
    </row>
    <row r="638" spans="3:5">
      <c r="C638" s="58" t="s">
        <v>572</v>
      </c>
      <c r="D638" s="101">
        <v>1665504</v>
      </c>
      <c r="E638" s="101">
        <v>0</v>
      </c>
    </row>
    <row r="639" spans="3:5">
      <c r="C639" s="58" t="s">
        <v>2006</v>
      </c>
      <c r="D639" s="101">
        <v>0</v>
      </c>
      <c r="E639" s="101">
        <v>0</v>
      </c>
    </row>
    <row r="640" spans="3:5">
      <c r="C640" s="58" t="s">
        <v>2007</v>
      </c>
      <c r="D640" s="101">
        <v>0</v>
      </c>
      <c r="E640" s="101">
        <v>0</v>
      </c>
    </row>
    <row r="641" spans="3:5">
      <c r="C641" s="58" t="s">
        <v>573</v>
      </c>
      <c r="D641" s="101">
        <v>1544123</v>
      </c>
      <c r="E641" s="101">
        <v>0</v>
      </c>
    </row>
    <row r="642" spans="3:5">
      <c r="C642" s="58" t="s">
        <v>574</v>
      </c>
      <c r="D642" s="101">
        <v>1610100</v>
      </c>
      <c r="E642" s="101">
        <v>0</v>
      </c>
    </row>
    <row r="643" spans="3:5">
      <c r="C643" s="58" t="s">
        <v>1422</v>
      </c>
      <c r="D643" s="101">
        <v>27415214</v>
      </c>
      <c r="E643" s="101">
        <v>0</v>
      </c>
    </row>
    <row r="644" spans="3:5">
      <c r="C644" s="58" t="s">
        <v>575</v>
      </c>
      <c r="D644" s="101">
        <v>1357119</v>
      </c>
      <c r="E644" s="101">
        <v>0</v>
      </c>
    </row>
    <row r="645" spans="3:5">
      <c r="C645" s="58" t="s">
        <v>910</v>
      </c>
      <c r="D645" s="101">
        <v>857855</v>
      </c>
      <c r="E645" s="101">
        <v>0</v>
      </c>
    </row>
    <row r="646" spans="3:5">
      <c r="C646" s="58" t="s">
        <v>576</v>
      </c>
      <c r="D646" s="101">
        <v>1418116</v>
      </c>
      <c r="E646" s="101">
        <v>0</v>
      </c>
    </row>
    <row r="647" spans="3:5">
      <c r="C647" s="58" t="s">
        <v>577</v>
      </c>
      <c r="D647" s="101">
        <v>678615</v>
      </c>
      <c r="E647" s="101">
        <v>0</v>
      </c>
    </row>
    <row r="648" spans="3:5">
      <c r="C648" s="58" t="s">
        <v>578</v>
      </c>
      <c r="D648" s="101">
        <v>4658128</v>
      </c>
      <c r="E648" s="101">
        <v>0</v>
      </c>
    </row>
    <row r="649" spans="3:5">
      <c r="C649" s="58" t="s">
        <v>322</v>
      </c>
      <c r="D649" s="101">
        <v>6588908</v>
      </c>
      <c r="E649" s="101">
        <v>0</v>
      </c>
    </row>
    <row r="650" spans="3:5">
      <c r="C650" s="58" t="s">
        <v>323</v>
      </c>
      <c r="D650" s="101">
        <v>23913445</v>
      </c>
      <c r="E650" s="101">
        <v>0</v>
      </c>
    </row>
    <row r="651" spans="3:5">
      <c r="C651" s="58" t="s">
        <v>1594</v>
      </c>
      <c r="D651" s="101">
        <v>21666254</v>
      </c>
      <c r="E651" s="101">
        <v>0</v>
      </c>
    </row>
    <row r="652" spans="3:5">
      <c r="C652" s="58" t="s">
        <v>1595</v>
      </c>
      <c r="D652" s="101">
        <v>1518414</v>
      </c>
      <c r="E652" s="101">
        <v>0</v>
      </c>
    </row>
    <row r="653" spans="3:5">
      <c r="C653" s="58" t="s">
        <v>672</v>
      </c>
      <c r="D653" s="101">
        <v>1000000</v>
      </c>
      <c r="E653" s="101">
        <v>0</v>
      </c>
    </row>
    <row r="654" spans="3:5">
      <c r="C654" s="58" t="s">
        <v>579</v>
      </c>
      <c r="D654" s="101">
        <v>1516439</v>
      </c>
      <c r="E654" s="101">
        <v>0</v>
      </c>
    </row>
    <row r="655" spans="3:5">
      <c r="C655" s="58" t="s">
        <v>1596</v>
      </c>
      <c r="D655" s="101">
        <v>56615845</v>
      </c>
      <c r="E655" s="101">
        <v>0</v>
      </c>
    </row>
    <row r="656" spans="3:5">
      <c r="C656" s="58" t="s">
        <v>1597</v>
      </c>
      <c r="D656" s="101">
        <v>1342713</v>
      </c>
      <c r="E656" s="101">
        <v>0</v>
      </c>
    </row>
    <row r="657" spans="3:5">
      <c r="C657" s="58" t="s">
        <v>1598</v>
      </c>
      <c r="D657" s="101">
        <v>1769549</v>
      </c>
      <c r="E657" s="101">
        <v>1011185.59</v>
      </c>
    </row>
    <row r="658" spans="3:5">
      <c r="C658" s="58" t="s">
        <v>580</v>
      </c>
      <c r="D658" s="101">
        <v>1073078</v>
      </c>
      <c r="E658" s="101">
        <v>0</v>
      </c>
    </row>
    <row r="659" spans="3:5">
      <c r="C659" s="58" t="s">
        <v>1599</v>
      </c>
      <c r="D659" s="101">
        <v>1794317</v>
      </c>
      <c r="E659" s="101">
        <v>0</v>
      </c>
    </row>
    <row r="660" spans="3:5">
      <c r="C660" s="58" t="s">
        <v>1600</v>
      </c>
      <c r="D660" s="101">
        <v>886055</v>
      </c>
      <c r="E660" s="101">
        <v>359561.77</v>
      </c>
    </row>
    <row r="661" spans="3:5">
      <c r="C661" s="58" t="s">
        <v>581</v>
      </c>
      <c r="D661" s="101">
        <v>1073078</v>
      </c>
      <c r="E661" s="101">
        <v>0</v>
      </c>
    </row>
    <row r="662" spans="3:5">
      <c r="C662" s="58" t="s">
        <v>1601</v>
      </c>
      <c r="D662" s="101">
        <v>1514393</v>
      </c>
      <c r="E662" s="101">
        <v>0</v>
      </c>
    </row>
    <row r="663" spans="3:5">
      <c r="C663" s="58" t="s">
        <v>324</v>
      </c>
      <c r="D663" s="101">
        <v>21819316</v>
      </c>
      <c r="E663" s="101">
        <v>0</v>
      </c>
    </row>
    <row r="664" spans="3:5">
      <c r="C664" s="58" t="s">
        <v>582</v>
      </c>
      <c r="D664" s="101">
        <v>1104864</v>
      </c>
      <c r="E664" s="101">
        <v>0</v>
      </c>
    </row>
    <row r="665" spans="3:5">
      <c r="C665" s="58" t="s">
        <v>583</v>
      </c>
      <c r="D665" s="101">
        <v>1104864</v>
      </c>
      <c r="E665" s="101">
        <v>0</v>
      </c>
    </row>
    <row r="666" spans="3:5">
      <c r="C666" s="58" t="s">
        <v>1602</v>
      </c>
      <c r="D666" s="101">
        <v>1513231</v>
      </c>
      <c r="E666" s="101">
        <v>0</v>
      </c>
    </row>
    <row r="667" spans="3:5">
      <c r="C667" s="58" t="s">
        <v>1603</v>
      </c>
      <c r="D667" s="101">
        <v>2427558</v>
      </c>
      <c r="E667" s="101">
        <v>0</v>
      </c>
    </row>
    <row r="668" spans="3:5">
      <c r="C668" s="58" t="s">
        <v>584</v>
      </c>
      <c r="D668" s="101">
        <v>1816559</v>
      </c>
      <c r="E668" s="101">
        <v>0</v>
      </c>
    </row>
    <row r="669" spans="3:5">
      <c r="C669" s="58" t="s">
        <v>2008</v>
      </c>
      <c r="D669" s="101">
        <v>0</v>
      </c>
      <c r="E669" s="101">
        <v>0</v>
      </c>
    </row>
    <row r="670" spans="3:5">
      <c r="C670" s="58" t="s">
        <v>1351</v>
      </c>
      <c r="D670" s="101">
        <v>95358654</v>
      </c>
      <c r="E670" s="101">
        <v>87358654</v>
      </c>
    </row>
    <row r="671" spans="3:5">
      <c r="C671" s="58" t="s">
        <v>1604</v>
      </c>
      <c r="D671" s="101">
        <v>1072941</v>
      </c>
      <c r="E671" s="101">
        <v>0</v>
      </c>
    </row>
    <row r="672" spans="3:5">
      <c r="C672" s="58" t="s">
        <v>1605</v>
      </c>
      <c r="D672" s="101">
        <v>68640266</v>
      </c>
      <c r="E672" s="101">
        <v>0</v>
      </c>
    </row>
    <row r="673" spans="3:5">
      <c r="C673" s="58" t="s">
        <v>1606</v>
      </c>
      <c r="D673" s="101">
        <v>3099995</v>
      </c>
      <c r="E673" s="101">
        <v>0</v>
      </c>
    </row>
    <row r="674" spans="3:5">
      <c r="C674" s="58" t="s">
        <v>1253</v>
      </c>
      <c r="D674" s="101">
        <v>7800000</v>
      </c>
      <c r="E674" s="101">
        <v>0</v>
      </c>
    </row>
    <row r="675" spans="3:5">
      <c r="C675" s="58" t="s">
        <v>2009</v>
      </c>
      <c r="D675" s="101">
        <v>0</v>
      </c>
      <c r="E675" s="101">
        <v>0</v>
      </c>
    </row>
    <row r="676" spans="3:5">
      <c r="C676" s="58" t="s">
        <v>987</v>
      </c>
      <c r="D676" s="101">
        <v>7668693</v>
      </c>
      <c r="E676" s="101">
        <v>0</v>
      </c>
    </row>
    <row r="677" spans="3:5">
      <c r="C677" s="58" t="s">
        <v>1423</v>
      </c>
      <c r="D677" s="101">
        <v>22544962</v>
      </c>
      <c r="E677" s="101">
        <v>0</v>
      </c>
    </row>
    <row r="678" spans="3:5">
      <c r="C678" s="58" t="s">
        <v>870</v>
      </c>
      <c r="D678" s="101">
        <v>3900000</v>
      </c>
      <c r="E678" s="101">
        <v>0</v>
      </c>
    </row>
    <row r="679" spans="3:5">
      <c r="C679" s="58" t="s">
        <v>2010</v>
      </c>
      <c r="D679" s="101">
        <v>0</v>
      </c>
      <c r="E679" s="101">
        <v>0</v>
      </c>
    </row>
    <row r="680" spans="3:5">
      <c r="C680" s="58" t="s">
        <v>1607</v>
      </c>
      <c r="D680" s="101">
        <v>4777562</v>
      </c>
      <c r="E680" s="101">
        <v>0</v>
      </c>
    </row>
    <row r="681" spans="3:5">
      <c r="C681" s="58" t="s">
        <v>988</v>
      </c>
      <c r="D681" s="101">
        <v>6428097</v>
      </c>
      <c r="E681" s="101">
        <v>0</v>
      </c>
    </row>
    <row r="682" spans="3:5">
      <c r="C682" s="58" t="s">
        <v>2073</v>
      </c>
      <c r="D682" s="101">
        <v>0</v>
      </c>
      <c r="E682" s="101">
        <v>0</v>
      </c>
    </row>
    <row r="683" spans="3:5">
      <c r="C683" s="58" t="s">
        <v>1608</v>
      </c>
      <c r="D683" s="101">
        <v>102389214</v>
      </c>
      <c r="E683" s="101">
        <v>0</v>
      </c>
    </row>
    <row r="684" spans="3:5">
      <c r="C684" s="58" t="s">
        <v>2011</v>
      </c>
      <c r="D684" s="101">
        <v>0</v>
      </c>
      <c r="E684" s="101">
        <v>5235859.03</v>
      </c>
    </row>
    <row r="685" spans="3:5">
      <c r="C685" s="58" t="s">
        <v>871</v>
      </c>
      <c r="D685" s="101">
        <v>450005234</v>
      </c>
      <c r="E685" s="101">
        <v>159340908.86000001</v>
      </c>
    </row>
    <row r="686" spans="3:5">
      <c r="C686" s="58" t="s">
        <v>872</v>
      </c>
      <c r="D686" s="101">
        <v>79068472</v>
      </c>
      <c r="E686" s="101">
        <v>0</v>
      </c>
    </row>
    <row r="687" spans="3:5">
      <c r="C687" s="58" t="s">
        <v>989</v>
      </c>
      <c r="D687" s="101">
        <v>18692037</v>
      </c>
      <c r="E687" s="101">
        <v>0</v>
      </c>
    </row>
    <row r="688" spans="3:5">
      <c r="C688" s="58" t="s">
        <v>1052</v>
      </c>
      <c r="D688" s="101">
        <v>17008298</v>
      </c>
      <c r="E688" s="101">
        <v>0</v>
      </c>
    </row>
    <row r="689" spans="3:5">
      <c r="C689" s="58" t="s">
        <v>1034</v>
      </c>
      <c r="D689" s="101">
        <v>1554892</v>
      </c>
      <c r="E689" s="101">
        <v>0</v>
      </c>
    </row>
    <row r="690" spans="3:5">
      <c r="C690" s="58" t="s">
        <v>990</v>
      </c>
      <c r="D690" s="101">
        <v>6492976</v>
      </c>
      <c r="E690" s="101">
        <v>0</v>
      </c>
    </row>
    <row r="691" spans="3:5">
      <c r="C691" s="58" t="s">
        <v>325</v>
      </c>
      <c r="D691" s="101">
        <v>149999993</v>
      </c>
      <c r="E691" s="101">
        <v>0</v>
      </c>
    </row>
    <row r="692" spans="3:5">
      <c r="C692" s="58" t="s">
        <v>991</v>
      </c>
      <c r="D692" s="101">
        <v>11231038</v>
      </c>
      <c r="E692" s="101">
        <v>0</v>
      </c>
    </row>
    <row r="693" spans="3:5">
      <c r="C693" s="58" t="s">
        <v>992</v>
      </c>
      <c r="D693" s="101">
        <v>6219566</v>
      </c>
      <c r="E693" s="101">
        <v>0</v>
      </c>
    </row>
    <row r="694" spans="3:5">
      <c r="C694" s="58" t="s">
        <v>993</v>
      </c>
      <c r="D694" s="101">
        <v>7774458</v>
      </c>
      <c r="E694" s="101">
        <v>0</v>
      </c>
    </row>
    <row r="695" spans="3:5">
      <c r="C695" s="58" t="s">
        <v>1035</v>
      </c>
      <c r="D695" s="101">
        <v>1566229</v>
      </c>
      <c r="E695" s="101">
        <v>0</v>
      </c>
    </row>
    <row r="696" spans="3:5">
      <c r="C696" s="58" t="s">
        <v>994</v>
      </c>
      <c r="D696" s="101">
        <v>38981691</v>
      </c>
      <c r="E696" s="101">
        <v>0</v>
      </c>
    </row>
    <row r="697" spans="3:5">
      <c r="C697" s="58" t="s">
        <v>326</v>
      </c>
      <c r="D697" s="101">
        <v>19960269</v>
      </c>
      <c r="E697" s="101">
        <v>0</v>
      </c>
    </row>
    <row r="698" spans="3:5">
      <c r="C698" s="58" t="s">
        <v>1040</v>
      </c>
      <c r="D698" s="101">
        <v>77963381</v>
      </c>
      <c r="E698" s="101">
        <v>0</v>
      </c>
    </row>
    <row r="699" spans="3:5">
      <c r="C699" s="58" t="s">
        <v>327</v>
      </c>
      <c r="D699" s="101">
        <v>119079128</v>
      </c>
      <c r="E699" s="101">
        <v>0</v>
      </c>
    </row>
    <row r="700" spans="3:5">
      <c r="C700" s="58" t="s">
        <v>449</v>
      </c>
      <c r="D700" s="101">
        <v>225108832</v>
      </c>
      <c r="E700" s="101">
        <v>17731080.59</v>
      </c>
    </row>
    <row r="701" spans="3:5">
      <c r="C701" s="100" t="s">
        <v>246</v>
      </c>
      <c r="D701" s="101">
        <v>154138117</v>
      </c>
      <c r="E701" s="101">
        <v>0</v>
      </c>
    </row>
    <row r="702" spans="3:5">
      <c r="C702" s="58" t="s">
        <v>1252</v>
      </c>
      <c r="D702" s="101">
        <v>75597763</v>
      </c>
      <c r="E702" s="101">
        <v>0</v>
      </c>
    </row>
    <row r="703" spans="3:5">
      <c r="C703" s="58" t="s">
        <v>1609</v>
      </c>
      <c r="D703" s="101">
        <v>78540354</v>
      </c>
      <c r="E703" s="101">
        <v>0</v>
      </c>
    </row>
    <row r="704" spans="3:5">
      <c r="C704" s="58" t="s">
        <v>2012</v>
      </c>
      <c r="D704" s="101">
        <v>0</v>
      </c>
      <c r="E704" s="101">
        <v>0</v>
      </c>
    </row>
    <row r="705" spans="3:5">
      <c r="C705" s="166" t="s">
        <v>328</v>
      </c>
      <c r="D705" s="167">
        <v>615439823</v>
      </c>
      <c r="E705" s="167">
        <v>1164272</v>
      </c>
    </row>
    <row r="706" spans="3:5">
      <c r="C706" s="100" t="s">
        <v>244</v>
      </c>
      <c r="D706" s="101">
        <v>595986491</v>
      </c>
      <c r="E706" s="101">
        <v>1164272</v>
      </c>
    </row>
    <row r="707" spans="3:5">
      <c r="C707" s="58" t="s">
        <v>329</v>
      </c>
      <c r="D707" s="101">
        <v>7203181</v>
      </c>
      <c r="E707" s="101">
        <v>0</v>
      </c>
    </row>
    <row r="708" spans="3:5">
      <c r="C708" s="58" t="s">
        <v>330</v>
      </c>
      <c r="D708" s="101">
        <v>6957845</v>
      </c>
      <c r="E708" s="101">
        <v>0</v>
      </c>
    </row>
    <row r="709" spans="3:5">
      <c r="C709" s="58" t="s">
        <v>331</v>
      </c>
      <c r="D709" s="101">
        <v>37077323</v>
      </c>
      <c r="E709" s="101">
        <v>1164272</v>
      </c>
    </row>
    <row r="710" spans="3:5">
      <c r="C710" s="58" t="s">
        <v>1610</v>
      </c>
      <c r="D710" s="101">
        <v>67414593</v>
      </c>
      <c r="E710" s="101">
        <v>0</v>
      </c>
    </row>
    <row r="711" spans="3:5">
      <c r="C711" s="58" t="s">
        <v>506</v>
      </c>
      <c r="D711" s="101">
        <v>1651551</v>
      </c>
      <c r="E711" s="101">
        <v>0</v>
      </c>
    </row>
    <row r="712" spans="3:5">
      <c r="C712" s="58" t="s">
        <v>507</v>
      </c>
      <c r="D712" s="101">
        <v>1620111</v>
      </c>
      <c r="E712" s="101">
        <v>0</v>
      </c>
    </row>
    <row r="713" spans="3:5">
      <c r="C713" s="58" t="s">
        <v>1251</v>
      </c>
      <c r="D713" s="101">
        <v>15016073</v>
      </c>
      <c r="E713" s="101">
        <v>0</v>
      </c>
    </row>
    <row r="714" spans="3:5">
      <c r="C714" s="58" t="s">
        <v>508</v>
      </c>
      <c r="D714" s="101">
        <v>1157222</v>
      </c>
      <c r="E714" s="101">
        <v>0</v>
      </c>
    </row>
    <row r="715" spans="3:5">
      <c r="C715" s="58" t="s">
        <v>1611</v>
      </c>
      <c r="D715" s="101">
        <v>1514767</v>
      </c>
      <c r="E715" s="101">
        <v>0</v>
      </c>
    </row>
    <row r="716" spans="3:5">
      <c r="C716" s="58" t="s">
        <v>509</v>
      </c>
      <c r="D716" s="101">
        <v>9700392</v>
      </c>
      <c r="E716" s="101">
        <v>0</v>
      </c>
    </row>
    <row r="717" spans="3:5">
      <c r="C717" s="58" t="s">
        <v>510</v>
      </c>
      <c r="D717" s="101">
        <v>4488508</v>
      </c>
      <c r="E717" s="101">
        <v>0</v>
      </c>
    </row>
    <row r="718" spans="3:5">
      <c r="C718" s="58" t="s">
        <v>1250</v>
      </c>
      <c r="D718" s="101">
        <v>1281243</v>
      </c>
      <c r="E718" s="101">
        <v>0</v>
      </c>
    </row>
    <row r="719" spans="3:5">
      <c r="C719" s="58" t="s">
        <v>911</v>
      </c>
      <c r="D719" s="101">
        <v>54572186</v>
      </c>
      <c r="E719" s="101">
        <v>0</v>
      </c>
    </row>
    <row r="720" spans="3:5">
      <c r="C720" s="58" t="s">
        <v>1612</v>
      </c>
      <c r="D720" s="101">
        <v>1847655</v>
      </c>
      <c r="E720" s="101">
        <v>0</v>
      </c>
    </row>
    <row r="721" spans="3:5">
      <c r="C721" s="58" t="s">
        <v>1099</v>
      </c>
      <c r="D721" s="101">
        <v>6097969</v>
      </c>
      <c r="E721" s="101">
        <v>0</v>
      </c>
    </row>
    <row r="722" spans="3:5">
      <c r="C722" s="58" t="s">
        <v>332</v>
      </c>
      <c r="D722" s="101">
        <v>13966319</v>
      </c>
      <c r="E722" s="101">
        <v>0</v>
      </c>
    </row>
    <row r="723" spans="3:5">
      <c r="C723" s="58" t="s">
        <v>431</v>
      </c>
      <c r="D723" s="101">
        <v>33296708</v>
      </c>
      <c r="E723" s="101">
        <v>0</v>
      </c>
    </row>
    <row r="724" spans="3:5">
      <c r="C724" s="58" t="s">
        <v>432</v>
      </c>
      <c r="D724" s="101">
        <v>1000000</v>
      </c>
      <c r="E724" s="101">
        <v>0</v>
      </c>
    </row>
    <row r="725" spans="3:5">
      <c r="C725" s="58" t="s">
        <v>1247</v>
      </c>
      <c r="D725" s="101">
        <v>22500000</v>
      </c>
      <c r="E725" s="101">
        <v>0</v>
      </c>
    </row>
    <row r="726" spans="3:5">
      <c r="C726" s="58" t="s">
        <v>1249</v>
      </c>
      <c r="D726" s="101">
        <v>33747251</v>
      </c>
      <c r="E726" s="101">
        <v>0</v>
      </c>
    </row>
    <row r="727" spans="3:5">
      <c r="C727" s="58" t="s">
        <v>1613</v>
      </c>
      <c r="D727" s="101">
        <v>1123440</v>
      </c>
      <c r="E727" s="101">
        <v>0</v>
      </c>
    </row>
    <row r="728" spans="3:5">
      <c r="C728" s="58" t="s">
        <v>995</v>
      </c>
      <c r="D728" s="101">
        <v>70200000</v>
      </c>
      <c r="E728" s="101">
        <v>0</v>
      </c>
    </row>
    <row r="729" spans="3:5">
      <c r="C729" s="58" t="s">
        <v>1424</v>
      </c>
      <c r="D729" s="101">
        <v>23400000</v>
      </c>
      <c r="E729" s="101">
        <v>0</v>
      </c>
    </row>
    <row r="730" spans="3:5">
      <c r="C730" s="58" t="s">
        <v>2013</v>
      </c>
      <c r="D730" s="101">
        <v>0</v>
      </c>
      <c r="E730" s="101">
        <v>0</v>
      </c>
    </row>
    <row r="731" spans="3:5">
      <c r="C731" s="58" t="s">
        <v>996</v>
      </c>
      <c r="D731" s="101">
        <v>9149755</v>
      </c>
      <c r="E731" s="101">
        <v>0</v>
      </c>
    </row>
    <row r="732" spans="3:5">
      <c r="C732" s="58" t="s">
        <v>775</v>
      </c>
      <c r="D732" s="101">
        <v>1080477</v>
      </c>
      <c r="E732" s="101">
        <v>0</v>
      </c>
    </row>
    <row r="733" spans="3:5">
      <c r="C733" s="58" t="s">
        <v>1248</v>
      </c>
      <c r="D733" s="101">
        <v>8649755</v>
      </c>
      <c r="E733" s="101">
        <v>0</v>
      </c>
    </row>
    <row r="734" spans="3:5">
      <c r="C734" s="58" t="s">
        <v>776</v>
      </c>
      <c r="D734" s="101">
        <v>1525370</v>
      </c>
      <c r="E734" s="101">
        <v>0</v>
      </c>
    </row>
    <row r="735" spans="3:5">
      <c r="C735" s="58" t="s">
        <v>777</v>
      </c>
      <c r="D735" s="101">
        <v>2540116</v>
      </c>
      <c r="E735" s="101">
        <v>0</v>
      </c>
    </row>
    <row r="736" spans="3:5">
      <c r="C736" s="58" t="s">
        <v>778</v>
      </c>
      <c r="D736" s="101">
        <v>270119</v>
      </c>
      <c r="E736" s="101">
        <v>0</v>
      </c>
    </row>
    <row r="737" spans="3:5">
      <c r="C737" s="58" t="s">
        <v>873</v>
      </c>
      <c r="D737" s="101">
        <v>22506919</v>
      </c>
      <c r="E737" s="101">
        <v>0</v>
      </c>
    </row>
    <row r="738" spans="3:5">
      <c r="C738" s="58" t="s">
        <v>779</v>
      </c>
      <c r="D738" s="101">
        <v>1513603</v>
      </c>
      <c r="E738" s="101">
        <v>0</v>
      </c>
    </row>
    <row r="739" spans="3:5">
      <c r="C739" s="58" t="s">
        <v>780</v>
      </c>
      <c r="D739" s="101">
        <v>1513603</v>
      </c>
      <c r="E739" s="101">
        <v>0</v>
      </c>
    </row>
    <row r="740" spans="3:5">
      <c r="C740" s="58" t="s">
        <v>997</v>
      </c>
      <c r="D740" s="101">
        <v>9192062</v>
      </c>
      <c r="E740" s="101">
        <v>0</v>
      </c>
    </row>
    <row r="741" spans="3:5">
      <c r="C741" s="58" t="s">
        <v>1425</v>
      </c>
      <c r="D741" s="101">
        <v>38647320</v>
      </c>
      <c r="E741" s="101">
        <v>0</v>
      </c>
    </row>
    <row r="742" spans="3:5">
      <c r="C742" s="58" t="s">
        <v>450</v>
      </c>
      <c r="D742" s="101">
        <v>22500001</v>
      </c>
      <c r="E742" s="101">
        <v>0</v>
      </c>
    </row>
    <row r="743" spans="3:5">
      <c r="C743" s="58" t="s">
        <v>874</v>
      </c>
      <c r="D743" s="101">
        <v>60063054</v>
      </c>
      <c r="E743" s="101">
        <v>0</v>
      </c>
    </row>
    <row r="744" spans="3:5">
      <c r="C744" s="100" t="s">
        <v>246</v>
      </c>
      <c r="D744" s="101">
        <v>19453332</v>
      </c>
      <c r="E744" s="101">
        <v>0</v>
      </c>
    </row>
    <row r="745" spans="3:5">
      <c r="C745" s="58" t="s">
        <v>1614</v>
      </c>
      <c r="D745" s="101">
        <v>19453332</v>
      </c>
      <c r="E745" s="101">
        <v>0</v>
      </c>
    </row>
    <row r="746" spans="3:5">
      <c r="C746" s="166" t="s">
        <v>333</v>
      </c>
      <c r="D746" s="167">
        <v>3505828285</v>
      </c>
      <c r="E746" s="167">
        <v>305474232.38999999</v>
      </c>
    </row>
    <row r="747" spans="3:5">
      <c r="C747" s="100" t="s">
        <v>244</v>
      </c>
      <c r="D747" s="101">
        <v>2044288285</v>
      </c>
      <c r="E747" s="101">
        <v>291945477.56999999</v>
      </c>
    </row>
    <row r="748" spans="3:5">
      <c r="C748" s="58" t="s">
        <v>912</v>
      </c>
      <c r="D748" s="101">
        <v>3797361</v>
      </c>
      <c r="E748" s="101">
        <v>0</v>
      </c>
    </row>
    <row r="749" spans="3:5">
      <c r="C749" s="58" t="s">
        <v>1246</v>
      </c>
      <c r="D749" s="101">
        <v>10018924</v>
      </c>
      <c r="E749" s="101">
        <v>0</v>
      </c>
    </row>
    <row r="750" spans="3:5">
      <c r="C750" s="58" t="s">
        <v>334</v>
      </c>
      <c r="D750" s="101">
        <v>900000000</v>
      </c>
      <c r="E750" s="101">
        <v>14970973.039999999</v>
      </c>
    </row>
    <row r="751" spans="3:5">
      <c r="C751" s="58" t="s">
        <v>2014</v>
      </c>
      <c r="D751" s="101">
        <v>0</v>
      </c>
      <c r="E751" s="101">
        <v>0</v>
      </c>
    </row>
    <row r="752" spans="3:5">
      <c r="C752" s="58" t="s">
        <v>1245</v>
      </c>
      <c r="D752" s="101">
        <v>4114253</v>
      </c>
      <c r="E752" s="101">
        <v>0</v>
      </c>
    </row>
    <row r="753" spans="3:5">
      <c r="C753" s="58" t="s">
        <v>511</v>
      </c>
      <c r="D753" s="101">
        <v>1651551</v>
      </c>
      <c r="E753" s="101">
        <v>0</v>
      </c>
    </row>
    <row r="754" spans="3:5">
      <c r="C754" s="58" t="s">
        <v>512</v>
      </c>
      <c r="D754" s="101">
        <v>1157222</v>
      </c>
      <c r="E754" s="101">
        <v>0</v>
      </c>
    </row>
    <row r="755" spans="3:5">
      <c r="C755" s="58" t="s">
        <v>513</v>
      </c>
      <c r="D755" s="101">
        <v>4123809</v>
      </c>
      <c r="E755" s="101">
        <v>1943462.61</v>
      </c>
    </row>
    <row r="756" spans="3:5">
      <c r="C756" s="58" t="s">
        <v>2015</v>
      </c>
      <c r="D756" s="101">
        <v>0</v>
      </c>
      <c r="E756" s="101">
        <v>0</v>
      </c>
    </row>
    <row r="757" spans="3:5">
      <c r="C757" s="58" t="s">
        <v>1938</v>
      </c>
      <c r="D757" s="101">
        <v>0</v>
      </c>
      <c r="E757" s="101">
        <v>0</v>
      </c>
    </row>
    <row r="758" spans="3:5">
      <c r="C758" s="58" t="s">
        <v>2016</v>
      </c>
      <c r="D758" s="101">
        <v>0</v>
      </c>
      <c r="E758" s="101">
        <v>0</v>
      </c>
    </row>
    <row r="759" spans="3:5">
      <c r="C759" s="58" t="s">
        <v>1244</v>
      </c>
      <c r="D759" s="101">
        <v>1340629</v>
      </c>
      <c r="E759" s="101">
        <v>0</v>
      </c>
    </row>
    <row r="760" spans="3:5">
      <c r="C760" s="58" t="s">
        <v>913</v>
      </c>
      <c r="D760" s="101">
        <v>15000000</v>
      </c>
      <c r="E760" s="101">
        <v>0</v>
      </c>
    </row>
    <row r="761" spans="3:5">
      <c r="C761" s="58" t="s">
        <v>1053</v>
      </c>
      <c r="D761" s="101">
        <v>4247450</v>
      </c>
      <c r="E761" s="101">
        <v>3922641.38</v>
      </c>
    </row>
    <row r="762" spans="3:5">
      <c r="C762" s="58" t="s">
        <v>1939</v>
      </c>
      <c r="D762" s="101">
        <v>0</v>
      </c>
      <c r="E762" s="101">
        <v>0</v>
      </c>
    </row>
    <row r="763" spans="3:5">
      <c r="C763" s="58" t="s">
        <v>1350</v>
      </c>
      <c r="D763" s="101">
        <v>34522622</v>
      </c>
      <c r="E763" s="101">
        <v>0</v>
      </c>
    </row>
    <row r="764" spans="3:5">
      <c r="C764" s="58" t="s">
        <v>1615</v>
      </c>
      <c r="D764" s="101">
        <v>1160000</v>
      </c>
      <c r="E764" s="101">
        <v>0</v>
      </c>
    </row>
    <row r="765" spans="3:5">
      <c r="C765" s="58" t="s">
        <v>1940</v>
      </c>
      <c r="D765" s="101">
        <v>0</v>
      </c>
      <c r="E765" s="101">
        <v>0</v>
      </c>
    </row>
    <row r="766" spans="3:5">
      <c r="C766" s="58" t="s">
        <v>1956</v>
      </c>
      <c r="D766" s="101">
        <v>0</v>
      </c>
      <c r="E766" s="101">
        <v>0</v>
      </c>
    </row>
    <row r="767" spans="3:5">
      <c r="C767" s="58" t="s">
        <v>335</v>
      </c>
      <c r="D767" s="101">
        <v>257769222</v>
      </c>
      <c r="E767" s="101">
        <v>2324899.61</v>
      </c>
    </row>
    <row r="768" spans="3:5">
      <c r="C768" s="58" t="s">
        <v>1098</v>
      </c>
      <c r="D768" s="101">
        <v>244450444</v>
      </c>
      <c r="E768" s="101">
        <v>220783500.93000001</v>
      </c>
    </row>
    <row r="769" spans="3:5">
      <c r="C769" s="58" t="s">
        <v>781</v>
      </c>
      <c r="D769" s="101">
        <v>4062690</v>
      </c>
      <c r="E769" s="101">
        <v>0</v>
      </c>
    </row>
    <row r="770" spans="3:5">
      <c r="C770" s="58" t="s">
        <v>782</v>
      </c>
      <c r="D770" s="101">
        <v>8305980</v>
      </c>
      <c r="E770" s="101">
        <v>0</v>
      </c>
    </row>
    <row r="771" spans="3:5">
      <c r="C771" s="58" t="s">
        <v>783</v>
      </c>
      <c r="D771" s="101">
        <v>1198159</v>
      </c>
      <c r="E771" s="101">
        <v>0</v>
      </c>
    </row>
    <row r="772" spans="3:5">
      <c r="C772" s="58" t="s">
        <v>784</v>
      </c>
      <c r="D772" s="101">
        <v>5453083</v>
      </c>
      <c r="E772" s="101">
        <v>0</v>
      </c>
    </row>
    <row r="773" spans="3:5">
      <c r="C773" s="58" t="s">
        <v>914</v>
      </c>
      <c r="D773" s="101">
        <v>4062690</v>
      </c>
      <c r="E773" s="101">
        <v>0</v>
      </c>
    </row>
    <row r="774" spans="3:5">
      <c r="C774" s="58" t="s">
        <v>1243</v>
      </c>
      <c r="D774" s="101">
        <v>1138581</v>
      </c>
      <c r="E774" s="101">
        <v>0</v>
      </c>
    </row>
    <row r="775" spans="3:5">
      <c r="C775" s="58" t="s">
        <v>785</v>
      </c>
      <c r="D775" s="101">
        <v>4062690</v>
      </c>
      <c r="E775" s="101">
        <v>0</v>
      </c>
    </row>
    <row r="776" spans="3:5">
      <c r="C776" s="58" t="s">
        <v>1616</v>
      </c>
      <c r="D776" s="101">
        <v>7391665</v>
      </c>
      <c r="E776" s="101">
        <v>0</v>
      </c>
    </row>
    <row r="777" spans="3:5">
      <c r="C777" s="58" t="s">
        <v>786</v>
      </c>
      <c r="D777" s="101">
        <v>1720107</v>
      </c>
      <c r="E777" s="101">
        <v>0</v>
      </c>
    </row>
    <row r="778" spans="3:5">
      <c r="C778" s="58" t="s">
        <v>2017</v>
      </c>
      <c r="D778" s="101">
        <v>0</v>
      </c>
      <c r="E778" s="101">
        <v>0</v>
      </c>
    </row>
    <row r="779" spans="3:5">
      <c r="C779" s="58" t="s">
        <v>787</v>
      </c>
      <c r="D779" s="101">
        <v>5415294</v>
      </c>
      <c r="E779" s="101">
        <v>0</v>
      </c>
    </row>
    <row r="780" spans="3:5">
      <c r="C780" s="58" t="s">
        <v>788</v>
      </c>
      <c r="D780" s="101">
        <v>1516282</v>
      </c>
      <c r="E780" s="101">
        <v>0</v>
      </c>
    </row>
    <row r="781" spans="3:5">
      <c r="C781" s="58" t="s">
        <v>789</v>
      </c>
      <c r="D781" s="101">
        <v>4850943</v>
      </c>
      <c r="E781" s="101">
        <v>0</v>
      </c>
    </row>
    <row r="782" spans="3:5">
      <c r="C782" s="58" t="s">
        <v>790</v>
      </c>
      <c r="D782" s="101">
        <v>4850943</v>
      </c>
      <c r="E782" s="101">
        <v>0</v>
      </c>
    </row>
    <row r="783" spans="3:5">
      <c r="C783" s="58" t="s">
        <v>791</v>
      </c>
      <c r="D783" s="101">
        <v>3509288</v>
      </c>
      <c r="E783" s="101">
        <v>0</v>
      </c>
    </row>
    <row r="784" spans="3:5">
      <c r="C784" s="58" t="s">
        <v>1617</v>
      </c>
      <c r="D784" s="101">
        <v>32223848</v>
      </c>
      <c r="E784" s="101">
        <v>0</v>
      </c>
    </row>
    <row r="785" spans="3:5">
      <c r="C785" s="58" t="s">
        <v>1618</v>
      </c>
      <c r="D785" s="101">
        <v>1525371</v>
      </c>
      <c r="E785" s="101">
        <v>0</v>
      </c>
    </row>
    <row r="786" spans="3:5">
      <c r="C786" s="58" t="s">
        <v>1242</v>
      </c>
      <c r="D786" s="101">
        <v>3939670</v>
      </c>
      <c r="E786" s="101">
        <v>0</v>
      </c>
    </row>
    <row r="787" spans="3:5">
      <c r="C787" s="58" t="s">
        <v>2074</v>
      </c>
      <c r="D787" s="101">
        <v>0</v>
      </c>
      <c r="E787" s="101">
        <v>0</v>
      </c>
    </row>
    <row r="788" spans="3:5">
      <c r="C788" s="58" t="s">
        <v>792</v>
      </c>
      <c r="D788" s="101">
        <v>3939670</v>
      </c>
      <c r="E788" s="101">
        <v>0</v>
      </c>
    </row>
    <row r="789" spans="3:5">
      <c r="C789" s="58" t="s">
        <v>793</v>
      </c>
      <c r="D789" s="101">
        <v>3939671</v>
      </c>
      <c r="E789" s="101">
        <v>0</v>
      </c>
    </row>
    <row r="790" spans="3:5">
      <c r="C790" s="58" t="s">
        <v>1426</v>
      </c>
      <c r="D790" s="101">
        <v>155926762</v>
      </c>
      <c r="E790" s="101">
        <v>0</v>
      </c>
    </row>
    <row r="791" spans="3:5">
      <c r="C791" s="58" t="s">
        <v>451</v>
      </c>
      <c r="D791" s="101">
        <v>52507548</v>
      </c>
      <c r="E791" s="101">
        <v>30000000</v>
      </c>
    </row>
    <row r="792" spans="3:5">
      <c r="C792" s="58" t="s">
        <v>875</v>
      </c>
      <c r="D792" s="101">
        <v>45000187</v>
      </c>
      <c r="E792" s="101">
        <v>0</v>
      </c>
    </row>
    <row r="793" spans="3:5">
      <c r="C793" s="58" t="s">
        <v>948</v>
      </c>
      <c r="D793" s="101">
        <v>30000002</v>
      </c>
      <c r="E793" s="101">
        <v>0</v>
      </c>
    </row>
    <row r="794" spans="3:5">
      <c r="C794" s="58" t="s">
        <v>1041</v>
      </c>
      <c r="D794" s="101">
        <v>136891562</v>
      </c>
      <c r="E794" s="101">
        <v>0</v>
      </c>
    </row>
    <row r="795" spans="3:5">
      <c r="C795" s="58" t="s">
        <v>949</v>
      </c>
      <c r="D795" s="101">
        <v>15002112</v>
      </c>
      <c r="E795" s="101">
        <v>0</v>
      </c>
    </row>
    <row r="796" spans="3:5">
      <c r="C796" s="58" t="s">
        <v>876</v>
      </c>
      <c r="D796" s="101">
        <v>22500000</v>
      </c>
      <c r="E796" s="101">
        <v>18000000</v>
      </c>
    </row>
    <row r="797" spans="3:5">
      <c r="C797" s="100" t="s">
        <v>247</v>
      </c>
      <c r="D797" s="101">
        <v>1461540000</v>
      </c>
      <c r="E797" s="101">
        <v>13528754.82</v>
      </c>
    </row>
    <row r="798" spans="3:5">
      <c r="C798" s="58" t="s">
        <v>1241</v>
      </c>
      <c r="D798" s="101">
        <v>1375500000</v>
      </c>
      <c r="E798" s="101">
        <v>13528754.82</v>
      </c>
    </row>
    <row r="799" spans="3:5">
      <c r="C799" s="58" t="s">
        <v>416</v>
      </c>
      <c r="D799" s="101">
        <v>86040000</v>
      </c>
      <c r="E799" s="101">
        <v>0</v>
      </c>
    </row>
    <row r="800" spans="3:5">
      <c r="C800" s="166" t="s">
        <v>336</v>
      </c>
      <c r="D800" s="167">
        <v>1638625337</v>
      </c>
      <c r="E800" s="167">
        <v>1284259456.4300001</v>
      </c>
    </row>
    <row r="801" spans="3:5">
      <c r="C801" s="100" t="s">
        <v>244</v>
      </c>
      <c r="D801" s="101">
        <v>1429302975</v>
      </c>
      <c r="E801" s="101">
        <v>1284259456.4300001</v>
      </c>
    </row>
    <row r="802" spans="3:5">
      <c r="C802" s="58" t="s">
        <v>1097</v>
      </c>
      <c r="D802" s="101">
        <v>130965347</v>
      </c>
      <c r="E802" s="101">
        <v>17985116.689999998</v>
      </c>
    </row>
    <row r="803" spans="3:5">
      <c r="C803" s="58" t="s">
        <v>1042</v>
      </c>
      <c r="D803" s="101">
        <v>106172797</v>
      </c>
      <c r="E803" s="101">
        <v>0</v>
      </c>
    </row>
    <row r="804" spans="3:5">
      <c r="C804" s="58" t="s">
        <v>514</v>
      </c>
      <c r="D804" s="101">
        <v>1561024</v>
      </c>
      <c r="E804" s="101">
        <v>0</v>
      </c>
    </row>
    <row r="805" spans="3:5">
      <c r="C805" s="58" t="s">
        <v>515</v>
      </c>
      <c r="D805" s="101">
        <v>1157222</v>
      </c>
      <c r="E805" s="101">
        <v>0</v>
      </c>
    </row>
    <row r="806" spans="3:5">
      <c r="C806" s="58" t="s">
        <v>516</v>
      </c>
      <c r="D806" s="101">
        <v>1651551</v>
      </c>
      <c r="E806" s="101">
        <v>0</v>
      </c>
    </row>
    <row r="807" spans="3:5">
      <c r="C807" s="58" t="s">
        <v>548</v>
      </c>
      <c r="D807" s="101">
        <v>1518982</v>
      </c>
      <c r="E807" s="101">
        <v>0</v>
      </c>
    </row>
    <row r="808" spans="3:5">
      <c r="C808" s="58" t="s">
        <v>549</v>
      </c>
      <c r="D808" s="101">
        <v>2861943</v>
      </c>
      <c r="E808" s="101">
        <v>0</v>
      </c>
    </row>
    <row r="809" spans="3:5">
      <c r="C809" s="58" t="s">
        <v>337</v>
      </c>
      <c r="D809" s="101">
        <v>1001596236</v>
      </c>
      <c r="E809" s="101">
        <v>1266274339.74</v>
      </c>
    </row>
    <row r="810" spans="3:5">
      <c r="C810" s="58" t="s">
        <v>1941</v>
      </c>
      <c r="D810" s="101">
        <v>0</v>
      </c>
      <c r="E810" s="101">
        <v>0</v>
      </c>
    </row>
    <row r="811" spans="3:5">
      <c r="C811" s="58" t="s">
        <v>877</v>
      </c>
      <c r="D811" s="101">
        <v>45000002</v>
      </c>
      <c r="E811" s="101">
        <v>0</v>
      </c>
    </row>
    <row r="812" spans="3:5">
      <c r="C812" s="58" t="s">
        <v>433</v>
      </c>
      <c r="D812" s="101">
        <v>31816871</v>
      </c>
      <c r="E812" s="101">
        <v>0</v>
      </c>
    </row>
    <row r="813" spans="3:5">
      <c r="C813" s="58" t="s">
        <v>1957</v>
      </c>
      <c r="D813" s="101">
        <v>0</v>
      </c>
      <c r="E813" s="101">
        <v>0</v>
      </c>
    </row>
    <row r="814" spans="3:5">
      <c r="C814" s="58" t="s">
        <v>452</v>
      </c>
      <c r="D814" s="101">
        <v>105001000</v>
      </c>
      <c r="E814" s="101">
        <v>0</v>
      </c>
    </row>
    <row r="815" spans="3:5">
      <c r="C815" s="100" t="s">
        <v>246</v>
      </c>
      <c r="D815" s="101">
        <v>206514332</v>
      </c>
      <c r="E815" s="101">
        <v>0</v>
      </c>
    </row>
    <row r="816" spans="3:5">
      <c r="C816" s="58" t="s">
        <v>1068</v>
      </c>
      <c r="D816" s="101">
        <v>206514332</v>
      </c>
      <c r="E816" s="101">
        <v>0</v>
      </c>
    </row>
    <row r="817" spans="3:5">
      <c r="C817" s="58" t="s">
        <v>247</v>
      </c>
      <c r="D817" s="101">
        <v>0</v>
      </c>
      <c r="E817" s="101">
        <v>0</v>
      </c>
    </row>
    <row r="818" spans="3:5">
      <c r="C818" s="58" t="s">
        <v>1957</v>
      </c>
      <c r="D818" s="101">
        <v>0</v>
      </c>
      <c r="E818" s="101">
        <v>0</v>
      </c>
    </row>
    <row r="819" spans="3:5">
      <c r="C819" s="100" t="s">
        <v>248</v>
      </c>
      <c r="D819" s="101">
        <v>2808030</v>
      </c>
      <c r="E819" s="101">
        <v>0</v>
      </c>
    </row>
    <row r="820" spans="3:5">
      <c r="C820" s="58" t="s">
        <v>245</v>
      </c>
      <c r="D820" s="101">
        <v>2808030</v>
      </c>
      <c r="E820" s="101">
        <v>0</v>
      </c>
    </row>
    <row r="821" spans="3:5">
      <c r="C821" s="166" t="s">
        <v>338</v>
      </c>
      <c r="D821" s="167">
        <v>913162159</v>
      </c>
      <c r="E821" s="167">
        <v>129480188.37</v>
      </c>
    </row>
    <row r="822" spans="3:5">
      <c r="C822" s="100" t="s">
        <v>244</v>
      </c>
      <c r="D822" s="101">
        <v>871174289</v>
      </c>
      <c r="E822" s="101">
        <v>129480188.37</v>
      </c>
    </row>
    <row r="823" spans="3:5">
      <c r="C823" s="58" t="s">
        <v>245</v>
      </c>
      <c r="D823" s="101">
        <v>2029998</v>
      </c>
      <c r="E823" s="101">
        <v>0</v>
      </c>
    </row>
    <row r="824" spans="3:5">
      <c r="C824" s="58" t="s">
        <v>1240</v>
      </c>
      <c r="D824" s="101">
        <v>1639531</v>
      </c>
      <c r="E824" s="101">
        <v>0</v>
      </c>
    </row>
    <row r="825" spans="3:5">
      <c r="C825" s="58" t="s">
        <v>517</v>
      </c>
      <c r="D825" s="101">
        <v>6002428</v>
      </c>
      <c r="E825" s="101">
        <v>0</v>
      </c>
    </row>
    <row r="826" spans="3:5">
      <c r="C826" s="58" t="s">
        <v>518</v>
      </c>
      <c r="D826" s="101">
        <v>2758819</v>
      </c>
      <c r="E826" s="101">
        <v>0</v>
      </c>
    </row>
    <row r="827" spans="3:5">
      <c r="C827" s="58" t="s">
        <v>519</v>
      </c>
      <c r="D827" s="101">
        <v>4433239</v>
      </c>
      <c r="E827" s="101">
        <v>0</v>
      </c>
    </row>
    <row r="828" spans="3:5">
      <c r="C828" s="58" t="s">
        <v>520</v>
      </c>
      <c r="D828" s="101">
        <v>1835000</v>
      </c>
      <c r="E828" s="101">
        <v>0</v>
      </c>
    </row>
    <row r="829" spans="3:5">
      <c r="C829" s="58" t="s">
        <v>2018</v>
      </c>
      <c r="D829" s="101">
        <v>0</v>
      </c>
      <c r="E829" s="101">
        <v>3801449.28</v>
      </c>
    </row>
    <row r="830" spans="3:5">
      <c r="C830" s="58" t="s">
        <v>521</v>
      </c>
      <c r="D830" s="101">
        <v>1856241</v>
      </c>
      <c r="E830" s="101">
        <v>0</v>
      </c>
    </row>
    <row r="831" spans="3:5">
      <c r="C831" s="58" t="s">
        <v>522</v>
      </c>
      <c r="D831" s="101">
        <v>10922031</v>
      </c>
      <c r="E831" s="101">
        <v>0</v>
      </c>
    </row>
    <row r="832" spans="3:5">
      <c r="C832" s="58" t="s">
        <v>523</v>
      </c>
      <c r="D832" s="101">
        <v>3326831</v>
      </c>
      <c r="E832" s="101">
        <v>0</v>
      </c>
    </row>
    <row r="833" spans="3:5">
      <c r="C833" s="58" t="s">
        <v>524</v>
      </c>
      <c r="D833" s="101">
        <v>9294308</v>
      </c>
      <c r="E833" s="101">
        <v>0</v>
      </c>
    </row>
    <row r="834" spans="3:5">
      <c r="C834" s="58" t="s">
        <v>490</v>
      </c>
      <c r="D834" s="101">
        <v>11058566</v>
      </c>
      <c r="E834" s="101">
        <v>0</v>
      </c>
    </row>
    <row r="835" spans="3:5">
      <c r="C835" s="58" t="s">
        <v>1619</v>
      </c>
      <c r="D835" s="101">
        <v>50022117</v>
      </c>
      <c r="E835" s="101">
        <v>0</v>
      </c>
    </row>
    <row r="836" spans="3:5">
      <c r="C836" s="58" t="s">
        <v>339</v>
      </c>
      <c r="D836" s="101">
        <v>4319869</v>
      </c>
      <c r="E836" s="101">
        <v>0</v>
      </c>
    </row>
    <row r="837" spans="3:5">
      <c r="C837" s="58" t="s">
        <v>340</v>
      </c>
      <c r="D837" s="101">
        <v>1517426</v>
      </c>
      <c r="E837" s="101">
        <v>0</v>
      </c>
    </row>
    <row r="838" spans="3:5">
      <c r="C838" s="58" t="s">
        <v>341</v>
      </c>
      <c r="D838" s="101">
        <v>263965000</v>
      </c>
      <c r="E838" s="101">
        <v>0</v>
      </c>
    </row>
    <row r="839" spans="3:5">
      <c r="C839" s="58" t="s">
        <v>1067</v>
      </c>
      <c r="D839" s="101">
        <v>2551825</v>
      </c>
      <c r="E839" s="101">
        <v>0</v>
      </c>
    </row>
    <row r="840" spans="3:5">
      <c r="C840" s="58" t="s">
        <v>1428</v>
      </c>
      <c r="D840" s="101">
        <v>5883116</v>
      </c>
      <c r="E840" s="101">
        <v>0</v>
      </c>
    </row>
    <row r="841" spans="3:5">
      <c r="C841" s="58" t="s">
        <v>1620</v>
      </c>
      <c r="D841" s="101">
        <v>1244476</v>
      </c>
      <c r="E841" s="101">
        <v>0</v>
      </c>
    </row>
    <row r="842" spans="3:5">
      <c r="C842" s="58" t="s">
        <v>794</v>
      </c>
      <c r="D842" s="101">
        <v>1000000</v>
      </c>
      <c r="E842" s="101">
        <v>0</v>
      </c>
    </row>
    <row r="843" spans="3:5">
      <c r="C843" s="58" t="s">
        <v>585</v>
      </c>
      <c r="D843" s="101">
        <v>2503860</v>
      </c>
      <c r="E843" s="101">
        <v>0</v>
      </c>
    </row>
    <row r="844" spans="3:5">
      <c r="C844" s="58" t="s">
        <v>586</v>
      </c>
      <c r="D844" s="101">
        <v>12678145</v>
      </c>
      <c r="E844" s="101">
        <v>0</v>
      </c>
    </row>
    <row r="845" spans="3:5">
      <c r="C845" s="58" t="s">
        <v>1958</v>
      </c>
      <c r="D845" s="101">
        <v>0</v>
      </c>
      <c r="E845" s="101">
        <v>0</v>
      </c>
    </row>
    <row r="846" spans="3:5">
      <c r="C846" s="58" t="s">
        <v>587</v>
      </c>
      <c r="D846" s="101">
        <v>2535629</v>
      </c>
      <c r="E846" s="101">
        <v>0</v>
      </c>
    </row>
    <row r="847" spans="3:5">
      <c r="C847" s="58" t="s">
        <v>588</v>
      </c>
      <c r="D847" s="101">
        <v>1570629</v>
      </c>
      <c r="E847" s="101">
        <v>0</v>
      </c>
    </row>
    <row r="848" spans="3:5">
      <c r="C848" s="58" t="s">
        <v>589</v>
      </c>
      <c r="D848" s="101">
        <v>2535629</v>
      </c>
      <c r="E848" s="101">
        <v>0</v>
      </c>
    </row>
    <row r="849" spans="3:5">
      <c r="C849" s="58" t="s">
        <v>590</v>
      </c>
      <c r="D849" s="101">
        <v>3418120</v>
      </c>
      <c r="E849" s="101">
        <v>819962.62</v>
      </c>
    </row>
    <row r="850" spans="3:5">
      <c r="C850" s="58" t="s">
        <v>1239</v>
      </c>
      <c r="D850" s="101">
        <v>1780751</v>
      </c>
      <c r="E850" s="101">
        <v>0</v>
      </c>
    </row>
    <row r="851" spans="3:5">
      <c r="C851" s="58" t="s">
        <v>1238</v>
      </c>
      <c r="D851" s="101">
        <v>9024052</v>
      </c>
      <c r="E851" s="101">
        <v>98591.54</v>
      </c>
    </row>
    <row r="852" spans="3:5">
      <c r="C852" s="58" t="s">
        <v>998</v>
      </c>
      <c r="D852" s="101">
        <v>20166495</v>
      </c>
      <c r="E852" s="101">
        <v>0</v>
      </c>
    </row>
    <row r="853" spans="3:5">
      <c r="C853" s="58" t="s">
        <v>1237</v>
      </c>
      <c r="D853" s="101">
        <v>4750788</v>
      </c>
      <c r="E853" s="101">
        <v>340543.21</v>
      </c>
    </row>
    <row r="854" spans="3:5">
      <c r="C854" s="58" t="s">
        <v>999</v>
      </c>
      <c r="D854" s="101">
        <v>24430184</v>
      </c>
      <c r="E854" s="101">
        <v>12127444</v>
      </c>
    </row>
    <row r="855" spans="3:5">
      <c r="C855" s="58" t="s">
        <v>591</v>
      </c>
      <c r="D855" s="101">
        <v>6815664</v>
      </c>
      <c r="E855" s="101">
        <v>4050915.59</v>
      </c>
    </row>
    <row r="856" spans="3:5">
      <c r="C856" s="58" t="s">
        <v>592</v>
      </c>
      <c r="D856" s="101">
        <v>12357301</v>
      </c>
      <c r="E856" s="101">
        <v>0</v>
      </c>
    </row>
    <row r="857" spans="3:5">
      <c r="C857" s="58" t="s">
        <v>1236</v>
      </c>
      <c r="D857" s="101">
        <v>1142726</v>
      </c>
      <c r="E857" s="101">
        <v>0</v>
      </c>
    </row>
    <row r="858" spans="3:5">
      <c r="C858" s="58" t="s">
        <v>1000</v>
      </c>
      <c r="D858" s="101">
        <v>20616833</v>
      </c>
      <c r="E858" s="101">
        <v>0</v>
      </c>
    </row>
    <row r="859" spans="3:5">
      <c r="C859" s="58" t="s">
        <v>593</v>
      </c>
      <c r="D859" s="101">
        <v>1511718</v>
      </c>
      <c r="E859" s="101">
        <v>0</v>
      </c>
    </row>
    <row r="860" spans="3:5">
      <c r="C860" s="58" t="s">
        <v>915</v>
      </c>
      <c r="D860" s="101">
        <v>1548690</v>
      </c>
      <c r="E860" s="101">
        <v>0</v>
      </c>
    </row>
    <row r="861" spans="3:5">
      <c r="C861" s="58" t="s">
        <v>2019</v>
      </c>
      <c r="D861" s="101">
        <v>0</v>
      </c>
      <c r="E861" s="101">
        <v>0</v>
      </c>
    </row>
    <row r="862" spans="3:5">
      <c r="C862" s="58" t="s">
        <v>1427</v>
      </c>
      <c r="D862" s="101">
        <v>10642640</v>
      </c>
      <c r="E862" s="101">
        <v>0</v>
      </c>
    </row>
    <row r="863" spans="3:5">
      <c r="C863" s="58" t="s">
        <v>1001</v>
      </c>
      <c r="D863" s="101">
        <v>23931040</v>
      </c>
      <c r="E863" s="101">
        <v>0</v>
      </c>
    </row>
    <row r="864" spans="3:5">
      <c r="C864" s="58" t="s">
        <v>878</v>
      </c>
      <c r="D864" s="101">
        <v>30000000</v>
      </c>
      <c r="E864" s="101">
        <v>14562584.02</v>
      </c>
    </row>
    <row r="865" spans="3:5">
      <c r="C865" s="58" t="s">
        <v>342</v>
      </c>
      <c r="D865" s="101">
        <v>210000001</v>
      </c>
      <c r="E865" s="101">
        <v>93678698.109999999</v>
      </c>
    </row>
    <row r="866" spans="3:5">
      <c r="C866" s="58" t="s">
        <v>1104</v>
      </c>
      <c r="D866" s="101">
        <v>21449671</v>
      </c>
      <c r="E866" s="101">
        <v>0</v>
      </c>
    </row>
    <row r="867" spans="3:5">
      <c r="C867" s="58" t="s">
        <v>467</v>
      </c>
      <c r="D867" s="101">
        <v>60102902</v>
      </c>
      <c r="E867" s="101">
        <v>0</v>
      </c>
    </row>
    <row r="868" spans="3:5">
      <c r="C868" s="100" t="s">
        <v>246</v>
      </c>
      <c r="D868" s="101">
        <v>35545562</v>
      </c>
      <c r="E868" s="101">
        <v>0</v>
      </c>
    </row>
    <row r="869" spans="3:5">
      <c r="C869" s="58" t="s">
        <v>341</v>
      </c>
      <c r="D869" s="101">
        <v>1454089</v>
      </c>
      <c r="E869" s="101">
        <v>0</v>
      </c>
    </row>
    <row r="870" spans="3:5">
      <c r="C870" s="58" t="s">
        <v>1428</v>
      </c>
      <c r="D870" s="101">
        <v>12596660</v>
      </c>
      <c r="E870" s="101">
        <v>0</v>
      </c>
    </row>
    <row r="871" spans="3:5">
      <c r="C871" s="58" t="s">
        <v>1621</v>
      </c>
      <c r="D871" s="101">
        <v>21494813</v>
      </c>
      <c r="E871" s="101">
        <v>0</v>
      </c>
    </row>
    <row r="872" spans="3:5">
      <c r="C872" s="100" t="s">
        <v>247</v>
      </c>
      <c r="D872" s="101">
        <v>0</v>
      </c>
      <c r="E872" s="101">
        <v>0</v>
      </c>
    </row>
    <row r="873" spans="3:5">
      <c r="C873" s="58" t="s">
        <v>1958</v>
      </c>
      <c r="D873" s="101">
        <v>0</v>
      </c>
      <c r="E873" s="101">
        <v>0</v>
      </c>
    </row>
    <row r="874" spans="3:5">
      <c r="C874" s="100" t="s">
        <v>248</v>
      </c>
      <c r="D874" s="101">
        <v>6442308</v>
      </c>
      <c r="E874" s="101">
        <v>0</v>
      </c>
    </row>
    <row r="875" spans="3:5">
      <c r="C875" s="58" t="s">
        <v>245</v>
      </c>
      <c r="D875" s="101">
        <v>6442308</v>
      </c>
      <c r="E875" s="101">
        <v>0</v>
      </c>
    </row>
    <row r="876" spans="3:5">
      <c r="C876" s="166" t="s">
        <v>343</v>
      </c>
      <c r="D876" s="167">
        <v>3165794891</v>
      </c>
      <c r="E876" s="167">
        <v>242511030</v>
      </c>
    </row>
    <row r="877" spans="3:5">
      <c r="C877" s="100" t="s">
        <v>244</v>
      </c>
      <c r="D877" s="101">
        <v>2689473708</v>
      </c>
      <c r="E877" s="101">
        <v>186939964.87</v>
      </c>
    </row>
    <row r="878" spans="3:5">
      <c r="C878" s="58" t="s">
        <v>1235</v>
      </c>
      <c r="D878" s="101">
        <v>1546229</v>
      </c>
      <c r="E878" s="101">
        <v>0</v>
      </c>
    </row>
    <row r="879" spans="3:5">
      <c r="C879" s="58" t="s">
        <v>2020</v>
      </c>
      <c r="D879" s="101">
        <v>0</v>
      </c>
      <c r="E879" s="101">
        <v>0</v>
      </c>
    </row>
    <row r="880" spans="3:5">
      <c r="C880" s="58" t="s">
        <v>795</v>
      </c>
      <c r="D880" s="101">
        <v>2371024</v>
      </c>
      <c r="E880" s="101">
        <v>0</v>
      </c>
    </row>
    <row r="881" spans="3:5">
      <c r="C881" s="58" t="s">
        <v>796</v>
      </c>
      <c r="D881" s="101">
        <v>1533724</v>
      </c>
      <c r="E881" s="101">
        <v>0</v>
      </c>
    </row>
    <row r="882" spans="3:5">
      <c r="C882" s="58" t="s">
        <v>1622</v>
      </c>
      <c r="D882" s="101">
        <v>19490000</v>
      </c>
      <c r="E882" s="101">
        <v>0</v>
      </c>
    </row>
    <row r="883" spans="3:5">
      <c r="C883" s="58" t="s">
        <v>797</v>
      </c>
      <c r="D883" s="101">
        <v>1725020</v>
      </c>
      <c r="E883" s="101">
        <v>0</v>
      </c>
    </row>
    <row r="884" spans="3:5">
      <c r="C884" s="58" t="s">
        <v>1234</v>
      </c>
      <c r="D884" s="101">
        <v>137000000</v>
      </c>
      <c r="E884" s="101">
        <v>10443962.029999999</v>
      </c>
    </row>
    <row r="885" spans="3:5">
      <c r="C885" s="58" t="s">
        <v>1623</v>
      </c>
      <c r="D885" s="101">
        <v>123562218</v>
      </c>
      <c r="E885" s="101">
        <v>27763009.890000001</v>
      </c>
    </row>
    <row r="886" spans="3:5">
      <c r="C886" s="58" t="s">
        <v>1429</v>
      </c>
      <c r="D886" s="101">
        <v>31979091</v>
      </c>
      <c r="E886" s="101">
        <v>0</v>
      </c>
    </row>
    <row r="887" spans="3:5">
      <c r="C887" s="58" t="s">
        <v>798</v>
      </c>
      <c r="D887" s="101">
        <v>6169115</v>
      </c>
      <c r="E887" s="101">
        <v>0</v>
      </c>
    </row>
    <row r="888" spans="3:5">
      <c r="C888" s="58" t="s">
        <v>799</v>
      </c>
      <c r="D888" s="101">
        <v>1757168</v>
      </c>
      <c r="E888" s="101">
        <v>0</v>
      </c>
    </row>
    <row r="889" spans="3:5">
      <c r="C889" s="58" t="s">
        <v>1430</v>
      </c>
      <c r="D889" s="101">
        <v>471159418</v>
      </c>
      <c r="E889" s="101">
        <v>0</v>
      </c>
    </row>
    <row r="890" spans="3:5">
      <c r="C890" s="58" t="s">
        <v>1233</v>
      </c>
      <c r="D890" s="101">
        <v>4171157</v>
      </c>
      <c r="E890" s="101">
        <v>0</v>
      </c>
    </row>
    <row r="891" spans="3:5">
      <c r="C891" s="58" t="s">
        <v>916</v>
      </c>
      <c r="D891" s="101">
        <v>416411</v>
      </c>
      <c r="E891" s="101">
        <v>0</v>
      </c>
    </row>
    <row r="892" spans="3:5">
      <c r="C892" s="58" t="s">
        <v>525</v>
      </c>
      <c r="D892" s="101">
        <v>27157543</v>
      </c>
      <c r="E892" s="101">
        <v>0</v>
      </c>
    </row>
    <row r="893" spans="3:5">
      <c r="C893" s="58" t="s">
        <v>1232</v>
      </c>
      <c r="D893" s="101">
        <v>13831456</v>
      </c>
      <c r="E893" s="101">
        <v>0</v>
      </c>
    </row>
    <row r="894" spans="3:5">
      <c r="C894" s="58" t="s">
        <v>1624</v>
      </c>
      <c r="D894" s="101">
        <v>23172128</v>
      </c>
      <c r="E894" s="101">
        <v>0</v>
      </c>
    </row>
    <row r="895" spans="3:5">
      <c r="C895" s="58" t="s">
        <v>526</v>
      </c>
      <c r="D895" s="101">
        <v>4111948</v>
      </c>
      <c r="E895" s="101">
        <v>0</v>
      </c>
    </row>
    <row r="896" spans="3:5">
      <c r="C896" s="58" t="s">
        <v>527</v>
      </c>
      <c r="D896" s="101">
        <v>1765668</v>
      </c>
      <c r="E896" s="101">
        <v>0</v>
      </c>
    </row>
    <row r="897" spans="3:5">
      <c r="C897" s="58" t="s">
        <v>1625</v>
      </c>
      <c r="D897" s="101">
        <v>78000000</v>
      </c>
      <c r="E897" s="101">
        <v>0</v>
      </c>
    </row>
    <row r="898" spans="3:5">
      <c r="C898" s="58" t="s">
        <v>528</v>
      </c>
      <c r="D898" s="101">
        <v>2912495</v>
      </c>
      <c r="E898" s="101">
        <v>0</v>
      </c>
    </row>
    <row r="899" spans="3:5">
      <c r="C899" s="58" t="s">
        <v>529</v>
      </c>
      <c r="D899" s="101">
        <v>2741562</v>
      </c>
      <c r="E899" s="101">
        <v>0</v>
      </c>
    </row>
    <row r="900" spans="3:5">
      <c r="C900" s="58" t="s">
        <v>530</v>
      </c>
      <c r="D900" s="101">
        <v>2773545</v>
      </c>
      <c r="E900" s="101">
        <v>0</v>
      </c>
    </row>
    <row r="901" spans="3:5">
      <c r="C901" s="58" t="s">
        <v>1626</v>
      </c>
      <c r="D901" s="101">
        <v>78360940</v>
      </c>
      <c r="E901" s="101">
        <v>0</v>
      </c>
    </row>
    <row r="902" spans="3:5">
      <c r="C902" s="58" t="s">
        <v>1627</v>
      </c>
      <c r="D902" s="101">
        <v>80087356</v>
      </c>
      <c r="E902" s="101">
        <v>8678787.1699999999</v>
      </c>
    </row>
    <row r="903" spans="3:5">
      <c r="C903" s="58" t="s">
        <v>1231</v>
      </c>
      <c r="D903" s="101">
        <v>63579672</v>
      </c>
      <c r="E903" s="101">
        <v>7883272.8300000001</v>
      </c>
    </row>
    <row r="904" spans="3:5">
      <c r="C904" s="58" t="s">
        <v>673</v>
      </c>
      <c r="D904" s="101">
        <v>1000000</v>
      </c>
      <c r="E904" s="101">
        <v>0</v>
      </c>
    </row>
    <row r="905" spans="3:5">
      <c r="C905" s="58" t="s">
        <v>879</v>
      </c>
      <c r="D905" s="101">
        <v>37500333</v>
      </c>
      <c r="E905" s="101">
        <v>0</v>
      </c>
    </row>
    <row r="906" spans="3:5">
      <c r="C906" s="58" t="s">
        <v>1349</v>
      </c>
      <c r="D906" s="101">
        <v>10845429</v>
      </c>
      <c r="E906" s="101">
        <v>0</v>
      </c>
    </row>
    <row r="907" spans="3:5">
      <c r="C907" s="58" t="s">
        <v>420</v>
      </c>
      <c r="D907" s="101">
        <v>2338581</v>
      </c>
      <c r="E907" s="101">
        <v>0</v>
      </c>
    </row>
    <row r="908" spans="3:5">
      <c r="C908" s="58" t="s">
        <v>1066</v>
      </c>
      <c r="D908" s="101">
        <v>46227768</v>
      </c>
      <c r="E908" s="101">
        <v>10000000</v>
      </c>
    </row>
    <row r="909" spans="3:5">
      <c r="C909" s="58" t="s">
        <v>1059</v>
      </c>
      <c r="D909" s="101">
        <v>1000000</v>
      </c>
      <c r="E909" s="101">
        <v>0</v>
      </c>
    </row>
    <row r="910" spans="3:5">
      <c r="C910" s="58" t="s">
        <v>2075</v>
      </c>
      <c r="D910" s="101">
        <v>0</v>
      </c>
      <c r="E910" s="101">
        <v>0</v>
      </c>
    </row>
    <row r="911" spans="3:5">
      <c r="C911" s="58" t="s">
        <v>1628</v>
      </c>
      <c r="D911" s="101">
        <v>5000000</v>
      </c>
      <c r="E911" s="101">
        <v>0</v>
      </c>
    </row>
    <row r="912" spans="3:5">
      <c r="C912" s="58" t="s">
        <v>1629</v>
      </c>
      <c r="D912" s="101">
        <v>62263555</v>
      </c>
      <c r="E912" s="101">
        <v>0</v>
      </c>
    </row>
    <row r="913" spans="3:5">
      <c r="C913" s="58" t="s">
        <v>1431</v>
      </c>
      <c r="D913" s="101">
        <v>1000000</v>
      </c>
      <c r="E913" s="101">
        <v>0</v>
      </c>
    </row>
    <row r="914" spans="3:5">
      <c r="C914" s="58" t="s">
        <v>1432</v>
      </c>
      <c r="D914" s="101">
        <v>37514624</v>
      </c>
      <c r="E914" s="101">
        <v>10222826.369999999</v>
      </c>
    </row>
    <row r="915" spans="3:5">
      <c r="C915" s="58" t="s">
        <v>1630</v>
      </c>
      <c r="D915" s="101">
        <v>299999</v>
      </c>
      <c r="E915" s="101">
        <v>0</v>
      </c>
    </row>
    <row r="916" spans="3:5">
      <c r="C916" s="58" t="s">
        <v>1230</v>
      </c>
      <c r="D916" s="101">
        <v>53980114</v>
      </c>
      <c r="E916" s="101">
        <v>9607842.5600000005</v>
      </c>
    </row>
    <row r="917" spans="3:5">
      <c r="C917" s="58" t="s">
        <v>1631</v>
      </c>
      <c r="D917" s="101">
        <v>58722235</v>
      </c>
      <c r="E917" s="101">
        <v>0</v>
      </c>
    </row>
    <row r="918" spans="3:5">
      <c r="C918" s="58" t="s">
        <v>344</v>
      </c>
      <c r="D918" s="101">
        <v>16375726</v>
      </c>
      <c r="E918" s="101">
        <v>12376594.02</v>
      </c>
    </row>
    <row r="919" spans="3:5">
      <c r="C919" s="58" t="s">
        <v>345</v>
      </c>
      <c r="D919" s="101">
        <v>34065831</v>
      </c>
      <c r="E919" s="101">
        <v>0</v>
      </c>
    </row>
    <row r="920" spans="3:5">
      <c r="C920" s="58" t="s">
        <v>1632</v>
      </c>
      <c r="D920" s="101">
        <v>56869436</v>
      </c>
      <c r="E920" s="101">
        <v>0</v>
      </c>
    </row>
    <row r="921" spans="3:5">
      <c r="C921" s="58" t="s">
        <v>346</v>
      </c>
      <c r="D921" s="101">
        <v>3769211</v>
      </c>
      <c r="E921" s="101">
        <v>0</v>
      </c>
    </row>
    <row r="922" spans="3:5">
      <c r="C922" s="58" t="s">
        <v>1229</v>
      </c>
      <c r="D922" s="101">
        <v>55021560</v>
      </c>
      <c r="E922" s="101">
        <v>0</v>
      </c>
    </row>
    <row r="923" spans="3:5">
      <c r="C923" s="58" t="s">
        <v>1002</v>
      </c>
      <c r="D923" s="101">
        <v>9353035</v>
      </c>
      <c r="E923" s="101">
        <v>0</v>
      </c>
    </row>
    <row r="924" spans="3:5">
      <c r="C924" s="58" t="s">
        <v>1003</v>
      </c>
      <c r="D924" s="101">
        <v>5000000</v>
      </c>
      <c r="E924" s="101">
        <v>0</v>
      </c>
    </row>
    <row r="925" spans="3:5">
      <c r="C925" s="58" t="s">
        <v>347</v>
      </c>
      <c r="D925" s="101">
        <v>9225931</v>
      </c>
      <c r="E925" s="101">
        <v>0</v>
      </c>
    </row>
    <row r="926" spans="3:5">
      <c r="C926" s="58" t="s">
        <v>348</v>
      </c>
      <c r="D926" s="101">
        <v>450000360</v>
      </c>
      <c r="E926" s="101">
        <v>89963670</v>
      </c>
    </row>
    <row r="927" spans="3:5">
      <c r="C927" s="58" t="s">
        <v>1433</v>
      </c>
      <c r="D927" s="101">
        <v>36705189</v>
      </c>
      <c r="E927" s="101">
        <v>0</v>
      </c>
    </row>
    <row r="928" spans="3:5">
      <c r="C928" s="58" t="s">
        <v>1633</v>
      </c>
      <c r="D928" s="101">
        <v>80543988</v>
      </c>
      <c r="E928" s="101">
        <v>0</v>
      </c>
    </row>
    <row r="929" spans="3:5">
      <c r="C929" s="58" t="s">
        <v>453</v>
      </c>
      <c r="D929" s="101">
        <v>105000154</v>
      </c>
      <c r="E929" s="101">
        <v>0</v>
      </c>
    </row>
    <row r="930" spans="3:5">
      <c r="C930" s="58" t="s">
        <v>349</v>
      </c>
      <c r="D930" s="101">
        <v>251812601</v>
      </c>
      <c r="E930" s="101">
        <v>0</v>
      </c>
    </row>
    <row r="931" spans="3:5">
      <c r="C931" s="58" t="s">
        <v>950</v>
      </c>
      <c r="D931" s="101">
        <v>75116931</v>
      </c>
      <c r="E931" s="101">
        <v>0</v>
      </c>
    </row>
    <row r="932" spans="3:5">
      <c r="C932" s="58" t="s">
        <v>800</v>
      </c>
      <c r="D932" s="101">
        <v>1546229</v>
      </c>
      <c r="E932" s="101">
        <v>0</v>
      </c>
    </row>
    <row r="933" spans="3:5">
      <c r="C933" s="100" t="s">
        <v>246</v>
      </c>
      <c r="D933" s="101">
        <v>476321183</v>
      </c>
      <c r="E933" s="101">
        <v>55571065.130000003</v>
      </c>
    </row>
    <row r="934" spans="3:5">
      <c r="C934" s="58" t="s">
        <v>1634</v>
      </c>
      <c r="D934" s="101">
        <v>333449662</v>
      </c>
      <c r="E934" s="101">
        <v>55571065.130000003</v>
      </c>
    </row>
    <row r="935" spans="3:5">
      <c r="C935" s="58" t="s">
        <v>850</v>
      </c>
      <c r="D935" s="101">
        <v>7002382</v>
      </c>
      <c r="E935" s="101">
        <v>0</v>
      </c>
    </row>
    <row r="936" spans="3:5">
      <c r="C936" s="58" t="s">
        <v>1635</v>
      </c>
      <c r="D936" s="101">
        <v>8323399</v>
      </c>
      <c r="E936" s="101">
        <v>0</v>
      </c>
    </row>
    <row r="937" spans="3:5">
      <c r="C937" s="58" t="s">
        <v>1054</v>
      </c>
      <c r="D937" s="101">
        <v>21104312</v>
      </c>
      <c r="E937" s="101">
        <v>0</v>
      </c>
    </row>
    <row r="938" spans="3:5">
      <c r="C938" s="58" t="s">
        <v>1228</v>
      </c>
      <c r="D938" s="101">
        <v>3794025</v>
      </c>
      <c r="E938" s="101">
        <v>0</v>
      </c>
    </row>
    <row r="939" spans="3:5">
      <c r="C939" s="58" t="s">
        <v>1636</v>
      </c>
      <c r="D939" s="101">
        <v>102647403</v>
      </c>
      <c r="E939" s="101">
        <v>0</v>
      </c>
    </row>
    <row r="940" spans="3:5">
      <c r="C940" s="166" t="s">
        <v>350</v>
      </c>
      <c r="D940" s="167">
        <v>554717737</v>
      </c>
      <c r="E940" s="167">
        <v>3320757.81</v>
      </c>
    </row>
    <row r="941" spans="3:5">
      <c r="C941" s="100" t="s">
        <v>244</v>
      </c>
      <c r="D941" s="101">
        <v>554717737</v>
      </c>
      <c r="E941" s="101">
        <v>3320757.81</v>
      </c>
    </row>
    <row r="942" spans="3:5">
      <c r="C942" s="58" t="s">
        <v>531</v>
      </c>
      <c r="D942" s="101">
        <v>2758819</v>
      </c>
      <c r="E942" s="101">
        <v>0</v>
      </c>
    </row>
    <row r="943" spans="3:5">
      <c r="C943" s="58" t="s">
        <v>532</v>
      </c>
      <c r="D943" s="101">
        <v>1148800</v>
      </c>
      <c r="E943" s="101">
        <v>0</v>
      </c>
    </row>
    <row r="944" spans="3:5">
      <c r="C944" s="58" t="s">
        <v>1637</v>
      </c>
      <c r="D944" s="101">
        <v>21869677</v>
      </c>
      <c r="E944" s="101">
        <v>0</v>
      </c>
    </row>
    <row r="945" spans="3:5">
      <c r="C945" s="58" t="s">
        <v>533</v>
      </c>
      <c r="D945" s="101">
        <v>1812675</v>
      </c>
      <c r="E945" s="101">
        <v>0</v>
      </c>
    </row>
    <row r="946" spans="3:5">
      <c r="C946" s="58" t="s">
        <v>534</v>
      </c>
      <c r="D946" s="101">
        <v>1145591</v>
      </c>
      <c r="E946" s="101">
        <v>0</v>
      </c>
    </row>
    <row r="947" spans="3:5">
      <c r="C947" s="58" t="s">
        <v>1638</v>
      </c>
      <c r="D947" s="101">
        <v>1488375</v>
      </c>
      <c r="E947" s="101">
        <v>0</v>
      </c>
    </row>
    <row r="948" spans="3:5">
      <c r="C948" s="58" t="s">
        <v>1639</v>
      </c>
      <c r="D948" s="101">
        <v>100000</v>
      </c>
      <c r="E948" s="101">
        <v>0</v>
      </c>
    </row>
    <row r="949" spans="3:5">
      <c r="C949" s="58" t="s">
        <v>1434</v>
      </c>
      <c r="D949" s="101">
        <v>179352696</v>
      </c>
      <c r="E949" s="101">
        <v>0</v>
      </c>
    </row>
    <row r="950" spans="3:5">
      <c r="C950" s="58" t="s">
        <v>1073</v>
      </c>
      <c r="D950" s="101">
        <v>2526576</v>
      </c>
      <c r="E950" s="101">
        <v>0</v>
      </c>
    </row>
    <row r="951" spans="3:5">
      <c r="C951" s="58" t="s">
        <v>1640</v>
      </c>
      <c r="D951" s="101">
        <v>56294803</v>
      </c>
      <c r="E951" s="101">
        <v>0</v>
      </c>
    </row>
    <row r="952" spans="3:5">
      <c r="C952" s="58" t="s">
        <v>1055</v>
      </c>
      <c r="D952" s="101">
        <v>9135638</v>
      </c>
      <c r="E952" s="101">
        <v>0</v>
      </c>
    </row>
    <row r="953" spans="3:5">
      <c r="C953" s="58" t="s">
        <v>674</v>
      </c>
      <c r="D953" s="101">
        <v>2495905</v>
      </c>
      <c r="E953" s="101">
        <v>0</v>
      </c>
    </row>
    <row r="954" spans="3:5">
      <c r="C954" s="58" t="s">
        <v>675</v>
      </c>
      <c r="D954" s="101">
        <v>1592758</v>
      </c>
      <c r="E954" s="101">
        <v>0</v>
      </c>
    </row>
    <row r="955" spans="3:5">
      <c r="C955" s="58" t="s">
        <v>1227</v>
      </c>
      <c r="D955" s="101">
        <v>1000000</v>
      </c>
      <c r="E955" s="101">
        <v>0</v>
      </c>
    </row>
    <row r="956" spans="3:5">
      <c r="C956" s="58" t="s">
        <v>676</v>
      </c>
      <c r="D956" s="101">
        <v>2495905</v>
      </c>
      <c r="E956" s="101">
        <v>0</v>
      </c>
    </row>
    <row r="957" spans="3:5">
      <c r="C957" s="58" t="s">
        <v>677</v>
      </c>
      <c r="D957" s="101">
        <v>2495905</v>
      </c>
      <c r="E957" s="101">
        <v>0</v>
      </c>
    </row>
    <row r="958" spans="3:5">
      <c r="C958" s="58" t="s">
        <v>678</v>
      </c>
      <c r="D958" s="101">
        <v>1501732</v>
      </c>
      <c r="E958" s="101">
        <v>0</v>
      </c>
    </row>
    <row r="959" spans="3:5">
      <c r="C959" s="58" t="s">
        <v>679</v>
      </c>
      <c r="D959" s="101">
        <v>1501732</v>
      </c>
      <c r="E959" s="101">
        <v>0</v>
      </c>
    </row>
    <row r="960" spans="3:5">
      <c r="C960" s="58" t="s">
        <v>680</v>
      </c>
      <c r="D960" s="101">
        <v>5032901</v>
      </c>
      <c r="E960" s="101">
        <v>0</v>
      </c>
    </row>
    <row r="961" spans="3:5">
      <c r="C961" s="58" t="s">
        <v>1641</v>
      </c>
      <c r="D961" s="101">
        <v>27190722</v>
      </c>
      <c r="E961" s="101">
        <v>3320757.81</v>
      </c>
    </row>
    <row r="962" spans="3:5">
      <c r="C962" s="58" t="s">
        <v>1004</v>
      </c>
      <c r="D962" s="101">
        <v>7800000</v>
      </c>
      <c r="E962" s="101">
        <v>0</v>
      </c>
    </row>
    <row r="963" spans="3:5">
      <c r="C963" s="58" t="s">
        <v>1226</v>
      </c>
      <c r="D963" s="101">
        <v>2502760</v>
      </c>
      <c r="E963" s="101">
        <v>0</v>
      </c>
    </row>
    <row r="964" spans="3:5">
      <c r="C964" s="58" t="s">
        <v>917</v>
      </c>
      <c r="D964" s="101">
        <v>60000005</v>
      </c>
      <c r="E964" s="101">
        <v>0</v>
      </c>
    </row>
    <row r="965" spans="3:5">
      <c r="C965" s="58" t="s">
        <v>1005</v>
      </c>
      <c r="D965" s="101">
        <v>1466976</v>
      </c>
      <c r="E965" s="101">
        <v>0</v>
      </c>
    </row>
    <row r="966" spans="3:5">
      <c r="C966" s="58" t="s">
        <v>1642</v>
      </c>
      <c r="D966" s="101">
        <v>20194412</v>
      </c>
      <c r="E966" s="101">
        <v>0</v>
      </c>
    </row>
    <row r="967" spans="3:5">
      <c r="C967" s="58" t="s">
        <v>1643</v>
      </c>
      <c r="D967" s="101">
        <v>5076540</v>
      </c>
      <c r="E967" s="101">
        <v>0</v>
      </c>
    </row>
    <row r="968" spans="3:5">
      <c r="C968" s="58" t="s">
        <v>1006</v>
      </c>
      <c r="D968" s="101">
        <v>7632009</v>
      </c>
      <c r="E968" s="101">
        <v>0</v>
      </c>
    </row>
    <row r="969" spans="3:5">
      <c r="C969" s="58" t="s">
        <v>1007</v>
      </c>
      <c r="D969" s="101">
        <v>1000000</v>
      </c>
      <c r="E969" s="101">
        <v>0</v>
      </c>
    </row>
    <row r="970" spans="3:5">
      <c r="C970" s="58" t="s">
        <v>2021</v>
      </c>
      <c r="D970" s="101">
        <v>0</v>
      </c>
      <c r="E970" s="101">
        <v>0</v>
      </c>
    </row>
    <row r="971" spans="3:5">
      <c r="C971" s="58" t="s">
        <v>681</v>
      </c>
      <c r="D971" s="101">
        <v>1508467</v>
      </c>
      <c r="E971" s="101">
        <v>0</v>
      </c>
    </row>
    <row r="972" spans="3:5">
      <c r="C972" s="58" t="s">
        <v>951</v>
      </c>
      <c r="D972" s="101">
        <v>953825</v>
      </c>
      <c r="E972" s="101">
        <v>0</v>
      </c>
    </row>
    <row r="973" spans="3:5">
      <c r="C973" s="58" t="s">
        <v>1008</v>
      </c>
      <c r="D973" s="101">
        <v>10193766</v>
      </c>
      <c r="E973" s="101">
        <v>0</v>
      </c>
    </row>
    <row r="974" spans="3:5">
      <c r="C974" s="58" t="s">
        <v>1009</v>
      </c>
      <c r="D974" s="101">
        <v>8111268</v>
      </c>
      <c r="E974" s="101">
        <v>0</v>
      </c>
    </row>
    <row r="975" spans="3:5">
      <c r="C975" s="58" t="s">
        <v>454</v>
      </c>
      <c r="D975" s="101">
        <v>105336499</v>
      </c>
      <c r="E975" s="101">
        <v>0</v>
      </c>
    </row>
    <row r="976" spans="3:5">
      <c r="C976" s="100" t="s">
        <v>246</v>
      </c>
      <c r="D976" s="101">
        <v>0</v>
      </c>
      <c r="E976" s="101">
        <v>0</v>
      </c>
    </row>
    <row r="977" spans="3:5">
      <c r="C977" s="58" t="s">
        <v>2022</v>
      </c>
      <c r="D977" s="101">
        <v>0</v>
      </c>
      <c r="E977" s="101">
        <v>0</v>
      </c>
    </row>
    <row r="978" spans="3:5">
      <c r="C978" s="166" t="s">
        <v>351</v>
      </c>
      <c r="D978" s="167">
        <v>1208318911</v>
      </c>
      <c r="E978" s="167">
        <v>184897019.19999999</v>
      </c>
    </row>
    <row r="979" spans="3:5">
      <c r="C979" s="100" t="s">
        <v>244</v>
      </c>
      <c r="D979" s="101">
        <v>1021864046</v>
      </c>
      <c r="E979" s="101">
        <v>184897019.19999999</v>
      </c>
    </row>
    <row r="980" spans="3:5">
      <c r="C980" s="58" t="s">
        <v>455</v>
      </c>
      <c r="D980" s="101">
        <v>499701972</v>
      </c>
      <c r="E980" s="101">
        <v>183999179.19999999</v>
      </c>
    </row>
    <row r="981" spans="3:5">
      <c r="C981" s="58" t="s">
        <v>352</v>
      </c>
      <c r="D981" s="101">
        <v>9358073</v>
      </c>
      <c r="E981" s="101">
        <v>0</v>
      </c>
    </row>
    <row r="982" spans="3:5">
      <c r="C982" s="58" t="s">
        <v>1348</v>
      </c>
      <c r="D982" s="101">
        <v>3810290</v>
      </c>
      <c r="E982" s="101">
        <v>0</v>
      </c>
    </row>
    <row r="983" spans="3:5">
      <c r="C983" s="58" t="s">
        <v>1225</v>
      </c>
      <c r="D983" s="101">
        <v>1000000</v>
      </c>
      <c r="E983" s="101">
        <v>0</v>
      </c>
    </row>
    <row r="984" spans="3:5">
      <c r="C984" s="58" t="s">
        <v>1347</v>
      </c>
      <c r="D984" s="101">
        <v>1912270</v>
      </c>
      <c r="E984" s="101">
        <v>0</v>
      </c>
    </row>
    <row r="985" spans="3:5">
      <c r="C985" s="58" t="s">
        <v>880</v>
      </c>
      <c r="D985" s="101">
        <v>60000046</v>
      </c>
      <c r="E985" s="101">
        <v>0</v>
      </c>
    </row>
    <row r="986" spans="3:5">
      <c r="C986" s="58" t="s">
        <v>1096</v>
      </c>
      <c r="D986" s="101">
        <v>140184628</v>
      </c>
      <c r="E986" s="101">
        <v>897840</v>
      </c>
    </row>
    <row r="987" spans="3:5">
      <c r="C987" s="58" t="s">
        <v>535</v>
      </c>
      <c r="D987" s="101">
        <v>1157222</v>
      </c>
      <c r="E987" s="101">
        <v>0</v>
      </c>
    </row>
    <row r="988" spans="3:5">
      <c r="C988" s="58" t="s">
        <v>536</v>
      </c>
      <c r="D988" s="101">
        <v>2779045</v>
      </c>
      <c r="E988" s="101">
        <v>0</v>
      </c>
    </row>
    <row r="989" spans="3:5">
      <c r="C989" s="58" t="s">
        <v>537</v>
      </c>
      <c r="D989" s="101">
        <v>2779045</v>
      </c>
      <c r="E989" s="101">
        <v>0</v>
      </c>
    </row>
    <row r="990" spans="3:5">
      <c r="C990" s="58" t="s">
        <v>538</v>
      </c>
      <c r="D990" s="101">
        <v>1651551</v>
      </c>
      <c r="E990" s="101">
        <v>0</v>
      </c>
    </row>
    <row r="991" spans="3:5">
      <c r="C991" s="58" t="s">
        <v>1644</v>
      </c>
      <c r="D991" s="101">
        <v>2797336</v>
      </c>
      <c r="E991" s="101">
        <v>0</v>
      </c>
    </row>
    <row r="992" spans="3:5">
      <c r="C992" s="58" t="s">
        <v>1645</v>
      </c>
      <c r="D992" s="101">
        <v>6310564</v>
      </c>
      <c r="E992" s="101">
        <v>0</v>
      </c>
    </row>
    <row r="993" spans="3:5">
      <c r="C993" s="58" t="s">
        <v>1346</v>
      </c>
      <c r="D993" s="101">
        <v>107784880</v>
      </c>
      <c r="E993" s="101">
        <v>0</v>
      </c>
    </row>
    <row r="994" spans="3:5">
      <c r="C994" s="58" t="s">
        <v>353</v>
      </c>
      <c r="D994" s="101">
        <v>5079880</v>
      </c>
      <c r="E994" s="101">
        <v>0</v>
      </c>
    </row>
    <row r="995" spans="3:5">
      <c r="C995" s="58" t="s">
        <v>1646</v>
      </c>
      <c r="D995" s="101">
        <v>71550790</v>
      </c>
      <c r="E995" s="101">
        <v>0</v>
      </c>
    </row>
    <row r="996" spans="3:5">
      <c r="C996" s="58" t="s">
        <v>1010</v>
      </c>
      <c r="D996" s="101">
        <v>82018034</v>
      </c>
      <c r="E996" s="101">
        <v>0</v>
      </c>
    </row>
    <row r="997" spans="3:5">
      <c r="C997" s="58" t="s">
        <v>2076</v>
      </c>
      <c r="D997" s="101">
        <v>0</v>
      </c>
      <c r="E997" s="101">
        <v>0</v>
      </c>
    </row>
    <row r="998" spans="3:5">
      <c r="C998" s="58" t="s">
        <v>1647</v>
      </c>
      <c r="D998" s="101">
        <v>1581259</v>
      </c>
      <c r="E998" s="101">
        <v>0</v>
      </c>
    </row>
    <row r="999" spans="3:5">
      <c r="C999" s="58" t="s">
        <v>354</v>
      </c>
      <c r="D999" s="101">
        <v>1697292</v>
      </c>
      <c r="E999" s="101">
        <v>0</v>
      </c>
    </row>
    <row r="1000" spans="3:5">
      <c r="C1000" s="58" t="s">
        <v>801</v>
      </c>
      <c r="D1000" s="101">
        <v>1513603</v>
      </c>
      <c r="E1000" s="101">
        <v>0</v>
      </c>
    </row>
    <row r="1001" spans="3:5">
      <c r="C1001" s="58" t="s">
        <v>802</v>
      </c>
      <c r="D1001" s="101">
        <v>1098833</v>
      </c>
      <c r="E1001" s="101">
        <v>0</v>
      </c>
    </row>
    <row r="1002" spans="3:5">
      <c r="C1002" s="58" t="s">
        <v>803</v>
      </c>
      <c r="D1002" s="101">
        <v>1097433</v>
      </c>
      <c r="E1002" s="101">
        <v>0</v>
      </c>
    </row>
    <row r="1003" spans="3:5">
      <c r="C1003" s="58" t="s">
        <v>881</v>
      </c>
      <c r="D1003" s="101">
        <v>15000000</v>
      </c>
      <c r="E1003" s="101">
        <v>0</v>
      </c>
    </row>
    <row r="1004" spans="3:5">
      <c r="C1004" s="100" t="s">
        <v>246</v>
      </c>
      <c r="D1004" s="101">
        <v>186454865</v>
      </c>
      <c r="E1004" s="101">
        <v>0</v>
      </c>
    </row>
    <row r="1005" spans="3:5">
      <c r="C1005" s="58" t="s">
        <v>1224</v>
      </c>
      <c r="D1005" s="101">
        <v>46008312</v>
      </c>
      <c r="E1005" s="101">
        <v>0</v>
      </c>
    </row>
    <row r="1006" spans="3:5">
      <c r="C1006" s="58" t="s">
        <v>1648</v>
      </c>
      <c r="D1006" s="101">
        <v>1277584</v>
      </c>
      <c r="E1006" s="101">
        <v>0</v>
      </c>
    </row>
    <row r="1007" spans="3:5">
      <c r="C1007" s="58" t="s">
        <v>1056</v>
      </c>
      <c r="D1007" s="101">
        <v>1931187</v>
      </c>
      <c r="E1007" s="101">
        <v>0</v>
      </c>
    </row>
    <row r="1008" spans="3:5">
      <c r="C1008" s="58" t="s">
        <v>1649</v>
      </c>
      <c r="D1008" s="101">
        <v>6593556</v>
      </c>
      <c r="E1008" s="101">
        <v>0</v>
      </c>
    </row>
    <row r="1009" spans="3:5">
      <c r="C1009" s="58" t="s">
        <v>1650</v>
      </c>
      <c r="D1009" s="101">
        <v>2644226</v>
      </c>
      <c r="E1009" s="101">
        <v>0</v>
      </c>
    </row>
    <row r="1010" spans="3:5">
      <c r="C1010" s="58" t="s">
        <v>1087</v>
      </c>
      <c r="D1010" s="101">
        <v>128000000</v>
      </c>
      <c r="E1010" s="101">
        <v>0</v>
      </c>
    </row>
    <row r="1011" spans="3:5">
      <c r="C1011" s="58" t="s">
        <v>2023</v>
      </c>
      <c r="D1011" s="101">
        <v>0</v>
      </c>
      <c r="E1011" s="101">
        <v>0</v>
      </c>
    </row>
    <row r="1012" spans="3:5">
      <c r="C1012" s="166" t="s">
        <v>255</v>
      </c>
      <c r="D1012" s="167">
        <v>4315709764</v>
      </c>
      <c r="E1012" s="167">
        <v>248740352.49000001</v>
      </c>
    </row>
    <row r="1013" spans="3:5">
      <c r="C1013" s="100" t="s">
        <v>244</v>
      </c>
      <c r="D1013" s="101">
        <v>4229127752</v>
      </c>
      <c r="E1013" s="101">
        <v>248740352.49000001</v>
      </c>
    </row>
    <row r="1014" spans="3:5">
      <c r="C1014" s="58" t="s">
        <v>355</v>
      </c>
      <c r="D1014" s="101">
        <v>13305993</v>
      </c>
      <c r="E1014" s="101">
        <v>0</v>
      </c>
    </row>
    <row r="1015" spans="3:5">
      <c r="C1015" s="58" t="s">
        <v>1345</v>
      </c>
      <c r="D1015" s="101">
        <v>5490378</v>
      </c>
      <c r="E1015" s="101">
        <v>0</v>
      </c>
    </row>
    <row r="1016" spans="3:5">
      <c r="C1016" s="58" t="s">
        <v>356</v>
      </c>
      <c r="D1016" s="101">
        <v>2681364285</v>
      </c>
      <c r="E1016" s="101">
        <v>0</v>
      </c>
    </row>
    <row r="1017" spans="3:5">
      <c r="C1017" s="58" t="s">
        <v>1223</v>
      </c>
      <c r="D1017" s="101">
        <v>22390444</v>
      </c>
      <c r="E1017" s="101">
        <v>0</v>
      </c>
    </row>
    <row r="1018" spans="3:5">
      <c r="C1018" s="58" t="s">
        <v>1651</v>
      </c>
      <c r="D1018" s="101">
        <v>24680990</v>
      </c>
      <c r="E1018" s="101">
        <v>4377927.75</v>
      </c>
    </row>
    <row r="1019" spans="3:5">
      <c r="C1019" s="58" t="s">
        <v>1011</v>
      </c>
      <c r="D1019" s="101">
        <v>4175835</v>
      </c>
      <c r="E1019" s="101">
        <v>0</v>
      </c>
    </row>
    <row r="1020" spans="3:5">
      <c r="C1020" s="58" t="s">
        <v>1652</v>
      </c>
      <c r="D1020" s="101">
        <v>1552779</v>
      </c>
      <c r="E1020" s="101">
        <v>0</v>
      </c>
    </row>
    <row r="1021" spans="3:5">
      <c r="C1021" s="58" t="s">
        <v>357</v>
      </c>
      <c r="D1021" s="101">
        <v>72972303</v>
      </c>
      <c r="E1021" s="101">
        <v>0</v>
      </c>
    </row>
    <row r="1022" spans="3:5">
      <c r="C1022" s="58" t="s">
        <v>1653</v>
      </c>
      <c r="D1022" s="101">
        <v>2100000</v>
      </c>
      <c r="E1022" s="101">
        <v>0</v>
      </c>
    </row>
    <row r="1023" spans="3:5">
      <c r="C1023" s="58" t="s">
        <v>1435</v>
      </c>
      <c r="D1023" s="101">
        <v>173874</v>
      </c>
      <c r="E1023" s="101">
        <v>0</v>
      </c>
    </row>
    <row r="1024" spans="3:5">
      <c r="C1024" s="58" t="s">
        <v>1654</v>
      </c>
      <c r="D1024" s="101">
        <v>5472250</v>
      </c>
      <c r="E1024" s="101">
        <v>0</v>
      </c>
    </row>
    <row r="1025" spans="3:5">
      <c r="C1025" s="58" t="s">
        <v>1655</v>
      </c>
      <c r="D1025" s="101">
        <v>38981691</v>
      </c>
      <c r="E1025" s="101">
        <v>0</v>
      </c>
    </row>
    <row r="1026" spans="3:5">
      <c r="C1026" s="58" t="s">
        <v>1656</v>
      </c>
      <c r="D1026" s="101">
        <v>32594339</v>
      </c>
      <c r="E1026" s="101">
        <v>24182765.43</v>
      </c>
    </row>
    <row r="1027" spans="3:5">
      <c r="C1027" s="58" t="s">
        <v>1344</v>
      </c>
      <c r="D1027" s="101">
        <v>5000000</v>
      </c>
      <c r="E1027" s="101">
        <v>0</v>
      </c>
    </row>
    <row r="1028" spans="3:5">
      <c r="C1028" s="58" t="s">
        <v>1095</v>
      </c>
      <c r="D1028" s="101">
        <v>9288634</v>
      </c>
      <c r="E1028" s="101">
        <v>0</v>
      </c>
    </row>
    <row r="1029" spans="3:5">
      <c r="C1029" s="58" t="s">
        <v>358</v>
      </c>
      <c r="D1029" s="101">
        <v>7958209</v>
      </c>
      <c r="E1029" s="101">
        <v>0</v>
      </c>
    </row>
    <row r="1030" spans="3:5">
      <c r="C1030" s="58" t="s">
        <v>594</v>
      </c>
      <c r="D1030" s="101">
        <v>2503797</v>
      </c>
      <c r="E1030" s="101">
        <v>48864</v>
      </c>
    </row>
    <row r="1031" spans="3:5">
      <c r="C1031" s="58" t="s">
        <v>1222</v>
      </c>
      <c r="D1031" s="101">
        <v>7519123</v>
      </c>
      <c r="E1031" s="101">
        <v>5772311.2800000003</v>
      </c>
    </row>
    <row r="1032" spans="3:5">
      <c r="C1032" s="58" t="s">
        <v>359</v>
      </c>
      <c r="D1032" s="101">
        <v>88295858</v>
      </c>
      <c r="E1032" s="101">
        <v>33832810.850000001</v>
      </c>
    </row>
    <row r="1033" spans="3:5">
      <c r="C1033" s="58" t="s">
        <v>595</v>
      </c>
      <c r="D1033" s="101">
        <v>1503825</v>
      </c>
      <c r="E1033" s="101">
        <v>0</v>
      </c>
    </row>
    <row r="1034" spans="3:5">
      <c r="C1034" s="58" t="s">
        <v>1657</v>
      </c>
      <c r="D1034" s="101">
        <v>2494718</v>
      </c>
      <c r="E1034" s="101">
        <v>48864</v>
      </c>
    </row>
    <row r="1035" spans="3:5">
      <c r="C1035" s="58" t="s">
        <v>1221</v>
      </c>
      <c r="D1035" s="101">
        <v>37462453</v>
      </c>
      <c r="E1035" s="101">
        <v>0</v>
      </c>
    </row>
    <row r="1036" spans="3:5">
      <c r="C1036" s="58" t="s">
        <v>1658</v>
      </c>
      <c r="D1036" s="101">
        <v>1067600</v>
      </c>
      <c r="E1036" s="101">
        <v>0</v>
      </c>
    </row>
    <row r="1037" spans="3:5">
      <c r="C1037" s="58" t="s">
        <v>1659</v>
      </c>
      <c r="D1037" s="101">
        <v>1461985</v>
      </c>
      <c r="E1037" s="101">
        <v>0</v>
      </c>
    </row>
    <row r="1038" spans="3:5">
      <c r="C1038" s="58" t="s">
        <v>596</v>
      </c>
      <c r="D1038" s="101">
        <v>12640948</v>
      </c>
      <c r="E1038" s="101">
        <v>0</v>
      </c>
    </row>
    <row r="1039" spans="3:5">
      <c r="C1039" s="58" t="s">
        <v>2024</v>
      </c>
      <c r="D1039" s="101">
        <v>0</v>
      </c>
      <c r="E1039" s="101">
        <v>0</v>
      </c>
    </row>
    <row r="1040" spans="3:5">
      <c r="C1040" s="58" t="s">
        <v>1660</v>
      </c>
      <c r="D1040" s="101">
        <v>2528190</v>
      </c>
      <c r="E1040" s="101">
        <v>0</v>
      </c>
    </row>
    <row r="1041" spans="3:5">
      <c r="C1041" s="58" t="s">
        <v>597</v>
      </c>
      <c r="D1041" s="101">
        <v>1061635</v>
      </c>
      <c r="E1041" s="101">
        <v>0</v>
      </c>
    </row>
    <row r="1042" spans="3:5">
      <c r="C1042" s="58" t="s">
        <v>1220</v>
      </c>
      <c r="D1042" s="101">
        <v>45008072</v>
      </c>
      <c r="E1042" s="101">
        <v>31871745.75</v>
      </c>
    </row>
    <row r="1043" spans="3:5">
      <c r="C1043" s="58" t="s">
        <v>598</v>
      </c>
      <c r="D1043" s="101">
        <v>2494717</v>
      </c>
      <c r="E1043" s="101">
        <v>0</v>
      </c>
    </row>
    <row r="1044" spans="3:5">
      <c r="C1044" s="58" t="s">
        <v>1219</v>
      </c>
      <c r="D1044" s="101">
        <v>45002187</v>
      </c>
      <c r="E1044" s="101">
        <v>32107996.420000002</v>
      </c>
    </row>
    <row r="1045" spans="3:5">
      <c r="C1045" s="58" t="s">
        <v>599</v>
      </c>
      <c r="D1045" s="101">
        <v>2494717</v>
      </c>
      <c r="E1045" s="101">
        <v>0</v>
      </c>
    </row>
    <row r="1046" spans="3:5">
      <c r="C1046" s="58" t="s">
        <v>600</v>
      </c>
      <c r="D1046" s="101">
        <v>1061635</v>
      </c>
      <c r="E1046" s="101">
        <v>0</v>
      </c>
    </row>
    <row r="1047" spans="3:5">
      <c r="C1047" s="58" t="s">
        <v>1218</v>
      </c>
      <c r="D1047" s="101">
        <v>337508243</v>
      </c>
      <c r="E1047" s="101">
        <v>103668679.23999999</v>
      </c>
    </row>
    <row r="1048" spans="3:5">
      <c r="C1048" s="58" t="s">
        <v>601</v>
      </c>
      <c r="D1048" s="101">
        <v>1498436</v>
      </c>
      <c r="E1048" s="101">
        <v>0</v>
      </c>
    </row>
    <row r="1049" spans="3:5">
      <c r="C1049" s="58" t="s">
        <v>1217</v>
      </c>
      <c r="D1049" s="101">
        <v>17656240</v>
      </c>
      <c r="E1049" s="101">
        <v>0</v>
      </c>
    </row>
    <row r="1050" spans="3:5">
      <c r="C1050" s="58" t="s">
        <v>1661</v>
      </c>
      <c r="D1050" s="101">
        <v>1514684</v>
      </c>
      <c r="E1050" s="101">
        <v>0</v>
      </c>
    </row>
    <row r="1051" spans="3:5">
      <c r="C1051" s="58" t="s">
        <v>1662</v>
      </c>
      <c r="D1051" s="101">
        <v>2429733</v>
      </c>
      <c r="E1051" s="101">
        <v>0</v>
      </c>
    </row>
    <row r="1052" spans="3:5">
      <c r="C1052" s="58" t="s">
        <v>918</v>
      </c>
      <c r="D1052" s="101">
        <v>1514684</v>
      </c>
      <c r="E1052" s="101">
        <v>0</v>
      </c>
    </row>
    <row r="1053" spans="3:5">
      <c r="C1053" s="58" t="s">
        <v>1216</v>
      </c>
      <c r="D1053" s="101">
        <v>6700450</v>
      </c>
      <c r="E1053" s="101">
        <v>0</v>
      </c>
    </row>
    <row r="1054" spans="3:5">
      <c r="C1054" s="58" t="s">
        <v>602</v>
      </c>
      <c r="D1054" s="101">
        <v>7573421</v>
      </c>
      <c r="E1054" s="101">
        <v>0</v>
      </c>
    </row>
    <row r="1055" spans="3:5">
      <c r="C1055" s="58" t="s">
        <v>603</v>
      </c>
      <c r="D1055" s="101">
        <v>1514684</v>
      </c>
      <c r="E1055" s="101">
        <v>0</v>
      </c>
    </row>
    <row r="1056" spans="3:5">
      <c r="C1056" s="58" t="s">
        <v>604</v>
      </c>
      <c r="D1056" s="101">
        <v>2494717</v>
      </c>
      <c r="E1056" s="101">
        <v>0</v>
      </c>
    </row>
    <row r="1057" spans="3:5">
      <c r="C1057" s="58" t="s">
        <v>1215</v>
      </c>
      <c r="D1057" s="101">
        <v>60000000</v>
      </c>
      <c r="E1057" s="101">
        <v>0</v>
      </c>
    </row>
    <row r="1058" spans="3:5">
      <c r="C1058" s="58" t="s">
        <v>605</v>
      </c>
      <c r="D1058" s="101">
        <v>1198749</v>
      </c>
      <c r="E1058" s="101">
        <v>0</v>
      </c>
    </row>
    <row r="1059" spans="3:5">
      <c r="C1059" s="58" t="s">
        <v>1214</v>
      </c>
      <c r="D1059" s="101">
        <v>20196261</v>
      </c>
      <c r="E1059" s="101">
        <v>0</v>
      </c>
    </row>
    <row r="1060" spans="3:5">
      <c r="C1060" s="58" t="s">
        <v>606</v>
      </c>
      <c r="D1060" s="101">
        <v>1498436</v>
      </c>
      <c r="E1060" s="101">
        <v>0</v>
      </c>
    </row>
    <row r="1061" spans="3:5">
      <c r="C1061" s="58" t="s">
        <v>607</v>
      </c>
      <c r="D1061" s="101">
        <v>1061635</v>
      </c>
      <c r="E1061" s="101">
        <v>0</v>
      </c>
    </row>
    <row r="1062" spans="3:5">
      <c r="C1062" s="58" t="s">
        <v>608</v>
      </c>
      <c r="D1062" s="101">
        <v>2494717</v>
      </c>
      <c r="E1062" s="101">
        <v>0</v>
      </c>
    </row>
    <row r="1063" spans="3:5">
      <c r="C1063" s="58" t="s">
        <v>609</v>
      </c>
      <c r="D1063" s="101">
        <v>3140721</v>
      </c>
      <c r="E1063" s="101">
        <v>0</v>
      </c>
    </row>
    <row r="1064" spans="3:5">
      <c r="C1064" s="58" t="s">
        <v>610</v>
      </c>
      <c r="D1064" s="101">
        <v>1498436</v>
      </c>
      <c r="E1064" s="101">
        <v>0</v>
      </c>
    </row>
    <row r="1065" spans="3:5">
      <c r="C1065" s="58" t="s">
        <v>1213</v>
      </c>
      <c r="D1065" s="101">
        <v>1498436</v>
      </c>
      <c r="E1065" s="101">
        <v>0</v>
      </c>
    </row>
    <row r="1066" spans="3:5">
      <c r="C1066" s="58" t="s">
        <v>919</v>
      </c>
      <c r="D1066" s="101">
        <v>15000001</v>
      </c>
      <c r="E1066" s="101">
        <v>11111520.550000001</v>
      </c>
    </row>
    <row r="1067" spans="3:5">
      <c r="C1067" s="58" t="s">
        <v>611</v>
      </c>
      <c r="D1067" s="101">
        <v>2494717</v>
      </c>
      <c r="E1067" s="101">
        <v>0</v>
      </c>
    </row>
    <row r="1068" spans="3:5">
      <c r="C1068" s="58" t="s">
        <v>2025</v>
      </c>
      <c r="D1068" s="101">
        <v>0</v>
      </c>
      <c r="E1068" s="101">
        <v>0</v>
      </c>
    </row>
    <row r="1069" spans="3:5">
      <c r="C1069" s="58" t="s">
        <v>612</v>
      </c>
      <c r="D1069" s="101">
        <v>2494717</v>
      </c>
      <c r="E1069" s="101">
        <v>0</v>
      </c>
    </row>
    <row r="1070" spans="3:5">
      <c r="C1070" s="58" t="s">
        <v>613</v>
      </c>
      <c r="D1070" s="101">
        <v>1061635</v>
      </c>
      <c r="E1070" s="101">
        <v>0</v>
      </c>
    </row>
    <row r="1071" spans="3:5">
      <c r="C1071" s="58" t="s">
        <v>614</v>
      </c>
      <c r="D1071" s="101">
        <v>1061635</v>
      </c>
      <c r="E1071" s="101">
        <v>0</v>
      </c>
    </row>
    <row r="1072" spans="3:5">
      <c r="C1072" s="58" t="s">
        <v>615</v>
      </c>
      <c r="D1072" s="101">
        <v>2494717</v>
      </c>
      <c r="E1072" s="101">
        <v>0</v>
      </c>
    </row>
    <row r="1073" spans="3:5">
      <c r="C1073" s="58" t="s">
        <v>616</v>
      </c>
      <c r="D1073" s="101">
        <v>1078230</v>
      </c>
      <c r="E1073" s="101">
        <v>0</v>
      </c>
    </row>
    <row r="1074" spans="3:5">
      <c r="C1074" s="58" t="s">
        <v>920</v>
      </c>
      <c r="D1074" s="101">
        <v>2528502</v>
      </c>
      <c r="E1074" s="101">
        <v>0</v>
      </c>
    </row>
    <row r="1075" spans="3:5">
      <c r="C1075" s="58" t="s">
        <v>1212</v>
      </c>
      <c r="D1075" s="101">
        <v>1481645</v>
      </c>
      <c r="E1075" s="101">
        <v>0</v>
      </c>
    </row>
    <row r="1076" spans="3:5">
      <c r="C1076" s="58" t="s">
        <v>617</v>
      </c>
      <c r="D1076" s="101">
        <v>1481644</v>
      </c>
      <c r="E1076" s="101">
        <v>0</v>
      </c>
    </row>
    <row r="1077" spans="3:5">
      <c r="C1077" s="58" t="s">
        <v>618</v>
      </c>
      <c r="D1077" s="101">
        <v>7497572</v>
      </c>
      <c r="E1077" s="101">
        <v>1716867.22</v>
      </c>
    </row>
    <row r="1078" spans="3:5">
      <c r="C1078" s="58" t="s">
        <v>1211</v>
      </c>
      <c r="D1078" s="101">
        <v>1520450</v>
      </c>
      <c r="E1078" s="101">
        <v>0</v>
      </c>
    </row>
    <row r="1079" spans="3:5">
      <c r="C1079" s="58" t="s">
        <v>921</v>
      </c>
      <c r="D1079" s="101">
        <v>2408083</v>
      </c>
      <c r="E1079" s="101">
        <v>0</v>
      </c>
    </row>
    <row r="1080" spans="3:5">
      <c r="C1080" s="58" t="s">
        <v>1210</v>
      </c>
      <c r="D1080" s="101">
        <v>656325</v>
      </c>
      <c r="E1080" s="101">
        <v>0</v>
      </c>
    </row>
    <row r="1081" spans="3:5">
      <c r="C1081" s="58" t="s">
        <v>922</v>
      </c>
      <c r="D1081" s="101">
        <v>1481647</v>
      </c>
      <c r="E1081" s="101">
        <v>0</v>
      </c>
    </row>
    <row r="1082" spans="3:5">
      <c r="C1082" s="58" t="s">
        <v>1663</v>
      </c>
      <c r="D1082" s="101">
        <v>1461985</v>
      </c>
      <c r="E1082" s="101">
        <v>0</v>
      </c>
    </row>
    <row r="1083" spans="3:5">
      <c r="C1083" s="58" t="s">
        <v>1664</v>
      </c>
      <c r="D1083" s="101">
        <v>527828100</v>
      </c>
      <c r="E1083" s="101">
        <v>0</v>
      </c>
    </row>
    <row r="1084" spans="3:5">
      <c r="C1084" s="100" t="s">
        <v>246</v>
      </c>
      <c r="D1084" s="101">
        <v>86582012</v>
      </c>
      <c r="E1084" s="101">
        <v>0</v>
      </c>
    </row>
    <row r="1085" spans="3:5">
      <c r="C1085" s="58" t="s">
        <v>1665</v>
      </c>
      <c r="D1085" s="101">
        <v>54902929</v>
      </c>
      <c r="E1085" s="101">
        <v>0</v>
      </c>
    </row>
    <row r="1086" spans="3:5">
      <c r="C1086" s="58" t="s">
        <v>1666</v>
      </c>
      <c r="D1086" s="101">
        <v>1602521</v>
      </c>
      <c r="E1086" s="101">
        <v>0</v>
      </c>
    </row>
    <row r="1087" spans="3:5">
      <c r="C1087" s="58" t="s">
        <v>2026</v>
      </c>
      <c r="D1087" s="101">
        <v>0</v>
      </c>
      <c r="E1087" s="101">
        <v>0</v>
      </c>
    </row>
    <row r="1088" spans="3:5">
      <c r="C1088" s="58" t="s">
        <v>1667</v>
      </c>
      <c r="D1088" s="101">
        <v>5371627</v>
      </c>
      <c r="E1088" s="101">
        <v>0</v>
      </c>
    </row>
    <row r="1089" spans="3:5">
      <c r="C1089" s="58" t="s">
        <v>1668</v>
      </c>
      <c r="D1089" s="101">
        <v>24704935</v>
      </c>
      <c r="E1089" s="101">
        <v>0</v>
      </c>
    </row>
    <row r="1090" spans="3:5">
      <c r="C1090" s="166" t="s">
        <v>256</v>
      </c>
      <c r="D1090" s="167">
        <v>742299370</v>
      </c>
      <c r="E1090" s="167">
        <v>124263640.31</v>
      </c>
    </row>
    <row r="1091" spans="3:5">
      <c r="C1091" s="100" t="s">
        <v>244</v>
      </c>
      <c r="D1091" s="101">
        <v>742299370</v>
      </c>
      <c r="E1091" s="101">
        <v>124263640.31</v>
      </c>
    </row>
    <row r="1092" spans="3:5">
      <c r="C1092" s="58" t="s">
        <v>539</v>
      </c>
      <c r="D1092" s="101">
        <v>2982396</v>
      </c>
      <c r="E1092" s="101">
        <v>0</v>
      </c>
    </row>
    <row r="1093" spans="3:5">
      <c r="C1093" s="58" t="s">
        <v>1209</v>
      </c>
      <c r="D1093" s="101">
        <v>1542689</v>
      </c>
      <c r="E1093" s="101">
        <v>0</v>
      </c>
    </row>
    <row r="1094" spans="3:5">
      <c r="C1094" s="58" t="s">
        <v>1208</v>
      </c>
      <c r="D1094" s="101">
        <v>8227707</v>
      </c>
      <c r="E1094" s="101">
        <v>0</v>
      </c>
    </row>
    <row r="1095" spans="3:5">
      <c r="C1095" s="58" t="s">
        <v>1207</v>
      </c>
      <c r="D1095" s="101">
        <v>5070433</v>
      </c>
      <c r="E1095" s="101">
        <v>0</v>
      </c>
    </row>
    <row r="1096" spans="3:5">
      <c r="C1096" s="58" t="s">
        <v>1206</v>
      </c>
      <c r="D1096" s="101">
        <v>28116881</v>
      </c>
      <c r="E1096" s="101">
        <v>0</v>
      </c>
    </row>
    <row r="1097" spans="3:5">
      <c r="C1097" s="58" t="s">
        <v>1942</v>
      </c>
      <c r="D1097" s="101">
        <v>0</v>
      </c>
      <c r="E1097" s="101">
        <v>0</v>
      </c>
    </row>
    <row r="1098" spans="3:5">
      <c r="C1098" s="58" t="s">
        <v>1943</v>
      </c>
      <c r="D1098" s="101">
        <v>0</v>
      </c>
      <c r="E1098" s="101">
        <v>0</v>
      </c>
    </row>
    <row r="1099" spans="3:5">
      <c r="C1099" s="58" t="s">
        <v>1669</v>
      </c>
      <c r="D1099" s="101">
        <v>533167</v>
      </c>
      <c r="E1099" s="101">
        <v>0</v>
      </c>
    </row>
    <row r="1100" spans="3:5">
      <c r="C1100" s="58" t="s">
        <v>882</v>
      </c>
      <c r="D1100" s="101">
        <v>30000003</v>
      </c>
      <c r="E1100" s="101">
        <v>17968073.23</v>
      </c>
    </row>
    <row r="1101" spans="3:5">
      <c r="C1101" s="58" t="s">
        <v>883</v>
      </c>
      <c r="D1101" s="101">
        <v>97501084</v>
      </c>
      <c r="E1101" s="101">
        <v>63993745.270000003</v>
      </c>
    </row>
    <row r="1102" spans="3:5">
      <c r="C1102" s="58" t="s">
        <v>682</v>
      </c>
      <c r="D1102" s="101">
        <v>2265191</v>
      </c>
      <c r="E1102" s="101">
        <v>0</v>
      </c>
    </row>
    <row r="1103" spans="3:5">
      <c r="C1103" s="58" t="s">
        <v>360</v>
      </c>
      <c r="D1103" s="101">
        <v>13846610</v>
      </c>
      <c r="E1103" s="101">
        <v>0</v>
      </c>
    </row>
    <row r="1104" spans="3:5">
      <c r="C1104" s="58" t="s">
        <v>550</v>
      </c>
      <c r="D1104" s="101">
        <v>1090343</v>
      </c>
      <c r="E1104" s="101">
        <v>0</v>
      </c>
    </row>
    <row r="1105" spans="3:5">
      <c r="C1105" s="58" t="s">
        <v>551</v>
      </c>
      <c r="D1105" s="101">
        <v>1510897</v>
      </c>
      <c r="E1105" s="101">
        <v>0</v>
      </c>
    </row>
    <row r="1106" spans="3:5">
      <c r="C1106" s="58" t="s">
        <v>552</v>
      </c>
      <c r="D1106" s="101">
        <v>1510897</v>
      </c>
      <c r="E1106" s="101">
        <v>0</v>
      </c>
    </row>
    <row r="1107" spans="3:5">
      <c r="C1107" s="58" t="s">
        <v>553</v>
      </c>
      <c r="D1107" s="101">
        <v>1090343</v>
      </c>
      <c r="E1107" s="101">
        <v>0</v>
      </c>
    </row>
    <row r="1108" spans="3:5">
      <c r="C1108" s="58" t="s">
        <v>1670</v>
      </c>
      <c r="D1108" s="101">
        <v>4521143</v>
      </c>
      <c r="E1108" s="101">
        <v>2402297.15</v>
      </c>
    </row>
    <row r="1109" spans="3:5">
      <c r="C1109" s="58" t="s">
        <v>554</v>
      </c>
      <c r="D1109" s="101">
        <v>1175317</v>
      </c>
      <c r="E1109" s="101">
        <v>0</v>
      </c>
    </row>
    <row r="1110" spans="3:5">
      <c r="C1110" s="58" t="s">
        <v>555</v>
      </c>
      <c r="D1110" s="101">
        <v>6047821</v>
      </c>
      <c r="E1110" s="101">
        <v>4880516.6500000004</v>
      </c>
    </row>
    <row r="1111" spans="3:5">
      <c r="C1111" s="58" t="s">
        <v>619</v>
      </c>
      <c r="D1111" s="101">
        <v>3426970</v>
      </c>
      <c r="E1111" s="101">
        <v>1959690.38</v>
      </c>
    </row>
    <row r="1112" spans="3:5">
      <c r="C1112" s="58" t="s">
        <v>1205</v>
      </c>
      <c r="D1112" s="101">
        <v>1504803</v>
      </c>
      <c r="E1112" s="101">
        <v>0</v>
      </c>
    </row>
    <row r="1113" spans="3:5">
      <c r="C1113" s="58" t="s">
        <v>1204</v>
      </c>
      <c r="D1113" s="101">
        <v>1519986</v>
      </c>
      <c r="E1113" s="101">
        <v>0</v>
      </c>
    </row>
    <row r="1114" spans="3:5">
      <c r="C1114" s="58" t="s">
        <v>361</v>
      </c>
      <c r="D1114" s="101">
        <v>2273773</v>
      </c>
      <c r="E1114" s="101">
        <v>0</v>
      </c>
    </row>
    <row r="1115" spans="3:5">
      <c r="C1115" s="58" t="s">
        <v>620</v>
      </c>
      <c r="D1115" s="101">
        <v>1076708</v>
      </c>
      <c r="E1115" s="101">
        <v>0</v>
      </c>
    </row>
    <row r="1116" spans="3:5">
      <c r="C1116" s="58" t="s">
        <v>1436</v>
      </c>
      <c r="D1116" s="101">
        <v>1519986</v>
      </c>
      <c r="E1116" s="101">
        <v>0</v>
      </c>
    </row>
    <row r="1117" spans="3:5">
      <c r="C1117" s="58" t="s">
        <v>1203</v>
      </c>
      <c r="D1117" s="101">
        <v>1076708</v>
      </c>
      <c r="E1117" s="101">
        <v>0</v>
      </c>
    </row>
    <row r="1118" spans="3:5">
      <c r="C1118" s="58" t="s">
        <v>621</v>
      </c>
      <c r="D1118" s="101">
        <v>5383541</v>
      </c>
      <c r="E1118" s="101">
        <v>0</v>
      </c>
    </row>
    <row r="1119" spans="3:5">
      <c r="C1119" s="58" t="s">
        <v>622</v>
      </c>
      <c r="D1119" s="101">
        <v>7366419</v>
      </c>
      <c r="E1119" s="101">
        <v>0</v>
      </c>
    </row>
    <row r="1120" spans="3:5">
      <c r="C1120" s="58" t="s">
        <v>623</v>
      </c>
      <c r="D1120" s="101">
        <v>3282809</v>
      </c>
      <c r="E1120" s="101">
        <v>0</v>
      </c>
    </row>
    <row r="1121" spans="3:5">
      <c r="C1121" s="58" t="s">
        <v>624</v>
      </c>
      <c r="D1121" s="101">
        <v>1083406</v>
      </c>
      <c r="E1121" s="101">
        <v>0</v>
      </c>
    </row>
    <row r="1122" spans="3:5">
      <c r="C1122" s="58" t="s">
        <v>625</v>
      </c>
      <c r="D1122" s="101">
        <v>3494897</v>
      </c>
      <c r="E1122" s="101">
        <v>0</v>
      </c>
    </row>
    <row r="1123" spans="3:5">
      <c r="C1123" s="58" t="s">
        <v>626</v>
      </c>
      <c r="D1123" s="101">
        <v>4075959</v>
      </c>
      <c r="E1123" s="101">
        <v>0</v>
      </c>
    </row>
    <row r="1124" spans="3:5">
      <c r="C1124" s="58" t="s">
        <v>1202</v>
      </c>
      <c r="D1124" s="101">
        <v>178751321</v>
      </c>
      <c r="E1124" s="101">
        <v>752123.48</v>
      </c>
    </row>
    <row r="1125" spans="3:5">
      <c r="C1125" s="58" t="s">
        <v>627</v>
      </c>
      <c r="D1125" s="101">
        <v>5076986</v>
      </c>
      <c r="E1125" s="101">
        <v>0</v>
      </c>
    </row>
    <row r="1126" spans="3:5">
      <c r="C1126" s="58" t="s">
        <v>1201</v>
      </c>
      <c r="D1126" s="101">
        <v>60000001</v>
      </c>
      <c r="E1126" s="101">
        <v>32307194.149999999</v>
      </c>
    </row>
    <row r="1127" spans="3:5">
      <c r="C1127" s="58" t="s">
        <v>628</v>
      </c>
      <c r="D1127" s="101">
        <v>1413658</v>
      </c>
      <c r="E1127" s="101">
        <v>0</v>
      </c>
    </row>
    <row r="1128" spans="3:5">
      <c r="C1128" s="58" t="s">
        <v>1200</v>
      </c>
      <c r="D1128" s="101">
        <v>30000002</v>
      </c>
      <c r="E1128" s="101">
        <v>0</v>
      </c>
    </row>
    <row r="1129" spans="3:5">
      <c r="C1129" s="58" t="s">
        <v>629</v>
      </c>
      <c r="D1129" s="101">
        <v>5068647</v>
      </c>
      <c r="E1129" s="101">
        <v>0</v>
      </c>
    </row>
    <row r="1130" spans="3:5">
      <c r="C1130" s="58" t="s">
        <v>630</v>
      </c>
      <c r="D1130" s="101">
        <v>1413658</v>
      </c>
      <c r="E1130" s="101">
        <v>0</v>
      </c>
    </row>
    <row r="1131" spans="3:5">
      <c r="C1131" s="58" t="s">
        <v>631</v>
      </c>
      <c r="D1131" s="101">
        <v>1413658</v>
      </c>
      <c r="E1131" s="101">
        <v>0</v>
      </c>
    </row>
    <row r="1132" spans="3:5">
      <c r="C1132" s="58" t="s">
        <v>632</v>
      </c>
      <c r="D1132" s="101">
        <v>7591797</v>
      </c>
      <c r="E1132" s="101">
        <v>0</v>
      </c>
    </row>
    <row r="1133" spans="3:5">
      <c r="C1133" s="58" t="s">
        <v>633</v>
      </c>
      <c r="D1133" s="101">
        <v>12655186</v>
      </c>
      <c r="E1133" s="101">
        <v>0</v>
      </c>
    </row>
    <row r="1134" spans="3:5">
      <c r="C1134" s="58" t="s">
        <v>1199</v>
      </c>
      <c r="D1134" s="101">
        <v>13314662</v>
      </c>
      <c r="E1134" s="101">
        <v>0</v>
      </c>
    </row>
    <row r="1135" spans="3:5">
      <c r="C1135" s="58" t="s">
        <v>634</v>
      </c>
      <c r="D1135" s="101">
        <v>1076708</v>
      </c>
      <c r="E1135" s="101">
        <v>0</v>
      </c>
    </row>
    <row r="1136" spans="3:5">
      <c r="C1136" s="58" t="s">
        <v>635</v>
      </c>
      <c r="D1136" s="101">
        <v>1076708</v>
      </c>
      <c r="E1136" s="101">
        <v>0</v>
      </c>
    </row>
    <row r="1137" spans="3:5">
      <c r="C1137" s="58" t="s">
        <v>636</v>
      </c>
      <c r="D1137" s="101">
        <v>7599928</v>
      </c>
      <c r="E1137" s="101">
        <v>0</v>
      </c>
    </row>
    <row r="1138" spans="3:5">
      <c r="C1138" s="58" t="s">
        <v>1198</v>
      </c>
      <c r="D1138" s="101">
        <v>1543101</v>
      </c>
      <c r="E1138" s="101">
        <v>0</v>
      </c>
    </row>
    <row r="1139" spans="3:5">
      <c r="C1139" s="58" t="s">
        <v>362</v>
      </c>
      <c r="D1139" s="101">
        <v>2000000</v>
      </c>
      <c r="E1139" s="101">
        <v>0</v>
      </c>
    </row>
    <row r="1140" spans="3:5">
      <c r="C1140" s="58" t="s">
        <v>1197</v>
      </c>
      <c r="D1140" s="101">
        <v>135000006</v>
      </c>
      <c r="E1140" s="101">
        <v>0</v>
      </c>
    </row>
    <row r="1141" spans="3:5">
      <c r="C1141" s="58" t="s">
        <v>637</v>
      </c>
      <c r="D1141" s="101">
        <v>1543101</v>
      </c>
      <c r="E1141" s="101">
        <v>0</v>
      </c>
    </row>
    <row r="1142" spans="3:5">
      <c r="C1142" s="58" t="s">
        <v>1196</v>
      </c>
      <c r="D1142" s="101">
        <v>1075882</v>
      </c>
      <c r="E1142" s="101">
        <v>0</v>
      </c>
    </row>
    <row r="1143" spans="3:5">
      <c r="C1143" s="58" t="s">
        <v>363</v>
      </c>
      <c r="D1143" s="101">
        <v>8264361</v>
      </c>
      <c r="E1143" s="101">
        <v>0</v>
      </c>
    </row>
    <row r="1144" spans="3:5">
      <c r="C1144" s="58" t="s">
        <v>364</v>
      </c>
      <c r="D1144" s="101">
        <v>4841110</v>
      </c>
      <c r="E1144" s="101">
        <v>0</v>
      </c>
    </row>
    <row r="1145" spans="3:5">
      <c r="C1145" s="58" t="s">
        <v>456</v>
      </c>
      <c r="D1145" s="101">
        <v>7500002</v>
      </c>
      <c r="E1145" s="101">
        <v>0</v>
      </c>
    </row>
    <row r="1146" spans="3:5">
      <c r="C1146" s="58" t="s">
        <v>1043</v>
      </c>
      <c r="D1146" s="101">
        <v>9960000</v>
      </c>
      <c r="E1146" s="101">
        <v>0</v>
      </c>
    </row>
    <row r="1147" spans="3:5">
      <c r="C1147" s="58" t="s">
        <v>1959</v>
      </c>
      <c r="D1147" s="101">
        <v>0</v>
      </c>
      <c r="E1147" s="101">
        <v>0</v>
      </c>
    </row>
    <row r="1148" spans="3:5">
      <c r="C1148" s="58" t="s">
        <v>1960</v>
      </c>
      <c r="D1148" s="101">
        <v>0</v>
      </c>
      <c r="E1148" s="101">
        <v>0</v>
      </c>
    </row>
    <row r="1149" spans="3:5">
      <c r="C1149" s="166" t="s">
        <v>365</v>
      </c>
      <c r="D1149" s="167">
        <v>1734985101</v>
      </c>
      <c r="E1149" s="167">
        <v>200143740.12</v>
      </c>
    </row>
    <row r="1150" spans="3:5">
      <c r="C1150" s="100" t="s">
        <v>244</v>
      </c>
      <c r="D1150" s="101">
        <v>1455500578</v>
      </c>
      <c r="E1150" s="101">
        <v>180654486.27000001</v>
      </c>
    </row>
    <row r="1151" spans="3:5">
      <c r="C1151" s="58" t="s">
        <v>434</v>
      </c>
      <c r="D1151" s="101">
        <v>157231672</v>
      </c>
      <c r="E1151" s="101">
        <v>0</v>
      </c>
    </row>
    <row r="1152" spans="3:5">
      <c r="C1152" s="58" t="s">
        <v>1195</v>
      </c>
      <c r="D1152" s="101">
        <v>26496875</v>
      </c>
      <c r="E1152" s="101">
        <v>0</v>
      </c>
    </row>
    <row r="1153" spans="3:5">
      <c r="C1153" s="58" t="s">
        <v>638</v>
      </c>
      <c r="D1153" s="101">
        <v>5188516</v>
      </c>
      <c r="E1153" s="101">
        <v>0</v>
      </c>
    </row>
    <row r="1154" spans="3:5">
      <c r="C1154" s="58" t="s">
        <v>1671</v>
      </c>
      <c r="D1154" s="101">
        <v>6508435</v>
      </c>
      <c r="E1154" s="101">
        <v>0</v>
      </c>
    </row>
    <row r="1155" spans="3:5">
      <c r="C1155" s="58" t="s">
        <v>1194</v>
      </c>
      <c r="D1155" s="101">
        <v>1310327</v>
      </c>
      <c r="E1155" s="101">
        <v>0</v>
      </c>
    </row>
    <row r="1156" spans="3:5">
      <c r="C1156" s="58" t="s">
        <v>1672</v>
      </c>
      <c r="D1156" s="101">
        <v>5242460</v>
      </c>
      <c r="E1156" s="101">
        <v>0</v>
      </c>
    </row>
    <row r="1157" spans="3:5">
      <c r="C1157" s="58" t="s">
        <v>639</v>
      </c>
      <c r="D1157" s="101">
        <v>1112112</v>
      </c>
      <c r="E1157" s="101">
        <v>0</v>
      </c>
    </row>
    <row r="1158" spans="3:5">
      <c r="C1158" s="58" t="s">
        <v>1673</v>
      </c>
      <c r="D1158" s="101">
        <v>1112112</v>
      </c>
      <c r="E1158" s="101">
        <v>0</v>
      </c>
    </row>
    <row r="1159" spans="3:5">
      <c r="C1159" s="58" t="s">
        <v>1674</v>
      </c>
      <c r="D1159" s="101">
        <v>5560558</v>
      </c>
      <c r="E1159" s="101">
        <v>0</v>
      </c>
    </row>
    <row r="1160" spans="3:5">
      <c r="C1160" s="58" t="s">
        <v>1675</v>
      </c>
      <c r="D1160" s="101">
        <v>2419006</v>
      </c>
      <c r="E1160" s="101">
        <v>0</v>
      </c>
    </row>
    <row r="1161" spans="3:5">
      <c r="C1161" s="58" t="s">
        <v>1676</v>
      </c>
      <c r="D1161" s="101">
        <v>12095029</v>
      </c>
      <c r="E1161" s="101">
        <v>0</v>
      </c>
    </row>
    <row r="1162" spans="3:5">
      <c r="C1162" s="58" t="s">
        <v>640</v>
      </c>
      <c r="D1162" s="101">
        <v>7389792</v>
      </c>
      <c r="E1162" s="101">
        <v>0</v>
      </c>
    </row>
    <row r="1163" spans="3:5">
      <c r="C1163" s="58" t="s">
        <v>1677</v>
      </c>
      <c r="D1163" s="101">
        <v>1498437</v>
      </c>
      <c r="E1163" s="101">
        <v>0</v>
      </c>
    </row>
    <row r="1164" spans="3:5">
      <c r="C1164" s="58" t="s">
        <v>1678</v>
      </c>
      <c r="D1164" s="101">
        <v>7492185</v>
      </c>
      <c r="E1164" s="101">
        <v>0</v>
      </c>
    </row>
    <row r="1165" spans="3:5">
      <c r="C1165" s="58" t="s">
        <v>1679</v>
      </c>
      <c r="D1165" s="101">
        <v>1486291</v>
      </c>
      <c r="E1165" s="101">
        <v>0</v>
      </c>
    </row>
    <row r="1166" spans="3:5">
      <c r="C1166" s="58" t="s">
        <v>1193</v>
      </c>
      <c r="D1166" s="101">
        <v>16726449</v>
      </c>
      <c r="E1166" s="101">
        <v>0</v>
      </c>
    </row>
    <row r="1167" spans="3:5">
      <c r="C1167" s="58" t="s">
        <v>366</v>
      </c>
      <c r="D1167" s="101">
        <v>166000001</v>
      </c>
      <c r="E1167" s="101">
        <v>0</v>
      </c>
    </row>
    <row r="1168" spans="3:5">
      <c r="C1168" s="58" t="s">
        <v>1680</v>
      </c>
      <c r="D1168" s="101">
        <v>2417108</v>
      </c>
      <c r="E1168" s="101">
        <v>1616673.08</v>
      </c>
    </row>
    <row r="1169" spans="3:5">
      <c r="C1169" s="58" t="s">
        <v>2027</v>
      </c>
      <c r="D1169" s="101">
        <v>0</v>
      </c>
      <c r="E1169" s="101">
        <v>2787250.35</v>
      </c>
    </row>
    <row r="1170" spans="3:5">
      <c r="C1170" s="58" t="s">
        <v>1681</v>
      </c>
      <c r="D1170" s="101">
        <v>2129173</v>
      </c>
      <c r="E1170" s="101">
        <v>1335796.58</v>
      </c>
    </row>
    <row r="1171" spans="3:5">
      <c r="C1171" s="58" t="s">
        <v>1682</v>
      </c>
      <c r="D1171" s="101">
        <v>4061379</v>
      </c>
      <c r="E1171" s="101">
        <v>1975705.64</v>
      </c>
    </row>
    <row r="1172" spans="3:5">
      <c r="C1172" s="58" t="s">
        <v>641</v>
      </c>
      <c r="D1172" s="101">
        <v>3714026</v>
      </c>
      <c r="E1172" s="101">
        <v>0</v>
      </c>
    </row>
    <row r="1173" spans="3:5">
      <c r="C1173" s="58" t="s">
        <v>1192</v>
      </c>
      <c r="D1173" s="101">
        <v>7000000</v>
      </c>
      <c r="E1173" s="101">
        <v>0</v>
      </c>
    </row>
    <row r="1174" spans="3:5">
      <c r="C1174" s="58" t="s">
        <v>1683</v>
      </c>
      <c r="D1174" s="101">
        <v>1318200</v>
      </c>
      <c r="E1174" s="101">
        <v>0</v>
      </c>
    </row>
    <row r="1175" spans="3:5">
      <c r="C1175" s="58" t="s">
        <v>367</v>
      </c>
      <c r="D1175" s="101">
        <v>2347098</v>
      </c>
      <c r="E1175" s="101">
        <v>0</v>
      </c>
    </row>
    <row r="1176" spans="3:5">
      <c r="C1176" s="58" t="s">
        <v>1072</v>
      </c>
      <c r="D1176" s="101">
        <v>3216613</v>
      </c>
      <c r="E1176" s="101">
        <v>0</v>
      </c>
    </row>
    <row r="1177" spans="3:5">
      <c r="C1177" s="58" t="s">
        <v>1012</v>
      </c>
      <c r="D1177" s="101">
        <v>20000000</v>
      </c>
      <c r="E1177" s="101">
        <v>0</v>
      </c>
    </row>
    <row r="1178" spans="3:5">
      <c r="C1178" s="58" t="s">
        <v>2028</v>
      </c>
      <c r="D1178" s="101">
        <v>0</v>
      </c>
      <c r="E1178" s="101">
        <v>0</v>
      </c>
    </row>
    <row r="1179" spans="3:5">
      <c r="C1179" s="58" t="s">
        <v>642</v>
      </c>
      <c r="D1179" s="101">
        <v>1945401</v>
      </c>
      <c r="E1179" s="101">
        <v>0</v>
      </c>
    </row>
    <row r="1180" spans="3:5">
      <c r="C1180" s="58" t="s">
        <v>1684</v>
      </c>
      <c r="D1180" s="101">
        <v>7492175</v>
      </c>
      <c r="E1180" s="101">
        <v>0</v>
      </c>
    </row>
    <row r="1181" spans="3:5">
      <c r="C1181" s="58" t="s">
        <v>1685</v>
      </c>
      <c r="D1181" s="101">
        <v>12473591</v>
      </c>
      <c r="E1181" s="101">
        <v>0</v>
      </c>
    </row>
    <row r="1182" spans="3:5">
      <c r="C1182" s="58" t="s">
        <v>643</v>
      </c>
      <c r="D1182" s="101">
        <v>4845910</v>
      </c>
      <c r="E1182" s="101">
        <v>0</v>
      </c>
    </row>
    <row r="1183" spans="3:5">
      <c r="C1183" s="58" t="s">
        <v>1686</v>
      </c>
      <c r="D1183" s="101">
        <v>2488475</v>
      </c>
      <c r="E1183" s="101">
        <v>0</v>
      </c>
    </row>
    <row r="1184" spans="3:5">
      <c r="C1184" s="58" t="s">
        <v>1191</v>
      </c>
      <c r="D1184" s="101">
        <v>10587127</v>
      </c>
      <c r="E1184" s="101">
        <v>0</v>
      </c>
    </row>
    <row r="1185" spans="3:5">
      <c r="C1185" s="58" t="s">
        <v>644</v>
      </c>
      <c r="D1185" s="101">
        <v>1849743</v>
      </c>
      <c r="E1185" s="101">
        <v>102240.39</v>
      </c>
    </row>
    <row r="1186" spans="3:5">
      <c r="C1186" s="58" t="s">
        <v>1190</v>
      </c>
      <c r="D1186" s="101">
        <v>37375859</v>
      </c>
      <c r="E1186" s="101">
        <v>30000000</v>
      </c>
    </row>
    <row r="1187" spans="3:5">
      <c r="C1187" s="58" t="s">
        <v>1687</v>
      </c>
      <c r="D1187" s="101">
        <v>5023007</v>
      </c>
      <c r="E1187" s="101">
        <v>2605253.96</v>
      </c>
    </row>
    <row r="1188" spans="3:5">
      <c r="C1188" s="58" t="s">
        <v>1688</v>
      </c>
      <c r="D1188" s="101">
        <v>3662761</v>
      </c>
      <c r="E1188" s="101">
        <v>1658147.86</v>
      </c>
    </row>
    <row r="1189" spans="3:5">
      <c r="C1189" s="58" t="s">
        <v>1189</v>
      </c>
      <c r="D1189" s="101">
        <v>37521083</v>
      </c>
      <c r="E1189" s="101">
        <v>30000000</v>
      </c>
    </row>
    <row r="1190" spans="3:5">
      <c r="C1190" s="58" t="s">
        <v>1689</v>
      </c>
      <c r="D1190" s="101">
        <v>2429113</v>
      </c>
      <c r="E1190" s="101">
        <v>0</v>
      </c>
    </row>
    <row r="1191" spans="3:5">
      <c r="C1191" s="58" t="s">
        <v>1188</v>
      </c>
      <c r="D1191" s="101">
        <v>6751973</v>
      </c>
      <c r="E1191" s="101">
        <v>0</v>
      </c>
    </row>
    <row r="1192" spans="3:5">
      <c r="C1192" s="58" t="s">
        <v>368</v>
      </c>
      <c r="D1192" s="101">
        <v>76154845</v>
      </c>
      <c r="E1192" s="101">
        <v>15592525.859999999</v>
      </c>
    </row>
    <row r="1193" spans="3:5">
      <c r="C1193" s="58" t="s">
        <v>645</v>
      </c>
      <c r="D1193" s="101">
        <v>6080000</v>
      </c>
      <c r="E1193" s="101">
        <v>0</v>
      </c>
    </row>
    <row r="1194" spans="3:5">
      <c r="C1194" s="58" t="s">
        <v>1690</v>
      </c>
      <c r="D1194" s="101">
        <v>5437376</v>
      </c>
      <c r="E1194" s="101">
        <v>0</v>
      </c>
    </row>
    <row r="1195" spans="3:5">
      <c r="C1195" s="58" t="s">
        <v>1437</v>
      </c>
      <c r="D1195" s="101">
        <v>20000000</v>
      </c>
      <c r="E1195" s="101">
        <v>0</v>
      </c>
    </row>
    <row r="1196" spans="3:5">
      <c r="C1196" s="58" t="s">
        <v>1691</v>
      </c>
      <c r="D1196" s="101">
        <v>5652712</v>
      </c>
      <c r="E1196" s="101">
        <v>0</v>
      </c>
    </row>
    <row r="1197" spans="3:5">
      <c r="C1197" s="58" t="s">
        <v>369</v>
      </c>
      <c r="D1197" s="101">
        <v>61053890</v>
      </c>
      <c r="E1197" s="101">
        <v>0</v>
      </c>
    </row>
    <row r="1198" spans="3:5">
      <c r="C1198" s="58" t="s">
        <v>1187</v>
      </c>
      <c r="D1198" s="101">
        <v>12383198</v>
      </c>
      <c r="E1198" s="101">
        <v>0</v>
      </c>
    </row>
    <row r="1199" spans="3:5">
      <c r="C1199" s="58" t="s">
        <v>1692</v>
      </c>
      <c r="D1199" s="101">
        <v>13109885</v>
      </c>
      <c r="E1199" s="101">
        <v>0</v>
      </c>
    </row>
    <row r="1200" spans="3:5">
      <c r="C1200" s="58" t="s">
        <v>370</v>
      </c>
      <c r="D1200" s="101">
        <v>177387225</v>
      </c>
      <c r="E1200" s="101">
        <v>0</v>
      </c>
    </row>
    <row r="1201" spans="3:5">
      <c r="C1201" s="58" t="s">
        <v>1693</v>
      </c>
      <c r="D1201" s="101">
        <v>5129530</v>
      </c>
      <c r="E1201" s="101">
        <v>0</v>
      </c>
    </row>
    <row r="1202" spans="3:5">
      <c r="C1202" s="58" t="s">
        <v>884</v>
      </c>
      <c r="D1202" s="101">
        <v>75527452</v>
      </c>
      <c r="E1202" s="101">
        <v>44685833.630000003</v>
      </c>
    </row>
    <row r="1203" spans="3:5">
      <c r="C1203" s="58" t="s">
        <v>371</v>
      </c>
      <c r="D1203" s="101">
        <v>12751040</v>
      </c>
      <c r="E1203" s="101">
        <v>0</v>
      </c>
    </row>
    <row r="1204" spans="3:5">
      <c r="C1204" s="58" t="s">
        <v>372</v>
      </c>
      <c r="D1204" s="101">
        <v>191812602</v>
      </c>
      <c r="E1204" s="101">
        <v>25899801.93</v>
      </c>
    </row>
    <row r="1205" spans="3:5">
      <c r="C1205" s="58" t="s">
        <v>457</v>
      </c>
      <c r="D1205" s="101">
        <v>76458419</v>
      </c>
      <c r="E1205" s="101">
        <v>16067038</v>
      </c>
    </row>
    <row r="1206" spans="3:5">
      <c r="C1206" s="58" t="s">
        <v>1065</v>
      </c>
      <c r="D1206" s="101">
        <v>111042332</v>
      </c>
      <c r="E1206" s="101">
        <v>6328218.9900000002</v>
      </c>
    </row>
    <row r="1207" spans="3:5">
      <c r="C1207" s="166" t="s">
        <v>246</v>
      </c>
      <c r="D1207" s="167">
        <v>14154718</v>
      </c>
      <c r="E1207" s="167">
        <v>19489253.850000001</v>
      </c>
    </row>
    <row r="1208" spans="3:5">
      <c r="C1208" s="58" t="s">
        <v>1186</v>
      </c>
      <c r="D1208" s="101">
        <v>14083521</v>
      </c>
      <c r="E1208" s="101">
        <v>6660764.1399999997</v>
      </c>
    </row>
    <row r="1209" spans="3:5">
      <c r="C1209" s="58" t="s">
        <v>1694</v>
      </c>
      <c r="D1209" s="101">
        <v>71197</v>
      </c>
      <c r="E1209" s="101">
        <v>0</v>
      </c>
    </row>
    <row r="1210" spans="3:5">
      <c r="C1210" s="58" t="s">
        <v>2029</v>
      </c>
      <c r="D1210" s="101">
        <v>0</v>
      </c>
      <c r="E1210" s="101">
        <v>12828489.710000001</v>
      </c>
    </row>
    <row r="1211" spans="3:5">
      <c r="C1211" s="100" t="s">
        <v>247</v>
      </c>
      <c r="D1211" s="101">
        <v>265329805</v>
      </c>
      <c r="E1211" s="101">
        <v>0</v>
      </c>
    </row>
    <row r="1212" spans="3:5">
      <c r="C1212" s="58" t="s">
        <v>1695</v>
      </c>
      <c r="D1212" s="101">
        <v>96421796</v>
      </c>
      <c r="E1212" s="101">
        <v>0</v>
      </c>
    </row>
    <row r="1213" spans="3:5">
      <c r="C1213" s="58" t="s">
        <v>1696</v>
      </c>
      <c r="D1213" s="101">
        <v>45999793</v>
      </c>
      <c r="E1213" s="101">
        <v>0</v>
      </c>
    </row>
    <row r="1214" spans="3:5">
      <c r="C1214" s="58" t="s">
        <v>1697</v>
      </c>
      <c r="D1214" s="101">
        <v>83830216</v>
      </c>
      <c r="E1214" s="101">
        <v>0</v>
      </c>
    </row>
    <row r="1215" spans="3:5">
      <c r="C1215" s="58" t="s">
        <v>416</v>
      </c>
      <c r="D1215" s="101">
        <v>39078000</v>
      </c>
      <c r="E1215" s="101">
        <v>0</v>
      </c>
    </row>
    <row r="1216" spans="3:5">
      <c r="C1216" s="166" t="s">
        <v>373</v>
      </c>
      <c r="D1216" s="167">
        <v>697956452</v>
      </c>
      <c r="E1216" s="167">
        <v>44445628.189999998</v>
      </c>
    </row>
    <row r="1217" spans="3:5">
      <c r="C1217" s="100" t="s">
        <v>244</v>
      </c>
      <c r="D1217" s="101">
        <v>638383686</v>
      </c>
      <c r="E1217" s="101">
        <v>44445628.189999998</v>
      </c>
    </row>
    <row r="1218" spans="3:5">
      <c r="C1218" s="58" t="s">
        <v>1094</v>
      </c>
      <c r="D1218" s="101">
        <v>15080801</v>
      </c>
      <c r="E1218" s="101">
        <v>0</v>
      </c>
    </row>
    <row r="1219" spans="3:5">
      <c r="C1219" s="58" t="s">
        <v>1438</v>
      </c>
      <c r="D1219" s="101">
        <v>20652855</v>
      </c>
      <c r="E1219" s="101">
        <v>7262727.9900000002</v>
      </c>
    </row>
    <row r="1220" spans="3:5">
      <c r="C1220" s="58" t="s">
        <v>1698</v>
      </c>
      <c r="D1220" s="101">
        <v>19306742</v>
      </c>
      <c r="E1220" s="101">
        <v>0</v>
      </c>
    </row>
    <row r="1221" spans="3:5">
      <c r="C1221" s="58" t="s">
        <v>1368</v>
      </c>
      <c r="D1221" s="101">
        <v>27739160</v>
      </c>
      <c r="E1221" s="101">
        <v>0</v>
      </c>
    </row>
    <row r="1222" spans="3:5">
      <c r="C1222" s="58" t="s">
        <v>374</v>
      </c>
      <c r="D1222" s="101">
        <v>37967833</v>
      </c>
      <c r="E1222" s="101">
        <v>12182900.199999999</v>
      </c>
    </row>
    <row r="1223" spans="3:5">
      <c r="C1223" s="58" t="s">
        <v>1439</v>
      </c>
      <c r="D1223" s="101">
        <v>38981691</v>
      </c>
      <c r="E1223" s="101">
        <v>0</v>
      </c>
    </row>
    <row r="1224" spans="3:5">
      <c r="C1224" s="58" t="s">
        <v>1699</v>
      </c>
      <c r="D1224" s="101">
        <v>9157786</v>
      </c>
      <c r="E1224" s="101">
        <v>0</v>
      </c>
    </row>
    <row r="1225" spans="3:5">
      <c r="C1225" s="58" t="s">
        <v>1366</v>
      </c>
      <c r="D1225" s="101">
        <v>77963381</v>
      </c>
      <c r="E1225" s="101">
        <v>0</v>
      </c>
    </row>
    <row r="1226" spans="3:5">
      <c r="C1226" s="58" t="s">
        <v>804</v>
      </c>
      <c r="D1226" s="101">
        <v>5511231</v>
      </c>
      <c r="E1226" s="101">
        <v>0</v>
      </c>
    </row>
    <row r="1227" spans="3:5">
      <c r="C1227" s="58" t="s">
        <v>805</v>
      </c>
      <c r="D1227" s="101">
        <v>5364704</v>
      </c>
      <c r="E1227" s="101">
        <v>0</v>
      </c>
    </row>
    <row r="1228" spans="3:5">
      <c r="C1228" s="58" t="s">
        <v>806</v>
      </c>
      <c r="D1228" s="101">
        <v>2521954</v>
      </c>
      <c r="E1228" s="101">
        <v>0</v>
      </c>
    </row>
    <row r="1229" spans="3:5">
      <c r="C1229" s="58" t="s">
        <v>807</v>
      </c>
      <c r="D1229" s="101">
        <v>1514598</v>
      </c>
      <c r="E1229" s="101">
        <v>0</v>
      </c>
    </row>
    <row r="1230" spans="3:5">
      <c r="C1230" s="58" t="s">
        <v>808</v>
      </c>
      <c r="D1230" s="101">
        <v>1514598</v>
      </c>
      <c r="E1230" s="101">
        <v>0</v>
      </c>
    </row>
    <row r="1231" spans="3:5">
      <c r="C1231" s="58" t="s">
        <v>1961</v>
      </c>
      <c r="D1231" s="101">
        <v>0</v>
      </c>
      <c r="E1231" s="101">
        <v>0</v>
      </c>
    </row>
    <row r="1232" spans="3:5">
      <c r="C1232" s="58" t="s">
        <v>2030</v>
      </c>
      <c r="D1232" s="101">
        <v>0</v>
      </c>
      <c r="E1232" s="101">
        <v>0</v>
      </c>
    </row>
    <row r="1233" spans="3:5">
      <c r="C1233" s="58" t="s">
        <v>809</v>
      </c>
      <c r="D1233" s="101">
        <v>1502116</v>
      </c>
      <c r="E1233" s="101">
        <v>0</v>
      </c>
    </row>
    <row r="1234" spans="3:5">
      <c r="C1234" s="58" t="s">
        <v>810</v>
      </c>
      <c r="D1234" s="101">
        <v>1060218</v>
      </c>
      <c r="E1234" s="101">
        <v>0</v>
      </c>
    </row>
    <row r="1235" spans="3:5">
      <c r="C1235" s="58" t="s">
        <v>811</v>
      </c>
      <c r="D1235" s="101">
        <v>1514598</v>
      </c>
      <c r="E1235" s="101">
        <v>0</v>
      </c>
    </row>
    <row r="1236" spans="3:5">
      <c r="C1236" s="58" t="s">
        <v>812</v>
      </c>
      <c r="D1236" s="101">
        <v>1072940</v>
      </c>
      <c r="E1236" s="101">
        <v>0</v>
      </c>
    </row>
    <row r="1237" spans="3:5">
      <c r="C1237" s="58" t="s">
        <v>813</v>
      </c>
      <c r="D1237" s="101">
        <v>1514598</v>
      </c>
      <c r="E1237" s="101">
        <v>0</v>
      </c>
    </row>
    <row r="1238" spans="3:5">
      <c r="C1238" s="58" t="s">
        <v>814</v>
      </c>
      <c r="D1238" s="101">
        <v>1502116</v>
      </c>
      <c r="E1238" s="101">
        <v>0</v>
      </c>
    </row>
    <row r="1239" spans="3:5">
      <c r="C1239" s="58" t="s">
        <v>815</v>
      </c>
      <c r="D1239" s="101">
        <v>2521954</v>
      </c>
      <c r="E1239" s="101">
        <v>0</v>
      </c>
    </row>
    <row r="1240" spans="3:5">
      <c r="C1240" s="58" t="s">
        <v>816</v>
      </c>
      <c r="D1240" s="101">
        <v>1477611</v>
      </c>
      <c r="E1240" s="101">
        <v>0</v>
      </c>
    </row>
    <row r="1241" spans="3:5">
      <c r="C1241" s="58" t="s">
        <v>1185</v>
      </c>
      <c r="D1241" s="101">
        <v>1514598</v>
      </c>
      <c r="E1241" s="101">
        <v>0</v>
      </c>
    </row>
    <row r="1242" spans="3:5">
      <c r="C1242" s="58" t="s">
        <v>952</v>
      </c>
      <c r="D1242" s="101">
        <v>52523690</v>
      </c>
      <c r="E1242" s="101">
        <v>0</v>
      </c>
    </row>
    <row r="1243" spans="3:5">
      <c r="C1243" s="58" t="s">
        <v>1013</v>
      </c>
      <c r="D1243" s="101">
        <v>90000019</v>
      </c>
      <c r="E1243" s="101">
        <v>25000000</v>
      </c>
    </row>
    <row r="1244" spans="3:5">
      <c r="C1244" s="58" t="s">
        <v>1700</v>
      </c>
      <c r="D1244" s="101">
        <v>2226849</v>
      </c>
      <c r="E1244" s="101">
        <v>0</v>
      </c>
    </row>
    <row r="1245" spans="3:5">
      <c r="C1245" s="58" t="s">
        <v>1701</v>
      </c>
      <c r="D1245" s="101">
        <v>100000</v>
      </c>
      <c r="E1245" s="101">
        <v>0</v>
      </c>
    </row>
    <row r="1246" spans="3:5">
      <c r="C1246" s="58" t="s">
        <v>1702</v>
      </c>
      <c r="D1246" s="101">
        <v>3072506</v>
      </c>
      <c r="E1246" s="101">
        <v>0</v>
      </c>
    </row>
    <row r="1247" spans="3:5">
      <c r="C1247" s="58" t="s">
        <v>817</v>
      </c>
      <c r="D1247" s="101">
        <v>4489347</v>
      </c>
      <c r="E1247" s="101">
        <v>0</v>
      </c>
    </row>
    <row r="1248" spans="3:5">
      <c r="C1248" s="58" t="s">
        <v>818</v>
      </c>
      <c r="D1248" s="101">
        <v>1237092</v>
      </c>
      <c r="E1248" s="101">
        <v>0</v>
      </c>
    </row>
    <row r="1249" spans="3:5">
      <c r="C1249" s="58" t="s">
        <v>885</v>
      </c>
      <c r="D1249" s="101">
        <v>37500000</v>
      </c>
      <c r="E1249" s="101">
        <v>0</v>
      </c>
    </row>
    <row r="1250" spans="3:5">
      <c r="C1250" s="58" t="s">
        <v>1703</v>
      </c>
      <c r="D1250" s="101">
        <v>15240863</v>
      </c>
      <c r="E1250" s="101">
        <v>0</v>
      </c>
    </row>
    <row r="1251" spans="3:5">
      <c r="C1251" s="58" t="s">
        <v>1014</v>
      </c>
      <c r="D1251" s="101">
        <v>35035237</v>
      </c>
      <c r="E1251" s="101">
        <v>0</v>
      </c>
    </row>
    <row r="1252" spans="3:5">
      <c r="C1252" s="58" t="s">
        <v>458</v>
      </c>
      <c r="D1252" s="101">
        <v>120000000</v>
      </c>
      <c r="E1252" s="101">
        <v>0</v>
      </c>
    </row>
    <row r="1253" spans="3:5">
      <c r="C1253" s="100" t="s">
        <v>246</v>
      </c>
      <c r="D1253" s="101">
        <v>15600000</v>
      </c>
      <c r="E1253" s="101">
        <v>0</v>
      </c>
    </row>
    <row r="1254" spans="3:5">
      <c r="C1254" s="58" t="s">
        <v>1440</v>
      </c>
      <c r="D1254" s="101">
        <v>15600000</v>
      </c>
      <c r="E1254" s="101">
        <v>0</v>
      </c>
    </row>
    <row r="1255" spans="3:5">
      <c r="C1255" s="100" t="s">
        <v>247</v>
      </c>
      <c r="D1255" s="101">
        <v>43972766</v>
      </c>
      <c r="E1255" s="101">
        <v>0</v>
      </c>
    </row>
    <row r="1256" spans="3:5">
      <c r="C1256" s="58" t="s">
        <v>416</v>
      </c>
      <c r="D1256" s="101">
        <v>43972766</v>
      </c>
      <c r="E1256" s="101">
        <v>0</v>
      </c>
    </row>
    <row r="1257" spans="3:5">
      <c r="C1257" s="166" t="s">
        <v>257</v>
      </c>
      <c r="D1257" s="167">
        <v>4730906984</v>
      </c>
      <c r="E1257" s="167">
        <v>193387105.75999999</v>
      </c>
    </row>
    <row r="1258" spans="3:5">
      <c r="C1258" s="100" t="s">
        <v>244</v>
      </c>
      <c r="D1258" s="101">
        <v>4530906984</v>
      </c>
      <c r="E1258" s="101">
        <v>193387105.75999999</v>
      </c>
    </row>
    <row r="1259" spans="3:5">
      <c r="C1259" s="58" t="s">
        <v>953</v>
      </c>
      <c r="D1259" s="101">
        <v>262702285</v>
      </c>
      <c r="E1259" s="101">
        <v>17496734.420000002</v>
      </c>
    </row>
    <row r="1260" spans="3:5">
      <c r="C1260" s="58" t="s">
        <v>1165</v>
      </c>
      <c r="D1260" s="101">
        <v>250000000</v>
      </c>
      <c r="E1260" s="101">
        <v>0</v>
      </c>
    </row>
    <row r="1261" spans="3:5">
      <c r="C1261" s="58" t="s">
        <v>1441</v>
      </c>
      <c r="D1261" s="101">
        <v>57374730</v>
      </c>
      <c r="E1261" s="101">
        <v>0</v>
      </c>
    </row>
    <row r="1262" spans="3:5">
      <c r="C1262" s="58" t="s">
        <v>1704</v>
      </c>
      <c r="D1262" s="101">
        <v>23390000</v>
      </c>
      <c r="E1262" s="101">
        <v>0</v>
      </c>
    </row>
    <row r="1263" spans="3:5">
      <c r="C1263" s="58" t="s">
        <v>1705</v>
      </c>
      <c r="D1263" s="101">
        <v>43873055</v>
      </c>
      <c r="E1263" s="101">
        <v>0</v>
      </c>
    </row>
    <row r="1264" spans="3:5">
      <c r="C1264" s="58" t="s">
        <v>1442</v>
      </c>
      <c r="D1264" s="101">
        <v>50389290</v>
      </c>
      <c r="E1264" s="101">
        <v>0</v>
      </c>
    </row>
    <row r="1265" spans="3:5">
      <c r="C1265" s="58" t="s">
        <v>375</v>
      </c>
      <c r="D1265" s="101">
        <v>144090</v>
      </c>
      <c r="E1265" s="101">
        <v>0</v>
      </c>
    </row>
    <row r="1266" spans="3:5">
      <c r="C1266" s="58" t="s">
        <v>376</v>
      </c>
      <c r="D1266" s="101">
        <v>14532203</v>
      </c>
      <c r="E1266" s="101">
        <v>0</v>
      </c>
    </row>
    <row r="1267" spans="3:5">
      <c r="C1267" s="58" t="s">
        <v>377</v>
      </c>
      <c r="D1267" s="101">
        <v>16967193</v>
      </c>
      <c r="E1267" s="101">
        <v>568445.56000000006</v>
      </c>
    </row>
    <row r="1268" spans="3:5">
      <c r="C1268" s="58" t="s">
        <v>1184</v>
      </c>
      <c r="D1268" s="101">
        <v>15624249</v>
      </c>
      <c r="E1268" s="101">
        <v>0</v>
      </c>
    </row>
    <row r="1269" spans="3:5">
      <c r="C1269" s="58" t="s">
        <v>2031</v>
      </c>
      <c r="D1269" s="101">
        <v>0</v>
      </c>
      <c r="E1269" s="101">
        <v>0</v>
      </c>
    </row>
    <row r="1270" spans="3:5">
      <c r="C1270" s="58" t="s">
        <v>1944</v>
      </c>
      <c r="D1270" s="101">
        <v>0</v>
      </c>
      <c r="E1270" s="101">
        <v>0</v>
      </c>
    </row>
    <row r="1271" spans="3:5">
      <c r="C1271" s="58" t="s">
        <v>886</v>
      </c>
      <c r="D1271" s="101">
        <v>75022536</v>
      </c>
      <c r="E1271" s="101">
        <v>10899432.66</v>
      </c>
    </row>
    <row r="1272" spans="3:5">
      <c r="C1272" s="58" t="s">
        <v>887</v>
      </c>
      <c r="D1272" s="101">
        <v>75000763</v>
      </c>
      <c r="E1272" s="101">
        <v>0</v>
      </c>
    </row>
    <row r="1273" spans="3:5">
      <c r="C1273" s="58" t="s">
        <v>1945</v>
      </c>
      <c r="D1273" s="101">
        <v>0</v>
      </c>
      <c r="E1273" s="101">
        <v>0</v>
      </c>
    </row>
    <row r="1274" spans="3:5">
      <c r="C1274" s="58" t="s">
        <v>888</v>
      </c>
      <c r="D1274" s="101">
        <v>190506640</v>
      </c>
      <c r="E1274" s="101">
        <v>4545931.16</v>
      </c>
    </row>
    <row r="1275" spans="3:5">
      <c r="C1275" s="58" t="s">
        <v>1064</v>
      </c>
      <c r="D1275" s="101">
        <v>10124622</v>
      </c>
      <c r="E1275" s="101">
        <v>0</v>
      </c>
    </row>
    <row r="1276" spans="3:5">
      <c r="C1276" s="58" t="s">
        <v>1962</v>
      </c>
      <c r="D1276" s="101">
        <v>0</v>
      </c>
      <c r="E1276" s="101">
        <v>0</v>
      </c>
    </row>
    <row r="1277" spans="3:5">
      <c r="C1277" s="58" t="s">
        <v>1706</v>
      </c>
      <c r="D1277" s="101">
        <v>4462258</v>
      </c>
      <c r="E1277" s="101">
        <v>0</v>
      </c>
    </row>
    <row r="1278" spans="3:5">
      <c r="C1278" s="58" t="s">
        <v>1183</v>
      </c>
      <c r="D1278" s="101">
        <v>75000057</v>
      </c>
      <c r="E1278" s="101">
        <v>0</v>
      </c>
    </row>
    <row r="1279" spans="3:5">
      <c r="C1279" s="58" t="s">
        <v>1182</v>
      </c>
      <c r="D1279" s="101">
        <v>3410657</v>
      </c>
      <c r="E1279" s="101">
        <v>0</v>
      </c>
    </row>
    <row r="1280" spans="3:5">
      <c r="C1280" s="58" t="s">
        <v>2077</v>
      </c>
      <c r="D1280" s="101">
        <v>0</v>
      </c>
      <c r="E1280" s="101">
        <v>0</v>
      </c>
    </row>
    <row r="1281" spans="3:5">
      <c r="C1281" s="58" t="s">
        <v>1181</v>
      </c>
      <c r="D1281" s="101">
        <v>75001023</v>
      </c>
      <c r="E1281" s="101">
        <v>0</v>
      </c>
    </row>
    <row r="1282" spans="3:5">
      <c r="C1282" s="58" t="s">
        <v>378</v>
      </c>
      <c r="D1282" s="101">
        <v>100823754</v>
      </c>
      <c r="E1282" s="101">
        <v>0</v>
      </c>
    </row>
    <row r="1283" spans="3:5">
      <c r="C1283" s="58" t="s">
        <v>683</v>
      </c>
      <c r="D1283" s="101">
        <v>3410657</v>
      </c>
      <c r="E1283" s="101">
        <v>0</v>
      </c>
    </row>
    <row r="1284" spans="3:5">
      <c r="C1284" s="58" t="s">
        <v>1180</v>
      </c>
      <c r="D1284" s="101">
        <v>151740056</v>
      </c>
      <c r="E1284" s="101">
        <v>0</v>
      </c>
    </row>
    <row r="1285" spans="3:5">
      <c r="C1285" s="58" t="s">
        <v>2078</v>
      </c>
      <c r="D1285" s="101">
        <v>0</v>
      </c>
      <c r="E1285" s="101">
        <v>0</v>
      </c>
    </row>
    <row r="1286" spans="3:5">
      <c r="C1286" s="58" t="s">
        <v>1179</v>
      </c>
      <c r="D1286" s="101">
        <v>5153984</v>
      </c>
      <c r="E1286" s="101">
        <v>0</v>
      </c>
    </row>
    <row r="1287" spans="3:5">
      <c r="C1287" s="58" t="s">
        <v>1443</v>
      </c>
      <c r="D1287" s="101">
        <v>22089361</v>
      </c>
      <c r="E1287" s="101">
        <v>0</v>
      </c>
    </row>
    <row r="1288" spans="3:5">
      <c r="C1288" s="58" t="s">
        <v>684</v>
      </c>
      <c r="D1288" s="101">
        <v>1508689</v>
      </c>
      <c r="E1288" s="101">
        <v>0</v>
      </c>
    </row>
    <row r="1289" spans="3:5">
      <c r="C1289" s="58" t="s">
        <v>1178</v>
      </c>
      <c r="D1289" s="101">
        <v>45000000</v>
      </c>
      <c r="E1289" s="101">
        <v>0</v>
      </c>
    </row>
    <row r="1290" spans="3:5">
      <c r="C1290" s="58" t="s">
        <v>685</v>
      </c>
      <c r="D1290" s="101">
        <v>1052331</v>
      </c>
      <c r="E1290" s="101">
        <v>0</v>
      </c>
    </row>
    <row r="1291" spans="3:5">
      <c r="C1291" s="58" t="s">
        <v>1177</v>
      </c>
      <c r="D1291" s="101">
        <v>24510026</v>
      </c>
      <c r="E1291" s="101">
        <v>1076362.56</v>
      </c>
    </row>
    <row r="1292" spans="3:5">
      <c r="C1292" s="58" t="s">
        <v>1176</v>
      </c>
      <c r="D1292" s="101">
        <v>1663335</v>
      </c>
      <c r="E1292" s="101">
        <v>0</v>
      </c>
    </row>
    <row r="1293" spans="3:5">
      <c r="C1293" s="58" t="s">
        <v>379</v>
      </c>
      <c r="D1293" s="101">
        <v>229252477</v>
      </c>
      <c r="E1293" s="101">
        <v>0</v>
      </c>
    </row>
    <row r="1294" spans="3:5">
      <c r="C1294" s="58" t="s">
        <v>1175</v>
      </c>
      <c r="D1294" s="101">
        <v>1964365</v>
      </c>
      <c r="E1294" s="101">
        <v>0</v>
      </c>
    </row>
    <row r="1295" spans="3:5">
      <c r="C1295" s="58" t="s">
        <v>1963</v>
      </c>
      <c r="D1295" s="101">
        <v>0</v>
      </c>
      <c r="E1295" s="101">
        <v>0</v>
      </c>
    </row>
    <row r="1296" spans="3:5">
      <c r="C1296" s="58" t="s">
        <v>1174</v>
      </c>
      <c r="D1296" s="101">
        <v>1964364</v>
      </c>
      <c r="E1296" s="101">
        <v>0</v>
      </c>
    </row>
    <row r="1297" spans="3:5">
      <c r="C1297" s="58" t="s">
        <v>1707</v>
      </c>
      <c r="D1297" s="101">
        <v>14398867</v>
      </c>
      <c r="E1297" s="101">
        <v>0</v>
      </c>
    </row>
    <row r="1298" spans="3:5">
      <c r="C1298" s="58" t="s">
        <v>2032</v>
      </c>
      <c r="D1298" s="101">
        <v>0</v>
      </c>
      <c r="E1298" s="101">
        <v>0</v>
      </c>
    </row>
    <row r="1299" spans="3:5">
      <c r="C1299" s="58" t="s">
        <v>1173</v>
      </c>
      <c r="D1299" s="101">
        <v>5153972</v>
      </c>
      <c r="E1299" s="101">
        <v>0</v>
      </c>
    </row>
    <row r="1300" spans="3:5">
      <c r="C1300" s="58" t="s">
        <v>380</v>
      </c>
      <c r="D1300" s="101">
        <v>366597801</v>
      </c>
      <c r="E1300" s="101">
        <v>0</v>
      </c>
    </row>
    <row r="1301" spans="3:5">
      <c r="C1301" s="58" t="s">
        <v>686</v>
      </c>
      <c r="D1301" s="101">
        <v>5153972</v>
      </c>
      <c r="E1301" s="101">
        <v>0</v>
      </c>
    </row>
    <row r="1302" spans="3:5">
      <c r="C1302" s="58" t="s">
        <v>687</v>
      </c>
      <c r="D1302" s="101">
        <v>1091410</v>
      </c>
      <c r="E1302" s="101">
        <v>0</v>
      </c>
    </row>
    <row r="1303" spans="3:5">
      <c r="C1303" s="58" t="s">
        <v>2033</v>
      </c>
      <c r="D1303" s="101">
        <v>0</v>
      </c>
      <c r="E1303" s="101">
        <v>0</v>
      </c>
    </row>
    <row r="1304" spans="3:5">
      <c r="C1304" s="58" t="s">
        <v>2034</v>
      </c>
      <c r="D1304" s="101">
        <v>0</v>
      </c>
      <c r="E1304" s="101">
        <v>0</v>
      </c>
    </row>
    <row r="1305" spans="3:5">
      <c r="C1305" s="58" t="s">
        <v>688</v>
      </c>
      <c r="D1305" s="101">
        <v>1081736</v>
      </c>
      <c r="E1305" s="101">
        <v>0</v>
      </c>
    </row>
    <row r="1306" spans="3:5">
      <c r="C1306" s="58" t="s">
        <v>689</v>
      </c>
      <c r="D1306" s="101">
        <v>1579614</v>
      </c>
      <c r="E1306" s="101">
        <v>0</v>
      </c>
    </row>
    <row r="1307" spans="3:5">
      <c r="C1307" s="58" t="s">
        <v>923</v>
      </c>
      <c r="D1307" s="101">
        <v>1735238</v>
      </c>
      <c r="E1307" s="101">
        <v>0</v>
      </c>
    </row>
    <row r="1308" spans="3:5">
      <c r="C1308" s="58" t="s">
        <v>690</v>
      </c>
      <c r="D1308" s="101">
        <v>1735238</v>
      </c>
      <c r="E1308" s="101">
        <v>0</v>
      </c>
    </row>
    <row r="1309" spans="3:5">
      <c r="C1309" s="58" t="s">
        <v>691</v>
      </c>
      <c r="D1309" s="101">
        <v>1546967</v>
      </c>
      <c r="E1309" s="101">
        <v>0</v>
      </c>
    </row>
    <row r="1310" spans="3:5">
      <c r="C1310" s="58" t="s">
        <v>692</v>
      </c>
      <c r="D1310" s="101">
        <v>2377196</v>
      </c>
      <c r="E1310" s="101">
        <v>0</v>
      </c>
    </row>
    <row r="1311" spans="3:5">
      <c r="C1311" s="58" t="s">
        <v>1708</v>
      </c>
      <c r="D1311" s="101">
        <v>126237650</v>
      </c>
      <c r="E1311" s="101">
        <v>0</v>
      </c>
    </row>
    <row r="1312" spans="3:5">
      <c r="C1312" s="58" t="s">
        <v>2035</v>
      </c>
      <c r="D1312" s="101">
        <v>0</v>
      </c>
      <c r="E1312" s="101">
        <v>0</v>
      </c>
    </row>
    <row r="1313" spans="3:5">
      <c r="C1313" s="58" t="s">
        <v>693</v>
      </c>
      <c r="D1313" s="101">
        <v>1066299</v>
      </c>
      <c r="E1313" s="101">
        <v>0</v>
      </c>
    </row>
    <row r="1314" spans="3:5">
      <c r="C1314" s="58" t="s">
        <v>694</v>
      </c>
      <c r="D1314" s="101">
        <v>1909822</v>
      </c>
      <c r="E1314" s="101">
        <v>0</v>
      </c>
    </row>
    <row r="1315" spans="3:5">
      <c r="C1315" s="58" t="s">
        <v>695</v>
      </c>
      <c r="D1315" s="101">
        <v>2371466</v>
      </c>
      <c r="E1315" s="101">
        <v>0</v>
      </c>
    </row>
    <row r="1316" spans="3:5">
      <c r="C1316" s="58" t="s">
        <v>696</v>
      </c>
      <c r="D1316" s="101">
        <v>1909822</v>
      </c>
      <c r="E1316" s="101">
        <v>0</v>
      </c>
    </row>
    <row r="1317" spans="3:5">
      <c r="C1317" s="58" t="s">
        <v>697</v>
      </c>
      <c r="D1317" s="101">
        <v>2035430</v>
      </c>
      <c r="E1317" s="101">
        <v>0</v>
      </c>
    </row>
    <row r="1318" spans="3:5">
      <c r="C1318" s="58" t="s">
        <v>1172</v>
      </c>
      <c r="D1318" s="101">
        <v>1205250</v>
      </c>
      <c r="E1318" s="101">
        <v>0</v>
      </c>
    </row>
    <row r="1319" spans="3:5">
      <c r="C1319" s="58" t="s">
        <v>2036</v>
      </c>
      <c r="D1319" s="101">
        <v>0</v>
      </c>
      <c r="E1319" s="101">
        <v>0</v>
      </c>
    </row>
    <row r="1320" spans="3:5">
      <c r="C1320" s="58" t="s">
        <v>698</v>
      </c>
      <c r="D1320" s="101">
        <v>1205250</v>
      </c>
      <c r="E1320" s="101">
        <v>0</v>
      </c>
    </row>
    <row r="1321" spans="3:5">
      <c r="C1321" s="58" t="s">
        <v>699</v>
      </c>
      <c r="D1321" s="101">
        <v>1205250</v>
      </c>
      <c r="E1321" s="101">
        <v>0</v>
      </c>
    </row>
    <row r="1322" spans="3:5">
      <c r="C1322" s="58" t="s">
        <v>700</v>
      </c>
      <c r="D1322" s="101">
        <v>9986947</v>
      </c>
      <c r="E1322" s="101">
        <v>0</v>
      </c>
    </row>
    <row r="1323" spans="3:5">
      <c r="C1323" s="58" t="s">
        <v>1171</v>
      </c>
      <c r="D1323" s="101">
        <v>1731574</v>
      </c>
      <c r="E1323" s="101">
        <v>0</v>
      </c>
    </row>
    <row r="1324" spans="3:5">
      <c r="C1324" s="58" t="s">
        <v>381</v>
      </c>
      <c r="D1324" s="101">
        <v>17912610</v>
      </c>
      <c r="E1324" s="101">
        <v>1053227.1399999999</v>
      </c>
    </row>
    <row r="1325" spans="3:5">
      <c r="C1325" s="58" t="s">
        <v>701</v>
      </c>
      <c r="D1325" s="101">
        <v>1684374</v>
      </c>
      <c r="E1325" s="101">
        <v>0</v>
      </c>
    </row>
    <row r="1326" spans="3:5">
      <c r="C1326" s="58" t="s">
        <v>702</v>
      </c>
      <c r="D1326" s="101">
        <v>2503860</v>
      </c>
      <c r="E1326" s="101">
        <v>0</v>
      </c>
    </row>
    <row r="1327" spans="3:5">
      <c r="C1327" s="58" t="s">
        <v>703</v>
      </c>
      <c r="D1327" s="101">
        <v>7879331</v>
      </c>
      <c r="E1327" s="101">
        <v>0</v>
      </c>
    </row>
    <row r="1328" spans="3:5">
      <c r="C1328" s="58" t="s">
        <v>2037</v>
      </c>
      <c r="D1328" s="101">
        <v>0</v>
      </c>
      <c r="E1328" s="101">
        <v>0</v>
      </c>
    </row>
    <row r="1329" spans="3:5">
      <c r="C1329" s="58" t="s">
        <v>2038</v>
      </c>
      <c r="D1329" s="101">
        <v>0</v>
      </c>
      <c r="E1329" s="101">
        <v>0</v>
      </c>
    </row>
    <row r="1330" spans="3:5">
      <c r="C1330" s="58" t="s">
        <v>2039</v>
      </c>
      <c r="D1330" s="101">
        <v>0</v>
      </c>
      <c r="E1330" s="101">
        <v>0</v>
      </c>
    </row>
    <row r="1331" spans="3:5">
      <c r="C1331" s="58" t="s">
        <v>382</v>
      </c>
      <c r="D1331" s="101">
        <v>28990862</v>
      </c>
      <c r="E1331" s="101">
        <v>0</v>
      </c>
    </row>
    <row r="1332" spans="3:5">
      <c r="C1332" s="58" t="s">
        <v>704</v>
      </c>
      <c r="D1332" s="101">
        <v>3061390</v>
      </c>
      <c r="E1332" s="101">
        <v>0</v>
      </c>
    </row>
    <row r="1333" spans="3:5">
      <c r="C1333" s="58" t="s">
        <v>705</v>
      </c>
      <c r="D1333" s="101">
        <v>6892035</v>
      </c>
      <c r="E1333" s="101">
        <v>0</v>
      </c>
    </row>
    <row r="1334" spans="3:5">
      <c r="C1334" s="58" t="s">
        <v>2040</v>
      </c>
      <c r="D1334" s="101">
        <v>0</v>
      </c>
      <c r="E1334" s="101">
        <v>0</v>
      </c>
    </row>
    <row r="1335" spans="3:5">
      <c r="C1335" s="58" t="s">
        <v>1709</v>
      </c>
      <c r="D1335" s="101">
        <v>1656834</v>
      </c>
      <c r="E1335" s="101">
        <v>0</v>
      </c>
    </row>
    <row r="1336" spans="3:5">
      <c r="C1336" s="58" t="s">
        <v>924</v>
      </c>
      <c r="D1336" s="101">
        <v>1565620</v>
      </c>
      <c r="E1336" s="101">
        <v>0</v>
      </c>
    </row>
    <row r="1337" spans="3:5">
      <c r="C1337" s="58" t="s">
        <v>1710</v>
      </c>
      <c r="D1337" s="101">
        <v>4767042</v>
      </c>
      <c r="E1337" s="101">
        <v>0</v>
      </c>
    </row>
    <row r="1338" spans="3:5">
      <c r="C1338" s="58" t="s">
        <v>706</v>
      </c>
      <c r="D1338" s="101">
        <v>6862380</v>
      </c>
      <c r="E1338" s="101">
        <v>0</v>
      </c>
    </row>
    <row r="1339" spans="3:5">
      <c r="C1339" s="58" t="s">
        <v>707</v>
      </c>
      <c r="D1339" s="101">
        <v>6862381</v>
      </c>
      <c r="E1339" s="101">
        <v>0</v>
      </c>
    </row>
    <row r="1340" spans="3:5">
      <c r="C1340" s="58" t="s">
        <v>708</v>
      </c>
      <c r="D1340" s="101">
        <v>1562232</v>
      </c>
      <c r="E1340" s="101">
        <v>0</v>
      </c>
    </row>
    <row r="1341" spans="3:5">
      <c r="C1341" s="58" t="s">
        <v>709</v>
      </c>
      <c r="D1341" s="101">
        <v>5181000</v>
      </c>
      <c r="E1341" s="101">
        <v>0</v>
      </c>
    </row>
    <row r="1342" spans="3:5">
      <c r="C1342" s="58" t="s">
        <v>1444</v>
      </c>
      <c r="D1342" s="101">
        <v>918891</v>
      </c>
      <c r="E1342" s="101">
        <v>0</v>
      </c>
    </row>
    <row r="1343" spans="3:5">
      <c r="C1343" s="58" t="s">
        <v>710</v>
      </c>
      <c r="D1343" s="101">
        <v>5784633</v>
      </c>
      <c r="E1343" s="101">
        <v>0</v>
      </c>
    </row>
    <row r="1344" spans="3:5">
      <c r="C1344" s="58" t="s">
        <v>1170</v>
      </c>
      <c r="D1344" s="101">
        <v>1572836</v>
      </c>
      <c r="E1344" s="101">
        <v>0</v>
      </c>
    </row>
    <row r="1345" spans="3:5">
      <c r="C1345" s="58" t="s">
        <v>1164</v>
      </c>
      <c r="D1345" s="101">
        <v>29576146</v>
      </c>
      <c r="E1345" s="101">
        <v>0</v>
      </c>
    </row>
    <row r="1346" spans="3:5">
      <c r="C1346" s="58" t="s">
        <v>1169</v>
      </c>
      <c r="D1346" s="101">
        <v>2852697</v>
      </c>
      <c r="E1346" s="101">
        <v>0</v>
      </c>
    </row>
    <row r="1347" spans="3:5">
      <c r="C1347" s="58" t="s">
        <v>711</v>
      </c>
      <c r="D1347" s="101">
        <v>1556427</v>
      </c>
      <c r="E1347" s="101">
        <v>0</v>
      </c>
    </row>
    <row r="1348" spans="3:5">
      <c r="C1348" s="58" t="s">
        <v>712</v>
      </c>
      <c r="D1348" s="101">
        <v>1756319</v>
      </c>
      <c r="E1348" s="101">
        <v>0</v>
      </c>
    </row>
    <row r="1349" spans="3:5">
      <c r="C1349" s="58" t="s">
        <v>713</v>
      </c>
      <c r="D1349" s="101">
        <v>1756319</v>
      </c>
      <c r="E1349" s="101">
        <v>0</v>
      </c>
    </row>
    <row r="1350" spans="3:5">
      <c r="C1350" s="58" t="s">
        <v>1168</v>
      </c>
      <c r="D1350" s="101">
        <v>37925268</v>
      </c>
      <c r="E1350" s="101">
        <v>5489537.0099999998</v>
      </c>
    </row>
    <row r="1351" spans="3:5">
      <c r="C1351" s="58" t="s">
        <v>714</v>
      </c>
      <c r="D1351" s="101">
        <v>1756319</v>
      </c>
      <c r="E1351" s="101">
        <v>0</v>
      </c>
    </row>
    <row r="1352" spans="3:5">
      <c r="C1352" s="58" t="s">
        <v>715</v>
      </c>
      <c r="D1352" s="101">
        <v>1765368</v>
      </c>
      <c r="E1352" s="101">
        <v>0</v>
      </c>
    </row>
    <row r="1353" spans="3:5">
      <c r="C1353" s="58" t="s">
        <v>1711</v>
      </c>
      <c r="D1353" s="101">
        <v>381504763</v>
      </c>
      <c r="E1353" s="101">
        <v>0</v>
      </c>
    </row>
    <row r="1354" spans="3:5">
      <c r="C1354" s="58" t="s">
        <v>716</v>
      </c>
      <c r="D1354" s="101">
        <v>1502117</v>
      </c>
      <c r="E1354" s="101">
        <v>0</v>
      </c>
    </row>
    <row r="1355" spans="3:5">
      <c r="C1355" s="58" t="s">
        <v>717</v>
      </c>
      <c r="D1355" s="101">
        <v>1765368</v>
      </c>
      <c r="E1355" s="101">
        <v>0</v>
      </c>
    </row>
    <row r="1356" spans="3:5">
      <c r="C1356" s="58" t="s">
        <v>1712</v>
      </c>
      <c r="D1356" s="101">
        <v>1295822624</v>
      </c>
      <c r="E1356" s="101">
        <v>150663986.69999999</v>
      </c>
    </row>
    <row r="1357" spans="3:5">
      <c r="C1357" s="58" t="s">
        <v>1713</v>
      </c>
      <c r="D1357" s="101">
        <v>1060219</v>
      </c>
      <c r="E1357" s="101">
        <v>0</v>
      </c>
    </row>
    <row r="1358" spans="3:5">
      <c r="C1358" s="58" t="s">
        <v>718</v>
      </c>
      <c r="D1358" s="101">
        <v>1131784</v>
      </c>
      <c r="E1358" s="101">
        <v>0</v>
      </c>
    </row>
    <row r="1359" spans="3:5">
      <c r="C1359" s="58" t="s">
        <v>925</v>
      </c>
      <c r="D1359" s="101">
        <v>1400464</v>
      </c>
      <c r="E1359" s="101">
        <v>543817.22</v>
      </c>
    </row>
    <row r="1360" spans="3:5">
      <c r="C1360" s="58" t="s">
        <v>1167</v>
      </c>
      <c r="D1360" s="101">
        <v>180060768</v>
      </c>
      <c r="E1360" s="101">
        <v>0</v>
      </c>
    </row>
    <row r="1361" spans="3:5">
      <c r="C1361" s="58" t="s">
        <v>719</v>
      </c>
      <c r="D1361" s="101">
        <v>1542689</v>
      </c>
      <c r="E1361" s="101">
        <v>524815.24</v>
      </c>
    </row>
    <row r="1362" spans="3:5">
      <c r="C1362" s="58" t="s">
        <v>1445</v>
      </c>
      <c r="D1362" s="101">
        <v>44378109</v>
      </c>
      <c r="E1362" s="101">
        <v>0</v>
      </c>
    </row>
    <row r="1363" spans="3:5">
      <c r="C1363" s="58" t="s">
        <v>720</v>
      </c>
      <c r="D1363" s="101">
        <v>1542688</v>
      </c>
      <c r="E1363" s="101">
        <v>524816.09</v>
      </c>
    </row>
    <row r="1364" spans="3:5">
      <c r="C1364" s="58" t="s">
        <v>721</v>
      </c>
      <c r="D1364" s="101">
        <v>1131784</v>
      </c>
      <c r="E1364" s="101">
        <v>0</v>
      </c>
    </row>
    <row r="1365" spans="3:5">
      <c r="C1365" s="58" t="s">
        <v>722</v>
      </c>
      <c r="D1365" s="101">
        <v>4769615</v>
      </c>
      <c r="E1365" s="101">
        <v>0</v>
      </c>
    </row>
    <row r="1366" spans="3:5">
      <c r="C1366" s="58" t="s">
        <v>723</v>
      </c>
      <c r="D1366" s="101">
        <v>1203082</v>
      </c>
      <c r="E1366" s="101">
        <v>0</v>
      </c>
    </row>
    <row r="1367" spans="3:5">
      <c r="C1367" s="58" t="s">
        <v>1166</v>
      </c>
      <c r="D1367" s="101">
        <v>21097831</v>
      </c>
      <c r="E1367" s="101">
        <v>0</v>
      </c>
    </row>
    <row r="1368" spans="3:5">
      <c r="C1368" s="58" t="s">
        <v>724</v>
      </c>
      <c r="D1368" s="101">
        <v>7442678</v>
      </c>
      <c r="E1368" s="101">
        <v>0</v>
      </c>
    </row>
    <row r="1369" spans="3:5">
      <c r="C1369" s="58" t="s">
        <v>725</v>
      </c>
      <c r="D1369" s="101">
        <v>1680028</v>
      </c>
      <c r="E1369" s="101">
        <v>0</v>
      </c>
    </row>
    <row r="1370" spans="3:5">
      <c r="C1370" s="58" t="s">
        <v>726</v>
      </c>
      <c r="D1370" s="101">
        <v>1203082</v>
      </c>
      <c r="E1370" s="101">
        <v>0</v>
      </c>
    </row>
    <row r="1371" spans="3:5">
      <c r="C1371" s="58" t="s">
        <v>727</v>
      </c>
      <c r="D1371" s="101">
        <v>7362834</v>
      </c>
      <c r="E1371" s="101">
        <v>0</v>
      </c>
    </row>
    <row r="1372" spans="3:5">
      <c r="C1372" s="58" t="s">
        <v>728</v>
      </c>
      <c r="D1372" s="101">
        <v>1725462</v>
      </c>
      <c r="E1372" s="101">
        <v>0</v>
      </c>
    </row>
    <row r="1373" spans="3:5">
      <c r="C1373" s="100" t="s">
        <v>247</v>
      </c>
      <c r="D1373" s="101">
        <v>200000000</v>
      </c>
      <c r="E1373" s="101">
        <v>0</v>
      </c>
    </row>
    <row r="1374" spans="3:5">
      <c r="C1374" s="58" t="s">
        <v>245</v>
      </c>
      <c r="D1374" s="101">
        <v>200000000</v>
      </c>
      <c r="E1374" s="101">
        <v>0</v>
      </c>
    </row>
    <row r="1375" spans="3:5">
      <c r="C1375" s="166" t="s">
        <v>383</v>
      </c>
      <c r="D1375" s="167">
        <v>257116454</v>
      </c>
      <c r="E1375" s="167">
        <v>60474064.240000002</v>
      </c>
    </row>
    <row r="1376" spans="3:5">
      <c r="C1376" s="100" t="s">
        <v>244</v>
      </c>
      <c r="D1376" s="101">
        <v>257116454</v>
      </c>
      <c r="E1376" s="101">
        <v>60474064.240000002</v>
      </c>
    </row>
    <row r="1377" spans="3:5">
      <c r="C1377" s="58" t="s">
        <v>1058</v>
      </c>
      <c r="D1377" s="101">
        <v>2882935</v>
      </c>
      <c r="E1377" s="101">
        <v>0</v>
      </c>
    </row>
    <row r="1378" spans="3:5">
      <c r="C1378" s="58" t="s">
        <v>1063</v>
      </c>
      <c r="D1378" s="101">
        <v>5905187</v>
      </c>
      <c r="E1378" s="101">
        <v>0</v>
      </c>
    </row>
    <row r="1379" spans="3:5">
      <c r="C1379" s="58" t="s">
        <v>2041</v>
      </c>
      <c r="D1379" s="101">
        <v>0</v>
      </c>
      <c r="E1379" s="101">
        <v>0</v>
      </c>
    </row>
    <row r="1380" spans="3:5">
      <c r="C1380" s="58" t="s">
        <v>729</v>
      </c>
      <c r="D1380" s="101">
        <v>4928241</v>
      </c>
      <c r="E1380" s="101">
        <v>0</v>
      </c>
    </row>
    <row r="1381" spans="3:5">
      <c r="C1381" s="58" t="s">
        <v>730</v>
      </c>
      <c r="D1381" s="101">
        <v>12567741</v>
      </c>
      <c r="E1381" s="101">
        <v>0</v>
      </c>
    </row>
    <row r="1382" spans="3:5">
      <c r="C1382" s="58" t="s">
        <v>926</v>
      </c>
      <c r="D1382" s="101">
        <v>12408195</v>
      </c>
      <c r="E1382" s="101">
        <v>0</v>
      </c>
    </row>
    <row r="1383" spans="3:5">
      <c r="C1383" s="58" t="s">
        <v>731</v>
      </c>
      <c r="D1383" s="101">
        <v>12408195</v>
      </c>
      <c r="E1383" s="101">
        <v>0</v>
      </c>
    </row>
    <row r="1384" spans="3:5">
      <c r="C1384" s="58" t="s">
        <v>2042</v>
      </c>
      <c r="D1384" s="101">
        <v>0</v>
      </c>
      <c r="E1384" s="101">
        <v>0</v>
      </c>
    </row>
    <row r="1385" spans="3:5">
      <c r="C1385" s="58" t="s">
        <v>1163</v>
      </c>
      <c r="D1385" s="101">
        <v>17182568</v>
      </c>
      <c r="E1385" s="101">
        <v>0</v>
      </c>
    </row>
    <row r="1386" spans="3:5">
      <c r="C1386" s="58" t="s">
        <v>732</v>
      </c>
      <c r="D1386" s="101">
        <v>1098569</v>
      </c>
      <c r="E1386" s="101">
        <v>0</v>
      </c>
    </row>
    <row r="1387" spans="3:5">
      <c r="C1387" s="58" t="s">
        <v>733</v>
      </c>
      <c r="D1387" s="101">
        <v>11619581</v>
      </c>
      <c r="E1387" s="101">
        <v>0</v>
      </c>
    </row>
    <row r="1388" spans="3:5">
      <c r="C1388" s="58" t="s">
        <v>1162</v>
      </c>
      <c r="D1388" s="101">
        <v>75000367</v>
      </c>
      <c r="E1388" s="101">
        <v>50000000</v>
      </c>
    </row>
    <row r="1389" spans="3:5">
      <c r="C1389" s="58" t="s">
        <v>734</v>
      </c>
      <c r="D1389" s="101">
        <v>7738592</v>
      </c>
      <c r="E1389" s="101">
        <v>0</v>
      </c>
    </row>
    <row r="1390" spans="3:5">
      <c r="C1390" s="58" t="s">
        <v>735</v>
      </c>
      <c r="D1390" s="101">
        <v>7738592</v>
      </c>
      <c r="E1390" s="101">
        <v>0</v>
      </c>
    </row>
    <row r="1391" spans="3:5">
      <c r="C1391" s="58" t="s">
        <v>1964</v>
      </c>
      <c r="D1391" s="101">
        <v>0</v>
      </c>
      <c r="E1391" s="101">
        <v>0</v>
      </c>
    </row>
    <row r="1392" spans="3:5">
      <c r="C1392" s="58" t="s">
        <v>384</v>
      </c>
      <c r="D1392" s="101">
        <v>60612344</v>
      </c>
      <c r="E1392" s="101">
        <v>0</v>
      </c>
    </row>
    <row r="1393" spans="3:5">
      <c r="C1393" s="58" t="s">
        <v>385</v>
      </c>
      <c r="D1393" s="101">
        <v>1330203</v>
      </c>
      <c r="E1393" s="101">
        <v>0</v>
      </c>
    </row>
    <row r="1394" spans="3:5">
      <c r="C1394" s="58" t="s">
        <v>1714</v>
      </c>
      <c r="D1394" s="101">
        <v>1162125</v>
      </c>
      <c r="E1394" s="101">
        <v>0</v>
      </c>
    </row>
    <row r="1395" spans="3:5">
      <c r="C1395" s="58" t="s">
        <v>459</v>
      </c>
      <c r="D1395" s="101">
        <v>22533019</v>
      </c>
      <c r="E1395" s="101">
        <v>10474064.24</v>
      </c>
    </row>
    <row r="1396" spans="3:5">
      <c r="C1396" s="100" t="s">
        <v>247</v>
      </c>
      <c r="D1396" s="101">
        <v>0</v>
      </c>
      <c r="E1396" s="101">
        <v>0</v>
      </c>
    </row>
    <row r="1397" spans="3:5">
      <c r="C1397" s="58" t="s">
        <v>1964</v>
      </c>
      <c r="D1397" s="101">
        <v>0</v>
      </c>
      <c r="E1397" s="101">
        <v>0</v>
      </c>
    </row>
    <row r="1398" spans="3:5">
      <c r="C1398" s="166" t="s">
        <v>258</v>
      </c>
      <c r="D1398" s="167">
        <v>1369718080</v>
      </c>
      <c r="E1398" s="167">
        <v>49922653.93</v>
      </c>
    </row>
    <row r="1399" spans="3:5">
      <c r="C1399" s="100" t="s">
        <v>244</v>
      </c>
      <c r="D1399" s="101">
        <v>954019080</v>
      </c>
      <c r="E1399" s="101">
        <v>49922653.93</v>
      </c>
    </row>
    <row r="1400" spans="3:5">
      <c r="C1400" s="58" t="s">
        <v>736</v>
      </c>
      <c r="D1400" s="101">
        <v>2493291</v>
      </c>
      <c r="E1400" s="101">
        <v>0</v>
      </c>
    </row>
    <row r="1401" spans="3:5">
      <c r="C1401" s="58" t="s">
        <v>1715</v>
      </c>
      <c r="D1401" s="101">
        <v>49672114</v>
      </c>
      <c r="E1401" s="101">
        <v>0</v>
      </c>
    </row>
    <row r="1402" spans="3:5">
      <c r="C1402" s="58" t="s">
        <v>737</v>
      </c>
      <c r="D1402" s="101">
        <v>5076261</v>
      </c>
      <c r="E1402" s="101">
        <v>0</v>
      </c>
    </row>
    <row r="1403" spans="3:5">
      <c r="C1403" s="58" t="s">
        <v>738</v>
      </c>
      <c r="D1403" s="101">
        <v>2493291</v>
      </c>
      <c r="E1403" s="101">
        <v>0</v>
      </c>
    </row>
    <row r="1404" spans="3:5">
      <c r="C1404" s="58" t="s">
        <v>927</v>
      </c>
      <c r="D1404" s="101">
        <v>6794890</v>
      </c>
      <c r="E1404" s="101">
        <v>0</v>
      </c>
    </row>
    <row r="1405" spans="3:5">
      <c r="C1405" s="58" t="s">
        <v>739</v>
      </c>
      <c r="D1405" s="101">
        <v>2707082</v>
      </c>
      <c r="E1405" s="101">
        <v>0</v>
      </c>
    </row>
    <row r="1406" spans="3:5">
      <c r="C1406" s="58" t="s">
        <v>740</v>
      </c>
      <c r="D1406" s="101">
        <v>12526106</v>
      </c>
      <c r="E1406" s="101">
        <v>0</v>
      </c>
    </row>
    <row r="1407" spans="3:5">
      <c r="C1407" s="58" t="s">
        <v>741</v>
      </c>
      <c r="D1407" s="101">
        <v>9502603</v>
      </c>
      <c r="E1407" s="101">
        <v>0</v>
      </c>
    </row>
    <row r="1408" spans="3:5">
      <c r="C1408" s="58" t="s">
        <v>742</v>
      </c>
      <c r="D1408" s="101">
        <v>5473340</v>
      </c>
      <c r="E1408" s="101">
        <v>0</v>
      </c>
    </row>
    <row r="1409" spans="3:5">
      <c r="C1409" s="58" t="s">
        <v>743</v>
      </c>
      <c r="D1409" s="101">
        <v>5473340</v>
      </c>
      <c r="E1409" s="101">
        <v>0</v>
      </c>
    </row>
    <row r="1410" spans="3:5">
      <c r="C1410" s="58" t="s">
        <v>744</v>
      </c>
      <c r="D1410" s="101">
        <v>14580842</v>
      </c>
      <c r="E1410" s="101">
        <v>0</v>
      </c>
    </row>
    <row r="1411" spans="3:5">
      <c r="C1411" s="58" t="s">
        <v>2043</v>
      </c>
      <c r="D1411" s="101">
        <v>0</v>
      </c>
      <c r="E1411" s="101">
        <v>0</v>
      </c>
    </row>
    <row r="1412" spans="3:5">
      <c r="C1412" s="58" t="s">
        <v>745</v>
      </c>
      <c r="D1412" s="101">
        <v>7771946</v>
      </c>
      <c r="E1412" s="101">
        <v>0</v>
      </c>
    </row>
    <row r="1413" spans="3:5">
      <c r="C1413" s="58" t="s">
        <v>746</v>
      </c>
      <c r="D1413" s="101">
        <v>4868261</v>
      </c>
      <c r="E1413" s="101">
        <v>0</v>
      </c>
    </row>
    <row r="1414" spans="3:5">
      <c r="C1414" s="58" t="s">
        <v>2044</v>
      </c>
      <c r="D1414" s="101">
        <v>0</v>
      </c>
      <c r="E1414" s="101">
        <v>0</v>
      </c>
    </row>
    <row r="1415" spans="3:5">
      <c r="C1415" s="58" t="s">
        <v>2045</v>
      </c>
      <c r="D1415" s="101">
        <v>0</v>
      </c>
      <c r="E1415" s="101">
        <v>0</v>
      </c>
    </row>
    <row r="1416" spans="3:5">
      <c r="C1416" s="58" t="s">
        <v>386</v>
      </c>
      <c r="D1416" s="101">
        <v>25000000</v>
      </c>
      <c r="E1416" s="101">
        <v>0</v>
      </c>
    </row>
    <row r="1417" spans="3:5">
      <c r="C1417" s="58" t="s">
        <v>1161</v>
      </c>
      <c r="D1417" s="101">
        <v>1547718</v>
      </c>
      <c r="E1417" s="101">
        <v>0</v>
      </c>
    </row>
    <row r="1418" spans="3:5">
      <c r="C1418" s="58" t="s">
        <v>1716</v>
      </c>
      <c r="D1418" s="101">
        <v>7507685</v>
      </c>
      <c r="E1418" s="101">
        <v>0</v>
      </c>
    </row>
    <row r="1419" spans="3:5">
      <c r="C1419" s="58" t="s">
        <v>1015</v>
      </c>
      <c r="D1419" s="101">
        <v>12315980</v>
      </c>
      <c r="E1419" s="101">
        <v>0</v>
      </c>
    </row>
    <row r="1420" spans="3:5">
      <c r="C1420" s="58" t="s">
        <v>387</v>
      </c>
      <c r="D1420" s="101">
        <v>75000002</v>
      </c>
      <c r="E1420" s="101">
        <v>49922653.93</v>
      </c>
    </row>
    <row r="1421" spans="3:5">
      <c r="C1421" s="58" t="s">
        <v>1717</v>
      </c>
      <c r="D1421" s="101">
        <v>1913319</v>
      </c>
      <c r="E1421" s="101">
        <v>0</v>
      </c>
    </row>
    <row r="1422" spans="3:5">
      <c r="C1422" s="58" t="s">
        <v>388</v>
      </c>
      <c r="D1422" s="101">
        <v>253247167</v>
      </c>
      <c r="E1422" s="101">
        <v>0</v>
      </c>
    </row>
    <row r="1423" spans="3:5">
      <c r="C1423" s="58" t="s">
        <v>389</v>
      </c>
      <c r="D1423" s="101">
        <v>15000003</v>
      </c>
      <c r="E1423" s="101">
        <v>0</v>
      </c>
    </row>
    <row r="1424" spans="3:5">
      <c r="C1424" s="58" t="s">
        <v>1718</v>
      </c>
      <c r="D1424" s="101">
        <v>1712423</v>
      </c>
      <c r="E1424" s="101">
        <v>0</v>
      </c>
    </row>
    <row r="1425" spans="3:5">
      <c r="C1425" s="58" t="s">
        <v>390</v>
      </c>
      <c r="D1425" s="101">
        <v>7077556</v>
      </c>
      <c r="E1425" s="101">
        <v>0</v>
      </c>
    </row>
    <row r="1426" spans="3:5">
      <c r="C1426" s="58" t="s">
        <v>391</v>
      </c>
      <c r="D1426" s="101">
        <v>210000004</v>
      </c>
      <c r="E1426" s="101">
        <v>0</v>
      </c>
    </row>
    <row r="1427" spans="3:5">
      <c r="C1427" s="58" t="s">
        <v>1719</v>
      </c>
      <c r="D1427" s="101">
        <v>5000000</v>
      </c>
      <c r="E1427" s="101">
        <v>0</v>
      </c>
    </row>
    <row r="1428" spans="3:5">
      <c r="C1428" s="58" t="s">
        <v>1720</v>
      </c>
      <c r="D1428" s="101">
        <v>209263856</v>
      </c>
      <c r="E1428" s="101">
        <v>0</v>
      </c>
    </row>
    <row r="1429" spans="3:5">
      <c r="C1429" s="100" t="s">
        <v>247</v>
      </c>
      <c r="D1429" s="101">
        <v>415699000</v>
      </c>
      <c r="E1429" s="101">
        <v>0</v>
      </c>
    </row>
    <row r="1430" spans="3:5">
      <c r="C1430" s="58" t="s">
        <v>416</v>
      </c>
      <c r="D1430" s="101">
        <v>415699000</v>
      </c>
      <c r="E1430" s="101">
        <v>0</v>
      </c>
    </row>
    <row r="1431" spans="3:5">
      <c r="C1431" s="166" t="s">
        <v>392</v>
      </c>
      <c r="D1431" s="167">
        <v>669417077</v>
      </c>
      <c r="E1431" s="167">
        <v>134728873.34</v>
      </c>
    </row>
    <row r="1432" spans="3:5">
      <c r="C1432" s="100" t="s">
        <v>244</v>
      </c>
      <c r="D1432" s="101">
        <v>669417077</v>
      </c>
      <c r="E1432" s="101">
        <v>134728873.34</v>
      </c>
    </row>
    <row r="1433" spans="3:5">
      <c r="C1433" s="58" t="s">
        <v>1446</v>
      </c>
      <c r="D1433" s="101">
        <v>161617278</v>
      </c>
      <c r="E1433" s="101">
        <v>0</v>
      </c>
    </row>
    <row r="1434" spans="3:5">
      <c r="C1434" s="58" t="s">
        <v>1016</v>
      </c>
      <c r="D1434" s="101">
        <v>914202</v>
      </c>
      <c r="E1434" s="101">
        <v>0</v>
      </c>
    </row>
    <row r="1435" spans="3:5">
      <c r="C1435" s="58" t="s">
        <v>393</v>
      </c>
      <c r="D1435" s="101">
        <v>43984811</v>
      </c>
      <c r="E1435" s="101">
        <v>0</v>
      </c>
    </row>
    <row r="1436" spans="3:5">
      <c r="C1436" s="58" t="s">
        <v>394</v>
      </c>
      <c r="D1436" s="101">
        <v>117414</v>
      </c>
      <c r="E1436" s="101">
        <v>0</v>
      </c>
    </row>
    <row r="1437" spans="3:5">
      <c r="C1437" s="58" t="s">
        <v>1721</v>
      </c>
      <c r="D1437" s="101">
        <v>2057250</v>
      </c>
      <c r="E1437" s="101">
        <v>0</v>
      </c>
    </row>
    <row r="1438" spans="3:5">
      <c r="C1438" s="58" t="s">
        <v>819</v>
      </c>
      <c r="D1438" s="101">
        <v>1558695</v>
      </c>
      <c r="E1438" s="101">
        <v>0</v>
      </c>
    </row>
    <row r="1439" spans="3:5">
      <c r="C1439" s="58" t="s">
        <v>820</v>
      </c>
      <c r="D1439" s="101">
        <v>1558695</v>
      </c>
      <c r="E1439" s="101">
        <v>0</v>
      </c>
    </row>
    <row r="1440" spans="3:5">
      <c r="C1440" s="58" t="s">
        <v>821</v>
      </c>
      <c r="D1440" s="101">
        <v>2704204</v>
      </c>
      <c r="E1440" s="101">
        <v>0</v>
      </c>
    </row>
    <row r="1441" spans="3:5">
      <c r="C1441" s="58" t="s">
        <v>1965</v>
      </c>
      <c r="D1441" s="101">
        <v>0</v>
      </c>
      <c r="E1441" s="101">
        <v>0</v>
      </c>
    </row>
    <row r="1442" spans="3:5">
      <c r="C1442" s="58" t="s">
        <v>1722</v>
      </c>
      <c r="D1442" s="101">
        <v>1985061</v>
      </c>
      <c r="E1442" s="101">
        <v>0</v>
      </c>
    </row>
    <row r="1443" spans="3:5">
      <c r="C1443" s="58" t="s">
        <v>395</v>
      </c>
      <c r="D1443" s="101">
        <v>2448273</v>
      </c>
      <c r="E1443" s="101">
        <v>0</v>
      </c>
    </row>
    <row r="1444" spans="3:5">
      <c r="C1444" s="58" t="s">
        <v>1160</v>
      </c>
      <c r="D1444" s="101">
        <v>37500035</v>
      </c>
      <c r="E1444" s="101">
        <v>8000000</v>
      </c>
    </row>
    <row r="1445" spans="3:5">
      <c r="C1445" s="58" t="s">
        <v>889</v>
      </c>
      <c r="D1445" s="101">
        <v>112500001</v>
      </c>
      <c r="E1445" s="101">
        <v>18168344.91</v>
      </c>
    </row>
    <row r="1446" spans="3:5">
      <c r="C1446" s="58" t="s">
        <v>822</v>
      </c>
      <c r="D1446" s="101">
        <v>2521954</v>
      </c>
      <c r="E1446" s="101">
        <v>0</v>
      </c>
    </row>
    <row r="1447" spans="3:5">
      <c r="C1447" s="58" t="s">
        <v>823</v>
      </c>
      <c r="D1447" s="101">
        <v>1109666</v>
      </c>
      <c r="E1447" s="101">
        <v>0</v>
      </c>
    </row>
    <row r="1448" spans="3:5">
      <c r="C1448" s="58" t="s">
        <v>1723</v>
      </c>
      <c r="D1448" s="101">
        <v>2438083</v>
      </c>
      <c r="E1448" s="101">
        <v>0</v>
      </c>
    </row>
    <row r="1449" spans="3:5">
      <c r="C1449" s="58" t="s">
        <v>1724</v>
      </c>
      <c r="D1449" s="101">
        <v>1519811</v>
      </c>
      <c r="E1449" s="101">
        <v>0</v>
      </c>
    </row>
    <row r="1450" spans="3:5">
      <c r="C1450" s="58" t="s">
        <v>1725</v>
      </c>
      <c r="D1450" s="101">
        <v>1519811</v>
      </c>
      <c r="E1450" s="101">
        <v>0</v>
      </c>
    </row>
    <row r="1451" spans="3:5">
      <c r="C1451" s="58" t="s">
        <v>824</v>
      </c>
      <c r="D1451" s="101">
        <v>1109666</v>
      </c>
      <c r="E1451" s="101">
        <v>0</v>
      </c>
    </row>
    <row r="1452" spans="3:5">
      <c r="C1452" s="58" t="s">
        <v>1159</v>
      </c>
      <c r="D1452" s="101">
        <v>2512391</v>
      </c>
      <c r="E1452" s="101">
        <v>0</v>
      </c>
    </row>
    <row r="1453" spans="3:5">
      <c r="C1453" s="58" t="s">
        <v>2079</v>
      </c>
      <c r="D1453" s="101">
        <v>0</v>
      </c>
      <c r="E1453" s="101">
        <v>0</v>
      </c>
    </row>
    <row r="1454" spans="3:5">
      <c r="C1454" s="58" t="s">
        <v>440</v>
      </c>
      <c r="D1454" s="101">
        <v>32037047</v>
      </c>
      <c r="E1454" s="101">
        <v>0</v>
      </c>
    </row>
    <row r="1455" spans="3:5">
      <c r="C1455" s="58" t="s">
        <v>1726</v>
      </c>
      <c r="D1455" s="101">
        <v>2168240</v>
      </c>
      <c r="E1455" s="101">
        <v>0</v>
      </c>
    </row>
    <row r="1456" spans="3:5">
      <c r="C1456" s="58" t="s">
        <v>825</v>
      </c>
      <c r="D1456" s="101">
        <v>3241040</v>
      </c>
      <c r="E1456" s="101">
        <v>0</v>
      </c>
    </row>
    <row r="1457" spans="3:5">
      <c r="C1457" s="58" t="s">
        <v>826</v>
      </c>
      <c r="D1457" s="101">
        <v>2512391</v>
      </c>
      <c r="E1457" s="101">
        <v>0</v>
      </c>
    </row>
    <row r="1458" spans="3:5">
      <c r="C1458" s="58" t="s">
        <v>827</v>
      </c>
      <c r="D1458" s="101">
        <v>268235</v>
      </c>
      <c r="E1458" s="101">
        <v>0</v>
      </c>
    </row>
    <row r="1459" spans="3:5">
      <c r="C1459" s="58" t="s">
        <v>828</v>
      </c>
      <c r="D1459" s="101">
        <v>1514598</v>
      </c>
      <c r="E1459" s="101">
        <v>0</v>
      </c>
    </row>
    <row r="1460" spans="3:5">
      <c r="C1460" s="58" t="s">
        <v>829</v>
      </c>
      <c r="D1460" s="101">
        <v>1514598</v>
      </c>
      <c r="E1460" s="101">
        <v>0</v>
      </c>
    </row>
    <row r="1461" spans="3:5">
      <c r="C1461" s="58" t="s">
        <v>1017</v>
      </c>
      <c r="D1461" s="101">
        <v>46009770</v>
      </c>
      <c r="E1461" s="101">
        <v>0</v>
      </c>
    </row>
    <row r="1462" spans="3:5">
      <c r="C1462" s="58" t="s">
        <v>1727</v>
      </c>
      <c r="D1462" s="101">
        <v>100000</v>
      </c>
      <c r="E1462" s="101">
        <v>0</v>
      </c>
    </row>
    <row r="1463" spans="3:5">
      <c r="C1463" s="58" t="s">
        <v>460</v>
      </c>
      <c r="D1463" s="101">
        <v>150029233</v>
      </c>
      <c r="E1463" s="101">
        <v>108560528.43000001</v>
      </c>
    </row>
    <row r="1464" spans="3:5">
      <c r="C1464" s="58" t="s">
        <v>1728</v>
      </c>
      <c r="D1464" s="101">
        <v>24680181</v>
      </c>
      <c r="E1464" s="101">
        <v>0</v>
      </c>
    </row>
    <row r="1465" spans="3:5">
      <c r="C1465" s="58" t="s">
        <v>1018</v>
      </c>
      <c r="D1465" s="101">
        <v>23664443</v>
      </c>
      <c r="E1465" s="101">
        <v>0</v>
      </c>
    </row>
    <row r="1466" spans="3:5">
      <c r="C1466" s="166" t="s">
        <v>396</v>
      </c>
      <c r="D1466" s="167">
        <v>2825645076</v>
      </c>
      <c r="E1466" s="167">
        <v>186968010.62</v>
      </c>
    </row>
    <row r="1467" spans="3:5">
      <c r="C1467" s="100" t="s">
        <v>244</v>
      </c>
      <c r="D1467" s="101">
        <v>1798325483</v>
      </c>
      <c r="E1467" s="101">
        <v>178403300.53999999</v>
      </c>
    </row>
    <row r="1468" spans="3:5">
      <c r="C1468" s="58" t="s">
        <v>2046</v>
      </c>
      <c r="D1468" s="101">
        <v>0</v>
      </c>
      <c r="E1468" s="101">
        <v>0</v>
      </c>
    </row>
    <row r="1469" spans="3:5">
      <c r="C1469" s="58" t="s">
        <v>2047</v>
      </c>
      <c r="D1469" s="101">
        <v>0</v>
      </c>
      <c r="E1469" s="101">
        <v>0</v>
      </c>
    </row>
    <row r="1470" spans="3:5">
      <c r="C1470" s="58" t="s">
        <v>540</v>
      </c>
      <c r="D1470" s="101">
        <v>1140378</v>
      </c>
      <c r="E1470" s="101">
        <v>0</v>
      </c>
    </row>
    <row r="1471" spans="3:5">
      <c r="C1471" s="58" t="s">
        <v>1447</v>
      </c>
      <c r="D1471" s="101">
        <v>156108</v>
      </c>
      <c r="E1471" s="101">
        <v>0</v>
      </c>
    </row>
    <row r="1472" spans="3:5">
      <c r="C1472" s="58" t="s">
        <v>1729</v>
      </c>
      <c r="D1472" s="101">
        <v>1398551</v>
      </c>
      <c r="E1472" s="101">
        <v>0</v>
      </c>
    </row>
    <row r="1473" spans="3:5">
      <c r="C1473" s="58" t="s">
        <v>2048</v>
      </c>
      <c r="D1473" s="101">
        <v>0</v>
      </c>
      <c r="E1473" s="101">
        <v>3112093.01</v>
      </c>
    </row>
    <row r="1474" spans="3:5">
      <c r="C1474" s="58" t="s">
        <v>2049</v>
      </c>
      <c r="D1474" s="101">
        <v>0</v>
      </c>
      <c r="E1474" s="101">
        <v>0</v>
      </c>
    </row>
    <row r="1475" spans="3:5">
      <c r="C1475" s="58" t="s">
        <v>1730</v>
      </c>
      <c r="D1475" s="101">
        <v>1605091</v>
      </c>
      <c r="E1475" s="101">
        <v>0</v>
      </c>
    </row>
    <row r="1476" spans="3:5">
      <c r="C1476" s="58" t="s">
        <v>1158</v>
      </c>
      <c r="D1476" s="101">
        <v>22199146</v>
      </c>
      <c r="E1476" s="101">
        <v>0</v>
      </c>
    </row>
    <row r="1477" spans="3:5">
      <c r="C1477" s="58" t="s">
        <v>1448</v>
      </c>
      <c r="D1477" s="101">
        <v>145282175</v>
      </c>
      <c r="E1477" s="101">
        <v>0</v>
      </c>
    </row>
    <row r="1478" spans="3:5">
      <c r="C1478" s="58" t="s">
        <v>1343</v>
      </c>
      <c r="D1478" s="101">
        <v>6842908</v>
      </c>
      <c r="E1478" s="101">
        <v>0</v>
      </c>
    </row>
    <row r="1479" spans="3:5">
      <c r="C1479" s="58" t="s">
        <v>1731</v>
      </c>
      <c r="D1479" s="101">
        <v>158322380</v>
      </c>
      <c r="E1479" s="101">
        <v>27038620.739999998</v>
      </c>
    </row>
    <row r="1480" spans="3:5">
      <c r="C1480" s="58" t="s">
        <v>1364</v>
      </c>
      <c r="D1480" s="101">
        <v>42248433</v>
      </c>
      <c r="E1480" s="101">
        <v>0</v>
      </c>
    </row>
    <row r="1481" spans="3:5">
      <c r="C1481" s="58" t="s">
        <v>1449</v>
      </c>
      <c r="D1481" s="101">
        <v>60808266</v>
      </c>
      <c r="E1481" s="101">
        <v>0</v>
      </c>
    </row>
    <row r="1482" spans="3:5">
      <c r="C1482" s="58" t="s">
        <v>435</v>
      </c>
      <c r="D1482" s="101">
        <v>75716837</v>
      </c>
      <c r="E1482" s="101">
        <v>0</v>
      </c>
    </row>
    <row r="1483" spans="3:5">
      <c r="C1483" s="58" t="s">
        <v>1732</v>
      </c>
      <c r="D1483" s="101">
        <v>2760158</v>
      </c>
      <c r="E1483" s="101">
        <v>0</v>
      </c>
    </row>
    <row r="1484" spans="3:5">
      <c r="C1484" s="58" t="s">
        <v>397</v>
      </c>
      <c r="D1484" s="101">
        <v>1526627</v>
      </c>
      <c r="E1484" s="101">
        <v>0</v>
      </c>
    </row>
    <row r="1485" spans="3:5">
      <c r="C1485" s="58" t="s">
        <v>954</v>
      </c>
      <c r="D1485" s="101">
        <v>3886577</v>
      </c>
      <c r="E1485" s="101">
        <v>0</v>
      </c>
    </row>
    <row r="1486" spans="3:5">
      <c r="C1486" s="58" t="s">
        <v>2050</v>
      </c>
      <c r="D1486" s="101">
        <v>0</v>
      </c>
      <c r="E1486" s="101">
        <v>0</v>
      </c>
    </row>
    <row r="1487" spans="3:5">
      <c r="C1487" s="58" t="s">
        <v>1733</v>
      </c>
      <c r="D1487" s="101">
        <v>5033490</v>
      </c>
      <c r="E1487" s="101">
        <v>0</v>
      </c>
    </row>
    <row r="1488" spans="3:5">
      <c r="C1488" s="58" t="s">
        <v>1450</v>
      </c>
      <c r="D1488" s="101">
        <v>2334000</v>
      </c>
      <c r="E1488" s="101">
        <v>0</v>
      </c>
    </row>
    <row r="1489" spans="3:5">
      <c r="C1489" s="58" t="s">
        <v>1451</v>
      </c>
      <c r="D1489" s="101">
        <v>374290</v>
      </c>
      <c r="E1489" s="101">
        <v>0</v>
      </c>
    </row>
    <row r="1490" spans="3:5">
      <c r="C1490" s="58" t="s">
        <v>1734</v>
      </c>
      <c r="D1490" s="101">
        <v>1000000</v>
      </c>
      <c r="E1490" s="101">
        <v>0</v>
      </c>
    </row>
    <row r="1491" spans="3:5">
      <c r="C1491" s="58" t="s">
        <v>1019</v>
      </c>
      <c r="D1491" s="101">
        <v>97757018</v>
      </c>
      <c r="E1491" s="101">
        <v>0</v>
      </c>
    </row>
    <row r="1492" spans="3:5">
      <c r="C1492" s="58" t="s">
        <v>1020</v>
      </c>
      <c r="D1492" s="101">
        <v>23470463</v>
      </c>
      <c r="E1492" s="101">
        <v>0</v>
      </c>
    </row>
    <row r="1493" spans="3:5">
      <c r="C1493" s="58" t="s">
        <v>398</v>
      </c>
      <c r="D1493" s="101">
        <v>15000001</v>
      </c>
      <c r="E1493" s="101">
        <v>0</v>
      </c>
    </row>
    <row r="1494" spans="3:5">
      <c r="C1494" s="58" t="s">
        <v>2051</v>
      </c>
      <c r="D1494" s="101">
        <v>0</v>
      </c>
      <c r="E1494" s="101">
        <v>0</v>
      </c>
    </row>
    <row r="1495" spans="3:5">
      <c r="C1495" s="58" t="s">
        <v>1157</v>
      </c>
      <c r="D1495" s="101">
        <v>1000000</v>
      </c>
      <c r="E1495" s="101">
        <v>0</v>
      </c>
    </row>
    <row r="1496" spans="3:5">
      <c r="C1496" s="58" t="s">
        <v>1156</v>
      </c>
      <c r="D1496" s="101">
        <v>6975350</v>
      </c>
      <c r="E1496" s="101">
        <v>6485621.4800000004</v>
      </c>
    </row>
    <row r="1497" spans="3:5">
      <c r="C1497" s="58" t="s">
        <v>955</v>
      </c>
      <c r="D1497" s="101">
        <v>17521929</v>
      </c>
      <c r="E1497" s="101">
        <v>0</v>
      </c>
    </row>
    <row r="1498" spans="3:5">
      <c r="C1498" s="58" t="s">
        <v>1363</v>
      </c>
      <c r="D1498" s="101">
        <v>5100000</v>
      </c>
      <c r="E1498" s="101">
        <v>0</v>
      </c>
    </row>
    <row r="1499" spans="3:5">
      <c r="C1499" s="58" t="s">
        <v>1021</v>
      </c>
      <c r="D1499" s="101">
        <v>29822131</v>
      </c>
      <c r="E1499" s="101">
        <v>0</v>
      </c>
    </row>
    <row r="1500" spans="3:5">
      <c r="C1500" s="58" t="s">
        <v>1452</v>
      </c>
      <c r="D1500" s="101">
        <v>41353374</v>
      </c>
      <c r="E1500" s="101">
        <v>0</v>
      </c>
    </row>
    <row r="1501" spans="3:5">
      <c r="C1501" s="58" t="s">
        <v>890</v>
      </c>
      <c r="D1501" s="101">
        <v>75000389</v>
      </c>
      <c r="E1501" s="101">
        <v>17418352.690000001</v>
      </c>
    </row>
    <row r="1502" spans="3:5">
      <c r="C1502" s="58" t="s">
        <v>891</v>
      </c>
      <c r="D1502" s="101">
        <v>30019393</v>
      </c>
      <c r="E1502" s="101">
        <v>0</v>
      </c>
    </row>
    <row r="1503" spans="3:5">
      <c r="C1503" s="58" t="s">
        <v>892</v>
      </c>
      <c r="D1503" s="101">
        <v>75000187</v>
      </c>
      <c r="E1503" s="101">
        <v>19334140.109999999</v>
      </c>
    </row>
    <row r="1504" spans="3:5">
      <c r="C1504" s="58" t="s">
        <v>956</v>
      </c>
      <c r="D1504" s="101">
        <v>701291</v>
      </c>
      <c r="E1504" s="101">
        <v>0</v>
      </c>
    </row>
    <row r="1505" spans="3:5">
      <c r="C1505" s="58" t="s">
        <v>830</v>
      </c>
      <c r="D1505" s="101">
        <v>1467303</v>
      </c>
      <c r="E1505" s="101">
        <v>0</v>
      </c>
    </row>
    <row r="1506" spans="3:5">
      <c r="C1506" s="58" t="s">
        <v>1735</v>
      </c>
      <c r="D1506" s="101">
        <v>1071124</v>
      </c>
      <c r="E1506" s="101">
        <v>0</v>
      </c>
    </row>
    <row r="1507" spans="3:5">
      <c r="C1507" s="58" t="s">
        <v>399</v>
      </c>
      <c r="D1507" s="101">
        <v>3759181</v>
      </c>
      <c r="E1507" s="101">
        <v>0</v>
      </c>
    </row>
    <row r="1508" spans="3:5">
      <c r="C1508" s="58" t="s">
        <v>1022</v>
      </c>
      <c r="D1508" s="101">
        <v>3390954</v>
      </c>
      <c r="E1508" s="101">
        <v>0</v>
      </c>
    </row>
    <row r="1509" spans="3:5">
      <c r="C1509" s="58" t="s">
        <v>1155</v>
      </c>
      <c r="D1509" s="101">
        <v>7800000</v>
      </c>
      <c r="E1509" s="101">
        <v>0</v>
      </c>
    </row>
    <row r="1510" spans="3:5">
      <c r="C1510" s="58" t="s">
        <v>1736</v>
      </c>
      <c r="D1510" s="101">
        <v>7336516</v>
      </c>
      <c r="E1510" s="101">
        <v>0</v>
      </c>
    </row>
    <row r="1511" spans="3:5">
      <c r="C1511" s="58" t="s">
        <v>831</v>
      </c>
      <c r="D1511" s="101">
        <v>7519124</v>
      </c>
      <c r="E1511" s="101">
        <v>4858598.24</v>
      </c>
    </row>
    <row r="1512" spans="3:5">
      <c r="C1512" s="58" t="s">
        <v>1154</v>
      </c>
      <c r="D1512" s="101">
        <v>15600000</v>
      </c>
      <c r="E1512" s="101">
        <v>7359643.3099999996</v>
      </c>
    </row>
    <row r="1513" spans="3:5">
      <c r="C1513" s="58" t="s">
        <v>1737</v>
      </c>
      <c r="D1513" s="101">
        <v>6850758</v>
      </c>
      <c r="E1513" s="101">
        <v>5019301.09</v>
      </c>
    </row>
    <row r="1514" spans="3:5">
      <c r="C1514" s="58" t="s">
        <v>1023</v>
      </c>
      <c r="D1514" s="101">
        <v>6349242</v>
      </c>
      <c r="E1514" s="101">
        <v>0</v>
      </c>
    </row>
    <row r="1515" spans="3:5">
      <c r="C1515" s="58" t="s">
        <v>1453</v>
      </c>
      <c r="D1515" s="101">
        <v>11600000</v>
      </c>
      <c r="E1515" s="101">
        <v>0</v>
      </c>
    </row>
    <row r="1516" spans="3:5">
      <c r="C1516" s="58" t="s">
        <v>1738</v>
      </c>
      <c r="D1516" s="101">
        <v>1503825</v>
      </c>
      <c r="E1516" s="101">
        <v>0</v>
      </c>
    </row>
    <row r="1517" spans="3:5">
      <c r="C1517" s="58" t="s">
        <v>1153</v>
      </c>
      <c r="D1517" s="101">
        <v>50000000</v>
      </c>
      <c r="E1517" s="101">
        <v>0</v>
      </c>
    </row>
    <row r="1518" spans="3:5">
      <c r="C1518" s="58" t="s">
        <v>1739</v>
      </c>
      <c r="D1518" s="101">
        <v>2503798</v>
      </c>
      <c r="E1518" s="101">
        <v>0</v>
      </c>
    </row>
    <row r="1519" spans="3:5">
      <c r="C1519" s="58" t="s">
        <v>1152</v>
      </c>
      <c r="D1519" s="101">
        <v>60307454</v>
      </c>
      <c r="E1519" s="101">
        <v>0</v>
      </c>
    </row>
    <row r="1520" spans="3:5">
      <c r="C1520" s="58" t="s">
        <v>1454</v>
      </c>
      <c r="D1520" s="101">
        <v>7774458</v>
      </c>
      <c r="E1520" s="101">
        <v>0</v>
      </c>
    </row>
    <row r="1521" spans="3:5">
      <c r="C1521" s="58" t="s">
        <v>1151</v>
      </c>
      <c r="D1521" s="101">
        <v>650000</v>
      </c>
      <c r="E1521" s="101">
        <v>0</v>
      </c>
    </row>
    <row r="1522" spans="3:5">
      <c r="C1522" s="58" t="s">
        <v>1740</v>
      </c>
      <c r="D1522" s="101">
        <v>12342006</v>
      </c>
      <c r="E1522" s="101">
        <v>6561670.2999999998</v>
      </c>
    </row>
    <row r="1523" spans="3:5">
      <c r="C1523" s="58" t="s">
        <v>1150</v>
      </c>
      <c r="D1523" s="101">
        <v>92371789</v>
      </c>
      <c r="E1523" s="101">
        <v>0</v>
      </c>
    </row>
    <row r="1524" spans="3:5">
      <c r="C1524" s="58" t="s">
        <v>2052</v>
      </c>
      <c r="D1524" s="101">
        <v>1088470</v>
      </c>
      <c r="E1524" s="101">
        <v>0</v>
      </c>
    </row>
    <row r="1525" spans="3:5">
      <c r="C1525" s="58" t="s">
        <v>1149</v>
      </c>
      <c r="D1525" s="101">
        <v>233890144</v>
      </c>
      <c r="E1525" s="101">
        <v>6416273.0999999996</v>
      </c>
    </row>
    <row r="1526" spans="3:5">
      <c r="C1526" s="58" t="s">
        <v>832</v>
      </c>
      <c r="D1526" s="101">
        <v>7603739</v>
      </c>
      <c r="E1526" s="101">
        <v>0</v>
      </c>
    </row>
    <row r="1527" spans="3:5">
      <c r="C1527" s="58" t="s">
        <v>1741</v>
      </c>
      <c r="D1527" s="101">
        <v>1076683</v>
      </c>
      <c r="E1527" s="101">
        <v>0</v>
      </c>
    </row>
    <row r="1528" spans="3:5">
      <c r="C1528" s="58" t="s">
        <v>1455</v>
      </c>
      <c r="D1528" s="101">
        <v>10665535</v>
      </c>
      <c r="E1528" s="101">
        <v>0</v>
      </c>
    </row>
    <row r="1529" spans="3:5">
      <c r="C1529" s="58" t="s">
        <v>461</v>
      </c>
      <c r="D1529" s="101">
        <v>76000526</v>
      </c>
      <c r="E1529" s="101">
        <v>74798986.469999999</v>
      </c>
    </row>
    <row r="1530" spans="3:5">
      <c r="C1530" s="58" t="s">
        <v>1742</v>
      </c>
      <c r="D1530" s="101">
        <v>1520748</v>
      </c>
      <c r="E1530" s="101">
        <v>0</v>
      </c>
    </row>
    <row r="1531" spans="3:5">
      <c r="C1531" s="58" t="s">
        <v>1743</v>
      </c>
      <c r="D1531" s="101">
        <v>1521864</v>
      </c>
      <c r="E1531" s="101">
        <v>0</v>
      </c>
    </row>
    <row r="1532" spans="3:5">
      <c r="C1532" s="58" t="s">
        <v>1744</v>
      </c>
      <c r="D1532" s="101">
        <v>1520748</v>
      </c>
      <c r="E1532" s="101">
        <v>0</v>
      </c>
    </row>
    <row r="1533" spans="3:5">
      <c r="C1533" s="58" t="s">
        <v>1745</v>
      </c>
      <c r="D1533" s="101">
        <v>1076683</v>
      </c>
      <c r="E1533" s="101">
        <v>0</v>
      </c>
    </row>
    <row r="1534" spans="3:5">
      <c r="C1534" s="58" t="s">
        <v>833</v>
      </c>
      <c r="D1534" s="101">
        <v>1934886</v>
      </c>
      <c r="E1534" s="101">
        <v>0</v>
      </c>
    </row>
    <row r="1535" spans="3:5">
      <c r="C1535" s="58" t="s">
        <v>1746</v>
      </c>
      <c r="D1535" s="101">
        <v>2506545</v>
      </c>
      <c r="E1535" s="101">
        <v>0</v>
      </c>
    </row>
    <row r="1536" spans="3:5">
      <c r="C1536" s="58" t="s">
        <v>1148</v>
      </c>
      <c r="D1536" s="101">
        <v>38981691</v>
      </c>
      <c r="E1536" s="101">
        <v>0</v>
      </c>
    </row>
    <row r="1537" spans="3:5">
      <c r="C1537" s="58" t="s">
        <v>1747</v>
      </c>
      <c r="D1537" s="101">
        <v>496091</v>
      </c>
      <c r="E1537" s="101">
        <v>0</v>
      </c>
    </row>
    <row r="1538" spans="3:5">
      <c r="C1538" s="58" t="s">
        <v>1147</v>
      </c>
      <c r="D1538" s="101">
        <v>46778029</v>
      </c>
      <c r="E1538" s="101">
        <v>0</v>
      </c>
    </row>
    <row r="1539" spans="3:5">
      <c r="C1539" s="58" t="s">
        <v>1748</v>
      </c>
      <c r="D1539" s="101">
        <v>1064620</v>
      </c>
      <c r="E1539" s="101">
        <v>0</v>
      </c>
    </row>
    <row r="1540" spans="3:5">
      <c r="C1540" s="58" t="s">
        <v>1146</v>
      </c>
      <c r="D1540" s="101">
        <v>7458987</v>
      </c>
      <c r="E1540" s="101">
        <v>0</v>
      </c>
    </row>
    <row r="1541" spans="3:5">
      <c r="C1541" s="58" t="s">
        <v>1749</v>
      </c>
      <c r="D1541" s="101">
        <v>318025</v>
      </c>
      <c r="E1541" s="101">
        <v>0</v>
      </c>
    </row>
    <row r="1542" spans="3:5">
      <c r="C1542" s="58" t="s">
        <v>1750</v>
      </c>
      <c r="D1542" s="101">
        <v>2537460</v>
      </c>
      <c r="E1542" s="101">
        <v>0</v>
      </c>
    </row>
    <row r="1543" spans="3:5">
      <c r="C1543" s="58" t="s">
        <v>1751</v>
      </c>
      <c r="D1543" s="101">
        <v>3390954</v>
      </c>
      <c r="E1543" s="101">
        <v>0</v>
      </c>
    </row>
    <row r="1544" spans="3:5">
      <c r="C1544" s="58" t="s">
        <v>1752</v>
      </c>
      <c r="D1544" s="101">
        <v>4069408</v>
      </c>
      <c r="E1544" s="101">
        <v>0</v>
      </c>
    </row>
    <row r="1545" spans="3:5">
      <c r="C1545" s="58" t="s">
        <v>1753</v>
      </c>
      <c r="D1545" s="101">
        <v>1503825</v>
      </c>
      <c r="E1545" s="101">
        <v>0</v>
      </c>
    </row>
    <row r="1546" spans="3:5">
      <c r="C1546" s="58" t="s">
        <v>1754</v>
      </c>
      <c r="D1546" s="101">
        <v>1065404</v>
      </c>
      <c r="E1546" s="101">
        <v>0</v>
      </c>
    </row>
    <row r="1547" spans="3:5">
      <c r="C1547" s="58" t="s">
        <v>834</v>
      </c>
      <c r="D1547" s="101">
        <v>7519124</v>
      </c>
      <c r="E1547" s="101">
        <v>0</v>
      </c>
    </row>
    <row r="1548" spans="3:5">
      <c r="C1548" s="58" t="s">
        <v>1755</v>
      </c>
      <c r="D1548" s="101">
        <v>15630630</v>
      </c>
      <c r="E1548" s="101">
        <v>0</v>
      </c>
    </row>
    <row r="1549" spans="3:5">
      <c r="C1549" s="58" t="s">
        <v>1756</v>
      </c>
      <c r="D1549" s="101">
        <v>1503825</v>
      </c>
      <c r="E1549" s="101">
        <v>0</v>
      </c>
    </row>
    <row r="1550" spans="3:5">
      <c r="C1550" s="58" t="s">
        <v>1757</v>
      </c>
      <c r="D1550" s="101">
        <v>21767853</v>
      </c>
      <c r="E1550" s="101">
        <v>0</v>
      </c>
    </row>
    <row r="1551" spans="3:5">
      <c r="C1551" s="58" t="s">
        <v>1758</v>
      </c>
      <c r="D1551" s="101">
        <v>5327021</v>
      </c>
      <c r="E1551" s="101">
        <v>0</v>
      </c>
    </row>
    <row r="1552" spans="3:5">
      <c r="C1552" s="58" t="s">
        <v>1145</v>
      </c>
      <c r="D1552" s="101">
        <v>14820682</v>
      </c>
      <c r="E1552" s="101">
        <v>0</v>
      </c>
    </row>
    <row r="1553" spans="3:5">
      <c r="C1553" s="58" t="s">
        <v>1759</v>
      </c>
      <c r="D1553" s="101">
        <v>1065404</v>
      </c>
      <c r="E1553" s="101">
        <v>0</v>
      </c>
    </row>
    <row r="1554" spans="3:5">
      <c r="C1554" s="58" t="s">
        <v>1760</v>
      </c>
      <c r="D1554" s="101">
        <v>1065404</v>
      </c>
      <c r="E1554" s="101">
        <v>0</v>
      </c>
    </row>
    <row r="1555" spans="3:5">
      <c r="C1555" s="58" t="s">
        <v>1024</v>
      </c>
      <c r="D1555" s="101">
        <v>30000002</v>
      </c>
      <c r="E1555" s="101">
        <v>0</v>
      </c>
    </row>
    <row r="1556" spans="3:5">
      <c r="C1556" s="58" t="s">
        <v>246</v>
      </c>
      <c r="D1556" s="101">
        <v>31038087</v>
      </c>
      <c r="E1556" s="101">
        <v>8564710.0800000001</v>
      </c>
    </row>
    <row r="1557" spans="3:5">
      <c r="C1557" s="58" t="s">
        <v>1761</v>
      </c>
      <c r="D1557" s="101">
        <v>11788086</v>
      </c>
      <c r="E1557" s="101">
        <v>8564710.0800000001</v>
      </c>
    </row>
    <row r="1558" spans="3:5">
      <c r="C1558" s="58" t="s">
        <v>1762</v>
      </c>
      <c r="D1558" s="101">
        <v>19250001</v>
      </c>
      <c r="E1558" s="101">
        <v>0</v>
      </c>
    </row>
    <row r="1559" spans="3:5">
      <c r="C1559" s="100" t="s">
        <v>247</v>
      </c>
      <c r="D1559" s="101">
        <v>996281506</v>
      </c>
      <c r="E1559" s="101">
        <v>0</v>
      </c>
    </row>
    <row r="1560" spans="3:5">
      <c r="C1560" s="58" t="s">
        <v>1763</v>
      </c>
      <c r="D1560" s="101">
        <v>123061645</v>
      </c>
      <c r="E1560" s="101">
        <v>0</v>
      </c>
    </row>
    <row r="1561" spans="3:5">
      <c r="C1561" s="58" t="s">
        <v>1764</v>
      </c>
      <c r="D1561" s="101">
        <v>7168666</v>
      </c>
      <c r="E1561" s="101">
        <v>0</v>
      </c>
    </row>
    <row r="1562" spans="3:5">
      <c r="C1562" s="58" t="s">
        <v>1765</v>
      </c>
      <c r="D1562" s="101">
        <v>9151684</v>
      </c>
      <c r="E1562" s="101">
        <v>0</v>
      </c>
    </row>
    <row r="1563" spans="3:5">
      <c r="C1563" s="58" t="s">
        <v>1766</v>
      </c>
      <c r="D1563" s="101">
        <v>5724544</v>
      </c>
      <c r="E1563" s="101">
        <v>0</v>
      </c>
    </row>
    <row r="1564" spans="3:5">
      <c r="C1564" s="58" t="s">
        <v>1767</v>
      </c>
      <c r="D1564" s="101">
        <v>5095562</v>
      </c>
      <c r="E1564" s="101">
        <v>0</v>
      </c>
    </row>
    <row r="1565" spans="3:5">
      <c r="C1565" s="58" t="s">
        <v>1448</v>
      </c>
      <c r="D1565" s="101">
        <v>7076045</v>
      </c>
      <c r="E1565" s="101">
        <v>0</v>
      </c>
    </row>
    <row r="1566" spans="3:5">
      <c r="C1566" s="58" t="s">
        <v>1343</v>
      </c>
      <c r="D1566" s="101">
        <v>7076045</v>
      </c>
      <c r="E1566" s="101">
        <v>0</v>
      </c>
    </row>
    <row r="1567" spans="3:5">
      <c r="C1567" s="58" t="s">
        <v>1731</v>
      </c>
      <c r="D1567" s="101">
        <v>7076045</v>
      </c>
      <c r="E1567" s="101">
        <v>0</v>
      </c>
    </row>
    <row r="1568" spans="3:5">
      <c r="C1568" s="58" t="s">
        <v>1768</v>
      </c>
      <c r="D1568" s="101">
        <v>5660836</v>
      </c>
      <c r="E1568" s="101">
        <v>0</v>
      </c>
    </row>
    <row r="1569" spans="3:5">
      <c r="C1569" s="58" t="s">
        <v>416</v>
      </c>
      <c r="D1569" s="101">
        <v>346664211</v>
      </c>
      <c r="E1569" s="101">
        <v>0</v>
      </c>
    </row>
    <row r="1570" spans="3:5">
      <c r="C1570" s="58" t="s">
        <v>1769</v>
      </c>
      <c r="D1570" s="101">
        <v>8495303</v>
      </c>
      <c r="E1570" s="101">
        <v>0</v>
      </c>
    </row>
    <row r="1571" spans="3:5">
      <c r="C1571" s="58" t="s">
        <v>1770</v>
      </c>
      <c r="D1571" s="101">
        <v>1793408</v>
      </c>
      <c r="E1571" s="101">
        <v>0</v>
      </c>
    </row>
    <row r="1572" spans="3:5">
      <c r="C1572" s="58" t="s">
        <v>435</v>
      </c>
      <c r="D1572" s="101">
        <v>3871477</v>
      </c>
      <c r="E1572" s="101">
        <v>0</v>
      </c>
    </row>
    <row r="1573" spans="3:5">
      <c r="C1573" s="58" t="s">
        <v>1771</v>
      </c>
      <c r="D1573" s="101">
        <v>2898175</v>
      </c>
      <c r="E1573" s="101">
        <v>0</v>
      </c>
    </row>
    <row r="1574" spans="3:5">
      <c r="C1574" s="58" t="s">
        <v>1772</v>
      </c>
      <c r="D1574" s="101">
        <v>15724544</v>
      </c>
      <c r="E1574" s="101">
        <v>0</v>
      </c>
    </row>
    <row r="1575" spans="3:5">
      <c r="C1575" s="58" t="s">
        <v>1773</v>
      </c>
      <c r="D1575" s="101">
        <v>6926897</v>
      </c>
      <c r="E1575" s="101">
        <v>0</v>
      </c>
    </row>
    <row r="1576" spans="3:5">
      <c r="C1576" s="58" t="s">
        <v>1774</v>
      </c>
      <c r="D1576" s="101">
        <v>10711781</v>
      </c>
      <c r="E1576" s="101">
        <v>0</v>
      </c>
    </row>
    <row r="1577" spans="3:5">
      <c r="C1577" s="58" t="s">
        <v>1775</v>
      </c>
      <c r="D1577" s="101">
        <v>7847377</v>
      </c>
      <c r="E1577" s="101">
        <v>0</v>
      </c>
    </row>
    <row r="1578" spans="3:5">
      <c r="C1578" s="58" t="s">
        <v>1776</v>
      </c>
      <c r="D1578" s="101">
        <v>4220457</v>
      </c>
      <c r="E1578" s="101">
        <v>0</v>
      </c>
    </row>
    <row r="1579" spans="3:5">
      <c r="C1579" s="58" t="s">
        <v>1777</v>
      </c>
      <c r="D1579" s="101">
        <v>5541962</v>
      </c>
      <c r="E1579" s="101">
        <v>0</v>
      </c>
    </row>
    <row r="1580" spans="3:5">
      <c r="C1580" s="58" t="s">
        <v>1778</v>
      </c>
      <c r="D1580" s="101">
        <v>8626211</v>
      </c>
      <c r="E1580" s="101">
        <v>0</v>
      </c>
    </row>
    <row r="1581" spans="3:5">
      <c r="C1581" s="58" t="s">
        <v>1779</v>
      </c>
      <c r="D1581" s="101">
        <v>5887269</v>
      </c>
      <c r="E1581" s="101">
        <v>0</v>
      </c>
    </row>
    <row r="1582" spans="3:5">
      <c r="C1582" s="58" t="s">
        <v>1780</v>
      </c>
      <c r="D1582" s="101">
        <v>3841953</v>
      </c>
      <c r="E1582" s="101">
        <v>0</v>
      </c>
    </row>
    <row r="1583" spans="3:5">
      <c r="C1583" s="58" t="s">
        <v>1781</v>
      </c>
      <c r="D1583" s="101">
        <v>6368440</v>
      </c>
      <c r="E1583" s="101">
        <v>0</v>
      </c>
    </row>
    <row r="1584" spans="3:5">
      <c r="C1584" s="58" t="s">
        <v>954</v>
      </c>
      <c r="D1584" s="101">
        <v>5382706</v>
      </c>
      <c r="E1584" s="101">
        <v>0</v>
      </c>
    </row>
    <row r="1585" spans="3:5">
      <c r="C1585" s="58" t="s">
        <v>1782</v>
      </c>
      <c r="D1585" s="101">
        <v>1621248</v>
      </c>
      <c r="E1585" s="101">
        <v>0</v>
      </c>
    </row>
    <row r="1586" spans="3:5">
      <c r="C1586" s="58" t="s">
        <v>1783</v>
      </c>
      <c r="D1586" s="101">
        <v>2495303</v>
      </c>
      <c r="E1586" s="101">
        <v>0</v>
      </c>
    </row>
    <row r="1587" spans="3:5">
      <c r="C1587" s="58" t="s">
        <v>1784</v>
      </c>
      <c r="D1587" s="101">
        <v>2996868</v>
      </c>
      <c r="E1587" s="101">
        <v>0</v>
      </c>
    </row>
    <row r="1588" spans="3:5">
      <c r="C1588" s="58" t="s">
        <v>1785</v>
      </c>
      <c r="D1588" s="101">
        <v>5724544</v>
      </c>
      <c r="E1588" s="101">
        <v>0</v>
      </c>
    </row>
    <row r="1589" spans="3:5">
      <c r="C1589" s="58" t="s">
        <v>1786</v>
      </c>
      <c r="D1589" s="101">
        <v>1707480</v>
      </c>
      <c r="E1589" s="101">
        <v>0</v>
      </c>
    </row>
    <row r="1590" spans="3:5">
      <c r="C1590" s="58" t="s">
        <v>1787</v>
      </c>
      <c r="D1590" s="101">
        <v>2868643</v>
      </c>
      <c r="E1590" s="101">
        <v>0</v>
      </c>
    </row>
    <row r="1591" spans="3:5">
      <c r="C1591" s="58" t="s">
        <v>1788</v>
      </c>
      <c r="D1591" s="101">
        <v>5724544</v>
      </c>
      <c r="E1591" s="101">
        <v>0</v>
      </c>
    </row>
    <row r="1592" spans="3:5">
      <c r="C1592" s="58" t="s">
        <v>1789</v>
      </c>
      <c r="D1592" s="101">
        <v>1321671</v>
      </c>
      <c r="E1592" s="101">
        <v>0</v>
      </c>
    </row>
    <row r="1593" spans="3:5">
      <c r="C1593" s="58" t="s">
        <v>1790</v>
      </c>
      <c r="D1593" s="101">
        <v>1871626</v>
      </c>
      <c r="E1593" s="101">
        <v>0</v>
      </c>
    </row>
    <row r="1594" spans="3:5">
      <c r="C1594" s="58" t="s">
        <v>1791</v>
      </c>
      <c r="D1594" s="101">
        <v>2756581</v>
      </c>
      <c r="E1594" s="101">
        <v>0</v>
      </c>
    </row>
    <row r="1595" spans="3:5">
      <c r="C1595" s="58" t="s">
        <v>1734</v>
      </c>
      <c r="D1595" s="101">
        <v>3113460</v>
      </c>
      <c r="E1595" s="101">
        <v>0</v>
      </c>
    </row>
    <row r="1596" spans="3:5">
      <c r="C1596" s="58" t="s">
        <v>1792</v>
      </c>
      <c r="D1596" s="101">
        <v>1724544</v>
      </c>
      <c r="E1596" s="101">
        <v>0</v>
      </c>
    </row>
    <row r="1597" spans="3:5">
      <c r="C1597" s="58" t="s">
        <v>1793</v>
      </c>
      <c r="D1597" s="101">
        <v>5123056</v>
      </c>
      <c r="E1597" s="101">
        <v>0</v>
      </c>
    </row>
    <row r="1598" spans="3:5">
      <c r="C1598" s="58" t="s">
        <v>1794</v>
      </c>
      <c r="D1598" s="101">
        <v>1289817</v>
      </c>
      <c r="E1598" s="101">
        <v>0</v>
      </c>
    </row>
    <row r="1599" spans="3:5">
      <c r="C1599" s="58" t="s">
        <v>1795</v>
      </c>
      <c r="D1599" s="101">
        <v>4459123</v>
      </c>
      <c r="E1599" s="101">
        <v>0</v>
      </c>
    </row>
    <row r="1600" spans="3:5">
      <c r="C1600" s="58" t="s">
        <v>1796</v>
      </c>
      <c r="D1600" s="101">
        <v>1621248</v>
      </c>
      <c r="E1600" s="101">
        <v>0</v>
      </c>
    </row>
    <row r="1601" spans="3:5">
      <c r="C1601" s="58" t="s">
        <v>1797</v>
      </c>
      <c r="D1601" s="101">
        <v>724544</v>
      </c>
      <c r="E1601" s="101">
        <v>0</v>
      </c>
    </row>
    <row r="1602" spans="3:5">
      <c r="C1602" s="58" t="s">
        <v>1798</v>
      </c>
      <c r="D1602" s="101">
        <v>111346337</v>
      </c>
      <c r="E1602" s="101">
        <v>0</v>
      </c>
    </row>
    <row r="1603" spans="3:5">
      <c r="C1603" s="58" t="s">
        <v>1799</v>
      </c>
      <c r="D1603" s="101">
        <v>215897626</v>
      </c>
      <c r="E1603" s="101">
        <v>0</v>
      </c>
    </row>
    <row r="1604" spans="3:5">
      <c r="C1604" s="166" t="s">
        <v>400</v>
      </c>
      <c r="D1604" s="167">
        <v>1166533779</v>
      </c>
      <c r="E1604" s="167">
        <v>286420470.93000001</v>
      </c>
    </row>
    <row r="1605" spans="3:5">
      <c r="C1605" s="100" t="s">
        <v>244</v>
      </c>
      <c r="D1605" s="101">
        <v>1095258707</v>
      </c>
      <c r="E1605" s="101">
        <v>286420470.93000001</v>
      </c>
    </row>
    <row r="1606" spans="3:5">
      <c r="C1606" s="58" t="s">
        <v>401</v>
      </c>
      <c r="D1606" s="101">
        <v>155926763</v>
      </c>
      <c r="E1606" s="101">
        <v>134768455.66</v>
      </c>
    </row>
    <row r="1607" spans="3:5">
      <c r="C1607" s="58" t="s">
        <v>1800</v>
      </c>
      <c r="D1607" s="101">
        <v>3304303</v>
      </c>
      <c r="E1607" s="101">
        <v>0</v>
      </c>
    </row>
    <row r="1608" spans="3:5">
      <c r="C1608" s="58" t="s">
        <v>1801</v>
      </c>
      <c r="D1608" s="101">
        <v>11963442</v>
      </c>
      <c r="E1608" s="101">
        <v>0</v>
      </c>
    </row>
    <row r="1609" spans="3:5">
      <c r="C1609" s="58" t="s">
        <v>1802</v>
      </c>
      <c r="D1609" s="101">
        <v>3350221</v>
      </c>
      <c r="E1609" s="101">
        <v>0</v>
      </c>
    </row>
    <row r="1610" spans="3:5">
      <c r="C1610" s="58" t="s">
        <v>1144</v>
      </c>
      <c r="D1610" s="101">
        <v>78000000</v>
      </c>
      <c r="E1610" s="101">
        <v>0</v>
      </c>
    </row>
    <row r="1611" spans="3:5">
      <c r="C1611" s="58" t="s">
        <v>1803</v>
      </c>
      <c r="D1611" s="101">
        <v>2000000</v>
      </c>
      <c r="E1611" s="101">
        <v>0</v>
      </c>
    </row>
    <row r="1612" spans="3:5">
      <c r="C1612" s="58" t="s">
        <v>1093</v>
      </c>
      <c r="D1612" s="101">
        <v>52500000</v>
      </c>
      <c r="E1612" s="101">
        <v>0</v>
      </c>
    </row>
    <row r="1613" spans="3:5">
      <c r="C1613" s="58" t="s">
        <v>893</v>
      </c>
      <c r="D1613" s="101">
        <v>192000005</v>
      </c>
      <c r="E1613" s="101">
        <v>14831112</v>
      </c>
    </row>
    <row r="1614" spans="3:5">
      <c r="C1614" s="58" t="s">
        <v>928</v>
      </c>
      <c r="D1614" s="101">
        <v>158005848</v>
      </c>
      <c r="E1614" s="101">
        <v>29662224</v>
      </c>
    </row>
    <row r="1615" spans="3:5">
      <c r="C1615" s="58" t="s">
        <v>1804</v>
      </c>
      <c r="D1615" s="101">
        <v>4823521</v>
      </c>
      <c r="E1615" s="101">
        <v>0</v>
      </c>
    </row>
    <row r="1616" spans="3:5">
      <c r="C1616" s="58" t="s">
        <v>1805</v>
      </c>
      <c r="D1616" s="101">
        <v>6985441</v>
      </c>
      <c r="E1616" s="101">
        <v>3437243.1</v>
      </c>
    </row>
    <row r="1617" spans="3:5">
      <c r="C1617" s="58" t="s">
        <v>1806</v>
      </c>
      <c r="D1617" s="101">
        <v>3176642</v>
      </c>
      <c r="E1617" s="101">
        <v>820383.31</v>
      </c>
    </row>
    <row r="1618" spans="3:5">
      <c r="C1618" s="58" t="s">
        <v>1807</v>
      </c>
      <c r="D1618" s="101">
        <v>4987407</v>
      </c>
      <c r="E1618" s="101">
        <v>4335402.75</v>
      </c>
    </row>
    <row r="1619" spans="3:5">
      <c r="C1619" s="58" t="s">
        <v>646</v>
      </c>
      <c r="D1619" s="101">
        <v>3675681</v>
      </c>
      <c r="E1619" s="101">
        <v>0</v>
      </c>
    </row>
    <row r="1620" spans="3:5">
      <c r="C1620" s="58" t="s">
        <v>1808</v>
      </c>
      <c r="D1620" s="101">
        <v>7477912</v>
      </c>
      <c r="E1620" s="101">
        <v>0</v>
      </c>
    </row>
    <row r="1621" spans="3:5">
      <c r="C1621" s="58" t="s">
        <v>1809</v>
      </c>
      <c r="D1621" s="101">
        <v>3675681</v>
      </c>
      <c r="E1621" s="101">
        <v>0</v>
      </c>
    </row>
    <row r="1622" spans="3:5">
      <c r="C1622" s="58" t="s">
        <v>1810</v>
      </c>
      <c r="D1622" s="101">
        <v>1534916</v>
      </c>
      <c r="E1622" s="101">
        <v>0</v>
      </c>
    </row>
    <row r="1623" spans="3:5">
      <c r="C1623" s="58" t="s">
        <v>1811</v>
      </c>
      <c r="D1623" s="101">
        <v>1534916</v>
      </c>
      <c r="E1623" s="101">
        <v>0</v>
      </c>
    </row>
    <row r="1624" spans="3:5">
      <c r="C1624" s="58" t="s">
        <v>1812</v>
      </c>
      <c r="D1624" s="101">
        <v>1963325</v>
      </c>
      <c r="E1624" s="101">
        <v>0</v>
      </c>
    </row>
    <row r="1625" spans="3:5">
      <c r="C1625" s="58" t="s">
        <v>402</v>
      </c>
      <c r="D1625" s="101">
        <v>89697001</v>
      </c>
      <c r="E1625" s="101">
        <v>0</v>
      </c>
    </row>
    <row r="1626" spans="3:5">
      <c r="C1626" s="58" t="s">
        <v>1143</v>
      </c>
      <c r="D1626" s="101">
        <v>3206991</v>
      </c>
      <c r="E1626" s="101">
        <v>1285524.3899999999</v>
      </c>
    </row>
    <row r="1627" spans="3:5">
      <c r="C1627" s="58" t="s">
        <v>1966</v>
      </c>
      <c r="D1627" s="101">
        <v>0</v>
      </c>
      <c r="E1627" s="101">
        <v>0</v>
      </c>
    </row>
    <row r="1628" spans="3:5">
      <c r="C1628" s="58" t="s">
        <v>1813</v>
      </c>
      <c r="D1628" s="101">
        <v>4280090</v>
      </c>
      <c r="E1628" s="101">
        <v>0</v>
      </c>
    </row>
    <row r="1629" spans="3:5">
      <c r="C1629" s="58" t="s">
        <v>1814</v>
      </c>
      <c r="D1629" s="101">
        <v>6931456</v>
      </c>
      <c r="E1629" s="101">
        <v>3612118.25</v>
      </c>
    </row>
    <row r="1630" spans="3:5">
      <c r="C1630" s="58" t="s">
        <v>1815</v>
      </c>
      <c r="D1630" s="101">
        <v>3406890</v>
      </c>
      <c r="E1630" s="101">
        <v>1582789.11</v>
      </c>
    </row>
    <row r="1631" spans="3:5">
      <c r="C1631" s="58" t="s">
        <v>1816</v>
      </c>
      <c r="D1631" s="101">
        <v>4952975</v>
      </c>
      <c r="E1631" s="101">
        <v>2583504.33</v>
      </c>
    </row>
    <row r="1632" spans="3:5">
      <c r="C1632" s="58" t="s">
        <v>1817</v>
      </c>
      <c r="D1632" s="101">
        <v>1380000</v>
      </c>
      <c r="E1632" s="101">
        <v>0</v>
      </c>
    </row>
    <row r="1633" spans="3:5">
      <c r="C1633" s="58" t="s">
        <v>929</v>
      </c>
      <c r="D1633" s="101">
        <v>1000000</v>
      </c>
      <c r="E1633" s="101">
        <v>0</v>
      </c>
    </row>
    <row r="1634" spans="3:5">
      <c r="C1634" s="58" t="s">
        <v>1818</v>
      </c>
      <c r="D1634" s="101">
        <v>4122537</v>
      </c>
      <c r="E1634" s="101">
        <v>2228978.69</v>
      </c>
    </row>
    <row r="1635" spans="3:5">
      <c r="C1635" s="58" t="s">
        <v>1092</v>
      </c>
      <c r="D1635" s="101">
        <v>14639887</v>
      </c>
      <c r="E1635" s="101">
        <v>0</v>
      </c>
    </row>
    <row r="1636" spans="3:5">
      <c r="C1636" s="58" t="s">
        <v>1025</v>
      </c>
      <c r="D1636" s="101">
        <v>13758530</v>
      </c>
      <c r="E1636" s="101">
        <v>0</v>
      </c>
    </row>
    <row r="1637" spans="3:5">
      <c r="C1637" s="58" t="s">
        <v>1026</v>
      </c>
      <c r="D1637" s="101">
        <v>3000000</v>
      </c>
      <c r="E1637" s="101">
        <v>0</v>
      </c>
    </row>
    <row r="1638" spans="3:5">
      <c r="C1638" s="58" t="s">
        <v>1027</v>
      </c>
      <c r="D1638" s="101">
        <v>22303876</v>
      </c>
      <c r="E1638" s="101">
        <v>0</v>
      </c>
    </row>
    <row r="1639" spans="3:5">
      <c r="C1639" s="58" t="s">
        <v>462</v>
      </c>
      <c r="D1639" s="101">
        <v>225692450</v>
      </c>
      <c r="E1639" s="101">
        <v>87272735.340000004</v>
      </c>
    </row>
    <row r="1640" spans="3:5">
      <c r="C1640" s="100" t="s">
        <v>247</v>
      </c>
      <c r="D1640" s="101">
        <v>71275072</v>
      </c>
      <c r="E1640" s="101">
        <v>0</v>
      </c>
    </row>
    <row r="1641" spans="3:5">
      <c r="C1641" s="58" t="s">
        <v>1819</v>
      </c>
      <c r="D1641" s="101">
        <v>71275072</v>
      </c>
      <c r="E1641" s="101">
        <v>0</v>
      </c>
    </row>
    <row r="1642" spans="3:5">
      <c r="C1642" s="58" t="s">
        <v>1966</v>
      </c>
      <c r="D1642" s="101">
        <v>0</v>
      </c>
      <c r="E1642" s="101">
        <v>0</v>
      </c>
    </row>
    <row r="1643" spans="3:5">
      <c r="C1643" s="166" t="s">
        <v>403</v>
      </c>
      <c r="D1643" s="167">
        <v>1168165414</v>
      </c>
      <c r="E1643" s="167">
        <v>231934610.01000002</v>
      </c>
    </row>
    <row r="1644" spans="3:5">
      <c r="C1644" s="100" t="s">
        <v>244</v>
      </c>
      <c r="D1644" s="101">
        <v>1168165414</v>
      </c>
      <c r="E1644" s="101">
        <v>231934610.01000002</v>
      </c>
    </row>
    <row r="1645" spans="3:5">
      <c r="C1645" s="58" t="s">
        <v>1456</v>
      </c>
      <c r="D1645" s="101">
        <v>99552215</v>
      </c>
      <c r="E1645" s="101">
        <v>0</v>
      </c>
    </row>
    <row r="1646" spans="3:5">
      <c r="C1646" s="58" t="s">
        <v>404</v>
      </c>
      <c r="D1646" s="101">
        <v>13201401</v>
      </c>
      <c r="E1646" s="101">
        <v>1640000</v>
      </c>
    </row>
    <row r="1647" spans="3:5">
      <c r="C1647" s="58" t="s">
        <v>1091</v>
      </c>
      <c r="D1647" s="101">
        <v>401095956</v>
      </c>
      <c r="E1647" s="101">
        <v>167110971.96000001</v>
      </c>
    </row>
    <row r="1648" spans="3:5">
      <c r="C1648" s="58" t="s">
        <v>1457</v>
      </c>
      <c r="D1648" s="101">
        <v>29860777</v>
      </c>
      <c r="E1648" s="101">
        <v>0</v>
      </c>
    </row>
    <row r="1649" spans="3:5">
      <c r="C1649" s="58" t="s">
        <v>1090</v>
      </c>
      <c r="D1649" s="101">
        <v>6500000</v>
      </c>
      <c r="E1649" s="101">
        <v>0</v>
      </c>
    </row>
    <row r="1650" spans="3:5">
      <c r="C1650" s="58" t="s">
        <v>647</v>
      </c>
      <c r="D1650" s="101">
        <v>5324763</v>
      </c>
      <c r="E1650" s="101">
        <v>0</v>
      </c>
    </row>
    <row r="1651" spans="3:5">
      <c r="C1651" s="58" t="s">
        <v>648</v>
      </c>
      <c r="D1651" s="101">
        <v>1096331</v>
      </c>
      <c r="E1651" s="101">
        <v>0</v>
      </c>
    </row>
    <row r="1652" spans="3:5">
      <c r="C1652" s="58" t="s">
        <v>1142</v>
      </c>
      <c r="D1652" s="101">
        <v>7774458</v>
      </c>
      <c r="E1652" s="101">
        <v>0</v>
      </c>
    </row>
    <row r="1653" spans="3:5">
      <c r="C1653" s="58" t="s">
        <v>649</v>
      </c>
      <c r="D1653" s="101">
        <v>3550378</v>
      </c>
      <c r="E1653" s="101">
        <v>0</v>
      </c>
    </row>
    <row r="1654" spans="3:5">
      <c r="C1654" s="58" t="s">
        <v>930</v>
      </c>
      <c r="D1654" s="101">
        <v>2479685</v>
      </c>
      <c r="E1654" s="101">
        <v>0</v>
      </c>
    </row>
    <row r="1655" spans="3:5">
      <c r="C1655" s="58" t="s">
        <v>1141</v>
      </c>
      <c r="D1655" s="101">
        <v>300027947</v>
      </c>
      <c r="E1655" s="101">
        <v>0</v>
      </c>
    </row>
    <row r="1656" spans="3:5">
      <c r="C1656" s="58" t="s">
        <v>1342</v>
      </c>
      <c r="D1656" s="101">
        <v>7968318</v>
      </c>
      <c r="E1656" s="101">
        <v>0</v>
      </c>
    </row>
    <row r="1657" spans="3:5">
      <c r="C1657" s="58" t="s">
        <v>1028</v>
      </c>
      <c r="D1657" s="101">
        <v>58745934</v>
      </c>
      <c r="E1657" s="101">
        <v>0</v>
      </c>
    </row>
    <row r="1658" spans="3:5">
      <c r="C1658" s="58" t="s">
        <v>1089</v>
      </c>
      <c r="D1658" s="101">
        <v>4671949</v>
      </c>
      <c r="E1658" s="101">
        <v>0</v>
      </c>
    </row>
    <row r="1659" spans="3:5">
      <c r="C1659" s="58" t="s">
        <v>1029</v>
      </c>
      <c r="D1659" s="101">
        <v>37529780</v>
      </c>
      <c r="E1659" s="101">
        <v>30000000</v>
      </c>
    </row>
    <row r="1660" spans="3:5">
      <c r="C1660" s="58" t="s">
        <v>463</v>
      </c>
      <c r="D1660" s="101">
        <v>37503998</v>
      </c>
      <c r="E1660" s="101">
        <v>30000000</v>
      </c>
    </row>
    <row r="1661" spans="3:5">
      <c r="C1661" s="58" t="s">
        <v>1458</v>
      </c>
      <c r="D1661" s="101">
        <v>46119656</v>
      </c>
      <c r="E1661" s="101">
        <v>0</v>
      </c>
    </row>
    <row r="1662" spans="3:5">
      <c r="C1662" s="58" t="s">
        <v>853</v>
      </c>
      <c r="D1662" s="101">
        <v>5024700</v>
      </c>
      <c r="E1662" s="101">
        <v>3183638.05</v>
      </c>
    </row>
    <row r="1663" spans="3:5">
      <c r="C1663" s="58" t="s">
        <v>1088</v>
      </c>
      <c r="D1663" s="101">
        <v>62096181</v>
      </c>
      <c r="E1663" s="101">
        <v>0</v>
      </c>
    </row>
    <row r="1664" spans="3:5">
      <c r="C1664" s="58" t="s">
        <v>1341</v>
      </c>
      <c r="D1664" s="101">
        <v>38040987</v>
      </c>
      <c r="E1664" s="101">
        <v>0</v>
      </c>
    </row>
    <row r="1665" spans="3:5">
      <c r="C1665" s="166" t="s">
        <v>259</v>
      </c>
      <c r="D1665" s="167">
        <v>20865880617</v>
      </c>
      <c r="E1665" s="167">
        <v>2378003227.25</v>
      </c>
    </row>
    <row r="1666" spans="3:5">
      <c r="C1666" s="100" t="s">
        <v>244</v>
      </c>
      <c r="D1666" s="101">
        <v>11432420207</v>
      </c>
      <c r="E1666" s="101">
        <v>1199453970.1200001</v>
      </c>
    </row>
    <row r="1667" spans="3:5">
      <c r="C1667" s="58" t="s">
        <v>1140</v>
      </c>
      <c r="D1667" s="101">
        <v>3046574</v>
      </c>
      <c r="E1667" s="101">
        <v>1944711.39</v>
      </c>
    </row>
    <row r="1668" spans="3:5">
      <c r="C1668" s="58" t="s">
        <v>2053</v>
      </c>
      <c r="D1668" s="101">
        <v>0</v>
      </c>
      <c r="E1668" s="101">
        <v>8746855.0700000003</v>
      </c>
    </row>
    <row r="1669" spans="3:5">
      <c r="C1669" s="58" t="s">
        <v>1333</v>
      </c>
      <c r="D1669" s="101">
        <v>26455643</v>
      </c>
      <c r="E1669" s="101">
        <v>0</v>
      </c>
    </row>
    <row r="1670" spans="3:5">
      <c r="C1670" s="58" t="s">
        <v>931</v>
      </c>
      <c r="D1670" s="101">
        <v>1702505253</v>
      </c>
      <c r="E1670" s="101">
        <v>77083600.129999995</v>
      </c>
    </row>
    <row r="1671" spans="3:5">
      <c r="C1671" s="58" t="s">
        <v>1139</v>
      </c>
      <c r="D1671" s="101">
        <v>15717810</v>
      </c>
      <c r="E1671" s="101">
        <v>0</v>
      </c>
    </row>
    <row r="1672" spans="3:5">
      <c r="C1672" s="58" t="s">
        <v>1820</v>
      </c>
      <c r="D1672" s="101">
        <v>199249808</v>
      </c>
      <c r="E1672" s="101">
        <v>0</v>
      </c>
    </row>
    <row r="1673" spans="3:5">
      <c r="C1673" s="58" t="s">
        <v>1138</v>
      </c>
      <c r="D1673" s="101">
        <v>6509427</v>
      </c>
      <c r="E1673" s="101">
        <v>0</v>
      </c>
    </row>
    <row r="1674" spans="3:5">
      <c r="C1674" s="58" t="s">
        <v>405</v>
      </c>
      <c r="D1674" s="101">
        <v>150000000</v>
      </c>
      <c r="E1674" s="101">
        <v>29479613.210000001</v>
      </c>
    </row>
    <row r="1675" spans="3:5">
      <c r="C1675" s="58" t="s">
        <v>1111</v>
      </c>
      <c r="D1675" s="101">
        <v>144215744</v>
      </c>
      <c r="E1675" s="101">
        <v>22295012.02</v>
      </c>
    </row>
    <row r="1676" spans="3:5">
      <c r="C1676" s="58" t="s">
        <v>1821</v>
      </c>
      <c r="D1676" s="101">
        <v>9055546</v>
      </c>
      <c r="E1676" s="101">
        <v>0</v>
      </c>
    </row>
    <row r="1677" spans="3:5">
      <c r="C1677" s="58" t="s">
        <v>1459</v>
      </c>
      <c r="D1677" s="101">
        <v>24491707</v>
      </c>
      <c r="E1677" s="101">
        <v>0</v>
      </c>
    </row>
    <row r="1678" spans="3:5">
      <c r="C1678" s="58" t="s">
        <v>1822</v>
      </c>
      <c r="D1678" s="101">
        <v>1895778</v>
      </c>
      <c r="E1678" s="101">
        <v>0</v>
      </c>
    </row>
    <row r="1679" spans="3:5">
      <c r="C1679" s="58" t="s">
        <v>1460</v>
      </c>
      <c r="D1679" s="101">
        <v>2620160</v>
      </c>
      <c r="E1679" s="101">
        <v>0</v>
      </c>
    </row>
    <row r="1680" spans="3:5">
      <c r="C1680" s="58" t="s">
        <v>2054</v>
      </c>
      <c r="D1680" s="101">
        <v>101194357</v>
      </c>
      <c r="E1680" s="101">
        <v>29769023.82</v>
      </c>
    </row>
    <row r="1681" spans="3:5">
      <c r="C1681" s="58" t="s">
        <v>406</v>
      </c>
      <c r="D1681" s="101">
        <v>700000000</v>
      </c>
      <c r="E1681" s="101">
        <v>114480334.91</v>
      </c>
    </row>
    <row r="1682" spans="3:5">
      <c r="C1682" s="58" t="s">
        <v>1823</v>
      </c>
      <c r="D1682" s="101">
        <v>13049226</v>
      </c>
      <c r="E1682" s="101">
        <v>0</v>
      </c>
    </row>
    <row r="1683" spans="3:5">
      <c r="C1683" s="58" t="s">
        <v>1824</v>
      </c>
      <c r="D1683" s="101">
        <v>47598123</v>
      </c>
      <c r="E1683" s="101">
        <v>4734508.4400000004</v>
      </c>
    </row>
    <row r="1684" spans="3:5">
      <c r="C1684" s="58" t="s">
        <v>407</v>
      </c>
      <c r="D1684" s="101">
        <v>1400000000</v>
      </c>
      <c r="E1684" s="101">
        <v>44640299.93</v>
      </c>
    </row>
    <row r="1685" spans="3:5">
      <c r="C1685" s="58" t="s">
        <v>1825</v>
      </c>
      <c r="D1685" s="101">
        <v>20000010</v>
      </c>
      <c r="E1685" s="101">
        <v>0</v>
      </c>
    </row>
    <row r="1686" spans="3:5">
      <c r="C1686" s="58" t="s">
        <v>1137</v>
      </c>
      <c r="D1686" s="101">
        <v>1895778</v>
      </c>
      <c r="E1686" s="101">
        <v>0</v>
      </c>
    </row>
    <row r="1687" spans="3:5">
      <c r="C1687" s="58" t="s">
        <v>1110</v>
      </c>
      <c r="D1687" s="101">
        <v>1000000</v>
      </c>
      <c r="E1687" s="101">
        <v>0</v>
      </c>
    </row>
    <row r="1688" spans="3:5">
      <c r="C1688" s="58" t="s">
        <v>1826</v>
      </c>
      <c r="D1688" s="101">
        <v>16504533</v>
      </c>
      <c r="E1688" s="101">
        <v>0</v>
      </c>
    </row>
    <row r="1689" spans="3:5">
      <c r="C1689" s="58" t="s">
        <v>1461</v>
      </c>
      <c r="D1689" s="101">
        <v>64235945</v>
      </c>
      <c r="E1689" s="101">
        <v>0</v>
      </c>
    </row>
    <row r="1690" spans="3:5">
      <c r="C1690" s="58" t="s">
        <v>2055</v>
      </c>
      <c r="D1690" s="101">
        <v>0</v>
      </c>
      <c r="E1690" s="101">
        <v>8507029.8399999999</v>
      </c>
    </row>
    <row r="1691" spans="3:5">
      <c r="C1691" s="58" t="s">
        <v>1827</v>
      </c>
      <c r="D1691" s="101">
        <v>1895778</v>
      </c>
      <c r="E1691" s="101">
        <v>0</v>
      </c>
    </row>
    <row r="1692" spans="3:5">
      <c r="C1692" s="58" t="s">
        <v>421</v>
      </c>
      <c r="D1692" s="101">
        <v>1000000</v>
      </c>
      <c r="E1692" s="101">
        <v>0</v>
      </c>
    </row>
    <row r="1693" spans="3:5">
      <c r="C1693" s="58" t="s">
        <v>932</v>
      </c>
      <c r="D1693" s="101">
        <v>3895064</v>
      </c>
      <c r="E1693" s="101">
        <v>0</v>
      </c>
    </row>
    <row r="1694" spans="3:5">
      <c r="C1694" s="58" t="s">
        <v>1828</v>
      </c>
      <c r="D1694" s="101">
        <v>516513844</v>
      </c>
      <c r="E1694" s="101">
        <v>200142559.06999999</v>
      </c>
    </row>
    <row r="1695" spans="3:5">
      <c r="C1695" s="58" t="s">
        <v>1829</v>
      </c>
      <c r="D1695" s="101">
        <v>1895778</v>
      </c>
      <c r="E1695" s="101">
        <v>0</v>
      </c>
    </row>
    <row r="1696" spans="3:5">
      <c r="C1696" s="58" t="s">
        <v>1830</v>
      </c>
      <c r="D1696" s="101">
        <v>65894259</v>
      </c>
      <c r="E1696" s="101">
        <v>0</v>
      </c>
    </row>
    <row r="1697" spans="3:5">
      <c r="C1697" s="58" t="s">
        <v>1831</v>
      </c>
      <c r="D1697" s="101">
        <v>157638293</v>
      </c>
      <c r="E1697" s="101">
        <v>0</v>
      </c>
    </row>
    <row r="1698" spans="3:5">
      <c r="C1698" s="58" t="s">
        <v>1832</v>
      </c>
      <c r="D1698" s="101">
        <v>54557051</v>
      </c>
      <c r="E1698" s="101">
        <v>0</v>
      </c>
    </row>
    <row r="1699" spans="3:5">
      <c r="C1699" s="58" t="s">
        <v>933</v>
      </c>
      <c r="D1699" s="101">
        <v>7016554</v>
      </c>
      <c r="E1699" s="101">
        <v>0</v>
      </c>
    </row>
    <row r="1700" spans="3:5">
      <c r="C1700" s="58" t="s">
        <v>1135</v>
      </c>
      <c r="D1700" s="101">
        <v>275227962</v>
      </c>
      <c r="E1700" s="101">
        <v>0</v>
      </c>
    </row>
    <row r="1701" spans="3:5">
      <c r="C1701" s="58" t="s">
        <v>1833</v>
      </c>
      <c r="D1701" s="101">
        <v>101293907</v>
      </c>
      <c r="E1701" s="101">
        <v>0</v>
      </c>
    </row>
    <row r="1702" spans="3:5">
      <c r="C1702" s="58" t="s">
        <v>541</v>
      </c>
      <c r="D1702" s="101">
        <v>6777150</v>
      </c>
      <c r="E1702" s="101">
        <v>0</v>
      </c>
    </row>
    <row r="1703" spans="3:5">
      <c r="C1703" s="58" t="s">
        <v>1834</v>
      </c>
      <c r="D1703" s="101">
        <v>104118244</v>
      </c>
      <c r="E1703" s="101">
        <v>0</v>
      </c>
    </row>
    <row r="1704" spans="3:5">
      <c r="C1704" s="58" t="s">
        <v>1835</v>
      </c>
      <c r="D1704" s="101">
        <v>10018924</v>
      </c>
      <c r="E1704" s="101">
        <v>1850954.41</v>
      </c>
    </row>
    <row r="1705" spans="3:5">
      <c r="C1705" s="58" t="s">
        <v>1836</v>
      </c>
      <c r="D1705" s="101">
        <v>238729304</v>
      </c>
      <c r="E1705" s="101">
        <v>0</v>
      </c>
    </row>
    <row r="1706" spans="3:5">
      <c r="C1706" s="58" t="s">
        <v>1134</v>
      </c>
      <c r="D1706" s="101">
        <v>58499682</v>
      </c>
      <c r="E1706" s="101">
        <v>0</v>
      </c>
    </row>
    <row r="1707" spans="3:5">
      <c r="C1707" s="58" t="s">
        <v>1967</v>
      </c>
      <c r="D1707" s="101">
        <v>0</v>
      </c>
      <c r="E1707" s="101">
        <v>0</v>
      </c>
    </row>
    <row r="1708" spans="3:5">
      <c r="C1708" s="58" t="s">
        <v>1837</v>
      </c>
      <c r="D1708" s="101">
        <v>8190327</v>
      </c>
      <c r="E1708" s="101">
        <v>0</v>
      </c>
    </row>
    <row r="1709" spans="3:5">
      <c r="C1709" s="58" t="s">
        <v>1838</v>
      </c>
      <c r="D1709" s="101">
        <v>1475554</v>
      </c>
      <c r="E1709" s="101">
        <v>0</v>
      </c>
    </row>
    <row r="1710" spans="3:5">
      <c r="C1710" s="58" t="s">
        <v>1362</v>
      </c>
      <c r="D1710" s="101">
        <v>347842137</v>
      </c>
      <c r="E1710" s="101">
        <v>0</v>
      </c>
    </row>
    <row r="1711" spans="3:5">
      <c r="C1711" s="58" t="s">
        <v>1340</v>
      </c>
      <c r="D1711" s="101">
        <v>55108192</v>
      </c>
      <c r="E1711" s="101">
        <v>0</v>
      </c>
    </row>
    <row r="1712" spans="3:5">
      <c r="C1712" s="58" t="s">
        <v>1839</v>
      </c>
      <c r="D1712" s="101">
        <v>8128647</v>
      </c>
      <c r="E1712" s="101">
        <v>0</v>
      </c>
    </row>
    <row r="1713" spans="3:5">
      <c r="C1713" s="58" t="s">
        <v>1840</v>
      </c>
      <c r="D1713" s="101">
        <v>6851701</v>
      </c>
      <c r="E1713" s="101">
        <v>0</v>
      </c>
    </row>
    <row r="1714" spans="3:5">
      <c r="C1714" s="58" t="s">
        <v>1841</v>
      </c>
      <c r="D1714" s="101">
        <v>6425145</v>
      </c>
      <c r="E1714" s="101">
        <v>0</v>
      </c>
    </row>
    <row r="1715" spans="3:5">
      <c r="C1715" s="58" t="s">
        <v>1842</v>
      </c>
      <c r="D1715" s="101">
        <v>136791551</v>
      </c>
      <c r="E1715" s="101">
        <v>0</v>
      </c>
    </row>
    <row r="1716" spans="3:5">
      <c r="C1716" s="58" t="s">
        <v>934</v>
      </c>
      <c r="D1716" s="101">
        <v>1127744</v>
      </c>
      <c r="E1716" s="101">
        <v>0</v>
      </c>
    </row>
    <row r="1717" spans="3:5">
      <c r="C1717" s="58" t="s">
        <v>1133</v>
      </c>
      <c r="D1717" s="101">
        <v>15160549</v>
      </c>
      <c r="E1717" s="101">
        <v>196356691.25</v>
      </c>
    </row>
    <row r="1718" spans="3:5">
      <c r="C1718" s="58" t="s">
        <v>1843</v>
      </c>
      <c r="D1718" s="101">
        <v>1200000</v>
      </c>
      <c r="E1718" s="101">
        <v>542144.93999999994</v>
      </c>
    </row>
    <row r="1719" spans="3:5">
      <c r="C1719" s="58" t="s">
        <v>1339</v>
      </c>
      <c r="D1719" s="101">
        <v>25828385</v>
      </c>
      <c r="E1719" s="101">
        <v>0</v>
      </c>
    </row>
    <row r="1720" spans="3:5">
      <c r="C1720" s="58" t="s">
        <v>1844</v>
      </c>
      <c r="D1720" s="101">
        <v>8534540</v>
      </c>
      <c r="E1720" s="101">
        <v>0</v>
      </c>
    </row>
    <row r="1721" spans="3:5">
      <c r="C1721" s="58" t="s">
        <v>1845</v>
      </c>
      <c r="D1721" s="101">
        <v>1471290</v>
      </c>
      <c r="E1721" s="101">
        <v>0</v>
      </c>
    </row>
    <row r="1722" spans="3:5">
      <c r="C1722" s="58" t="s">
        <v>1846</v>
      </c>
      <c r="D1722" s="101">
        <v>8149326</v>
      </c>
      <c r="E1722" s="101">
        <v>0</v>
      </c>
    </row>
    <row r="1723" spans="3:5">
      <c r="C1723" s="58" t="s">
        <v>1847</v>
      </c>
      <c r="D1723" s="101">
        <v>1566404</v>
      </c>
      <c r="E1723" s="101">
        <v>0</v>
      </c>
    </row>
    <row r="1724" spans="3:5">
      <c r="C1724" s="58" t="s">
        <v>1848</v>
      </c>
      <c r="D1724" s="101">
        <v>8004145</v>
      </c>
      <c r="E1724" s="101">
        <v>0</v>
      </c>
    </row>
    <row r="1725" spans="3:5">
      <c r="C1725" s="58" t="s">
        <v>2056</v>
      </c>
      <c r="D1725" s="101">
        <v>0</v>
      </c>
      <c r="E1725" s="101">
        <v>0</v>
      </c>
    </row>
    <row r="1726" spans="3:5">
      <c r="C1726" s="58" t="s">
        <v>1849</v>
      </c>
      <c r="D1726" s="101">
        <v>9325320</v>
      </c>
      <c r="E1726" s="101">
        <v>0</v>
      </c>
    </row>
    <row r="1727" spans="3:5">
      <c r="C1727" s="58" t="s">
        <v>1132</v>
      </c>
      <c r="D1727" s="101">
        <v>497273476</v>
      </c>
      <c r="E1727" s="101">
        <v>0</v>
      </c>
    </row>
    <row r="1728" spans="3:5">
      <c r="C1728" s="58" t="s">
        <v>2057</v>
      </c>
      <c r="D1728" s="101">
        <v>0</v>
      </c>
      <c r="E1728" s="101">
        <v>0</v>
      </c>
    </row>
    <row r="1729" spans="3:5">
      <c r="C1729" s="58" t="s">
        <v>1850</v>
      </c>
      <c r="D1729" s="101">
        <v>8323230</v>
      </c>
      <c r="E1729" s="101">
        <v>0</v>
      </c>
    </row>
    <row r="1730" spans="3:5">
      <c r="C1730" s="58" t="s">
        <v>1338</v>
      </c>
      <c r="D1730" s="101">
        <v>34729907</v>
      </c>
      <c r="E1730" s="101">
        <v>0</v>
      </c>
    </row>
    <row r="1731" spans="3:5">
      <c r="C1731" s="58" t="s">
        <v>1851</v>
      </c>
      <c r="D1731" s="101">
        <v>3759519</v>
      </c>
      <c r="E1731" s="101">
        <v>0</v>
      </c>
    </row>
    <row r="1732" spans="3:5">
      <c r="C1732" s="58" t="s">
        <v>1852</v>
      </c>
      <c r="D1732" s="101">
        <v>9461421</v>
      </c>
      <c r="E1732" s="101">
        <v>0</v>
      </c>
    </row>
    <row r="1733" spans="3:5">
      <c r="C1733" s="58" t="s">
        <v>1853</v>
      </c>
      <c r="D1733" s="101">
        <v>1238056</v>
      </c>
      <c r="E1733" s="101">
        <v>0</v>
      </c>
    </row>
    <row r="1734" spans="3:5">
      <c r="C1734" s="58" t="s">
        <v>408</v>
      </c>
      <c r="D1734" s="101">
        <v>731089999</v>
      </c>
      <c r="E1734" s="101">
        <v>0</v>
      </c>
    </row>
    <row r="1735" spans="3:5">
      <c r="C1735" s="58" t="s">
        <v>1854</v>
      </c>
      <c r="D1735" s="101">
        <v>8440178</v>
      </c>
      <c r="E1735" s="101">
        <v>0</v>
      </c>
    </row>
    <row r="1736" spans="3:5">
      <c r="C1736" s="58" t="s">
        <v>1131</v>
      </c>
      <c r="D1736" s="101">
        <v>15920921</v>
      </c>
      <c r="E1736" s="101">
        <v>0</v>
      </c>
    </row>
    <row r="1737" spans="3:5">
      <c r="C1737" s="58" t="s">
        <v>1855</v>
      </c>
      <c r="D1737" s="101">
        <v>3414671</v>
      </c>
      <c r="E1737" s="101">
        <v>0</v>
      </c>
    </row>
    <row r="1738" spans="3:5">
      <c r="C1738" s="58" t="s">
        <v>1856</v>
      </c>
      <c r="D1738" s="101">
        <v>1238056</v>
      </c>
      <c r="E1738" s="101">
        <v>0</v>
      </c>
    </row>
    <row r="1739" spans="3:5">
      <c r="C1739" s="58" t="s">
        <v>835</v>
      </c>
      <c r="D1739" s="101">
        <v>2416050</v>
      </c>
      <c r="E1739" s="101">
        <v>0</v>
      </c>
    </row>
    <row r="1740" spans="3:5">
      <c r="C1740" s="58" t="s">
        <v>1857</v>
      </c>
      <c r="D1740" s="101">
        <v>1098624</v>
      </c>
      <c r="E1740" s="101">
        <v>0</v>
      </c>
    </row>
    <row r="1741" spans="3:5">
      <c r="C1741" s="58" t="s">
        <v>1858</v>
      </c>
      <c r="D1741" s="101">
        <v>386251820</v>
      </c>
      <c r="E1741" s="101">
        <v>41383888.969999999</v>
      </c>
    </row>
    <row r="1742" spans="3:5">
      <c r="C1742" s="58" t="s">
        <v>836</v>
      </c>
      <c r="D1742" s="101">
        <v>1253571</v>
      </c>
      <c r="E1742" s="101">
        <v>0</v>
      </c>
    </row>
    <row r="1743" spans="3:5">
      <c r="C1743" s="58" t="s">
        <v>837</v>
      </c>
      <c r="D1743" s="101">
        <v>2414050</v>
      </c>
      <c r="E1743" s="101">
        <v>0</v>
      </c>
    </row>
    <row r="1744" spans="3:5">
      <c r="C1744" s="58" t="s">
        <v>1859</v>
      </c>
      <c r="D1744" s="101">
        <v>5106050</v>
      </c>
      <c r="E1744" s="101">
        <v>0</v>
      </c>
    </row>
    <row r="1745" spans="3:5">
      <c r="C1745" s="58" t="s">
        <v>1337</v>
      </c>
      <c r="D1745" s="101">
        <v>11582513</v>
      </c>
      <c r="E1745" s="101">
        <v>0</v>
      </c>
    </row>
    <row r="1746" spans="3:5">
      <c r="C1746" s="58" t="s">
        <v>1860</v>
      </c>
      <c r="D1746" s="101">
        <v>8525648</v>
      </c>
      <c r="E1746" s="101">
        <v>0</v>
      </c>
    </row>
    <row r="1747" spans="3:5">
      <c r="C1747" s="58" t="s">
        <v>1861</v>
      </c>
      <c r="D1747" s="101">
        <v>46380581</v>
      </c>
      <c r="E1747" s="101">
        <v>9933027.4800000004</v>
      </c>
    </row>
    <row r="1748" spans="3:5">
      <c r="C1748" s="58" t="s">
        <v>436</v>
      </c>
      <c r="D1748" s="101">
        <v>13515310</v>
      </c>
      <c r="E1748" s="101">
        <v>0</v>
      </c>
    </row>
    <row r="1749" spans="3:5">
      <c r="C1749" s="58" t="s">
        <v>1862</v>
      </c>
      <c r="D1749" s="101">
        <v>2476558</v>
      </c>
      <c r="E1749" s="101">
        <v>0</v>
      </c>
    </row>
    <row r="1750" spans="3:5">
      <c r="C1750" s="58" t="s">
        <v>1863</v>
      </c>
      <c r="D1750" s="101">
        <v>215335</v>
      </c>
      <c r="E1750" s="101">
        <v>0</v>
      </c>
    </row>
    <row r="1751" spans="3:5">
      <c r="C1751" s="58" t="s">
        <v>1864</v>
      </c>
      <c r="D1751" s="101">
        <v>76173203</v>
      </c>
      <c r="E1751" s="101">
        <v>0</v>
      </c>
    </row>
    <row r="1752" spans="3:5">
      <c r="C1752" s="58" t="s">
        <v>2058</v>
      </c>
      <c r="D1752" s="101">
        <v>0</v>
      </c>
      <c r="E1752" s="101">
        <v>0</v>
      </c>
    </row>
    <row r="1753" spans="3:5">
      <c r="C1753" s="58" t="s">
        <v>1865</v>
      </c>
      <c r="D1753" s="101">
        <v>2864153</v>
      </c>
      <c r="E1753" s="101">
        <v>0</v>
      </c>
    </row>
    <row r="1754" spans="3:5">
      <c r="C1754" s="58" t="s">
        <v>1866</v>
      </c>
      <c r="D1754" s="101">
        <v>2476558</v>
      </c>
      <c r="E1754" s="101">
        <v>0</v>
      </c>
    </row>
    <row r="1755" spans="3:5">
      <c r="C1755" s="58" t="s">
        <v>1130</v>
      </c>
      <c r="D1755" s="101">
        <v>2476558</v>
      </c>
      <c r="E1755" s="101">
        <v>0</v>
      </c>
    </row>
    <row r="1756" spans="3:5">
      <c r="C1756" s="58" t="s">
        <v>1129</v>
      </c>
      <c r="D1756" s="101">
        <v>2476558</v>
      </c>
      <c r="E1756" s="101">
        <v>0</v>
      </c>
    </row>
    <row r="1757" spans="3:5">
      <c r="C1757" s="58" t="s">
        <v>1867</v>
      </c>
      <c r="D1757" s="101">
        <v>12000000</v>
      </c>
      <c r="E1757" s="101">
        <v>13828004.880000001</v>
      </c>
    </row>
    <row r="1758" spans="3:5">
      <c r="C1758" s="58" t="s">
        <v>1868</v>
      </c>
      <c r="D1758" s="101">
        <v>5270482</v>
      </c>
      <c r="E1758" s="101">
        <v>0</v>
      </c>
    </row>
    <row r="1759" spans="3:5">
      <c r="C1759" s="58" t="s">
        <v>959</v>
      </c>
      <c r="D1759" s="101">
        <v>28438547</v>
      </c>
      <c r="E1759" s="101">
        <v>0</v>
      </c>
    </row>
    <row r="1760" spans="3:5">
      <c r="C1760" s="58" t="s">
        <v>1336</v>
      </c>
      <c r="D1760" s="101">
        <v>60931180</v>
      </c>
      <c r="E1760" s="101">
        <v>0</v>
      </c>
    </row>
    <row r="1761" spans="3:5">
      <c r="C1761" s="58" t="s">
        <v>1869</v>
      </c>
      <c r="D1761" s="101">
        <v>12382787</v>
      </c>
      <c r="E1761" s="101">
        <v>0</v>
      </c>
    </row>
    <row r="1762" spans="3:5">
      <c r="C1762" s="58" t="s">
        <v>1870</v>
      </c>
      <c r="D1762" s="101">
        <v>5206819</v>
      </c>
      <c r="E1762" s="101">
        <v>0</v>
      </c>
    </row>
    <row r="1763" spans="3:5">
      <c r="C1763" s="58" t="s">
        <v>1871</v>
      </c>
      <c r="D1763" s="101">
        <v>1487662</v>
      </c>
      <c r="E1763" s="101">
        <v>0</v>
      </c>
    </row>
    <row r="1764" spans="3:5">
      <c r="C1764" s="58" t="s">
        <v>846</v>
      </c>
      <c r="D1764" s="101">
        <v>12382793</v>
      </c>
      <c r="E1764" s="101">
        <v>0</v>
      </c>
    </row>
    <row r="1765" spans="3:5">
      <c r="C1765" s="58" t="s">
        <v>1128</v>
      </c>
      <c r="D1765" s="101">
        <v>2476559</v>
      </c>
      <c r="E1765" s="101">
        <v>0</v>
      </c>
    </row>
    <row r="1766" spans="3:5">
      <c r="C1766" s="58" t="s">
        <v>1030</v>
      </c>
      <c r="D1766" s="101">
        <v>21982761</v>
      </c>
      <c r="E1766" s="101">
        <v>0</v>
      </c>
    </row>
    <row r="1767" spans="3:5">
      <c r="C1767" s="58" t="s">
        <v>1872</v>
      </c>
      <c r="D1767" s="101">
        <v>5206819</v>
      </c>
      <c r="E1767" s="101">
        <v>0</v>
      </c>
    </row>
    <row r="1768" spans="3:5">
      <c r="C1768" s="58" t="s">
        <v>1873</v>
      </c>
      <c r="D1768" s="101">
        <v>1528554</v>
      </c>
      <c r="E1768" s="101">
        <v>0</v>
      </c>
    </row>
    <row r="1769" spans="3:5">
      <c r="C1769" s="58" t="s">
        <v>1874</v>
      </c>
      <c r="D1769" s="101">
        <v>5699789</v>
      </c>
      <c r="E1769" s="101">
        <v>3064789.09</v>
      </c>
    </row>
    <row r="1770" spans="3:5">
      <c r="C1770" s="58" t="s">
        <v>1127</v>
      </c>
      <c r="D1770" s="101">
        <v>22543723</v>
      </c>
      <c r="E1770" s="101">
        <v>0</v>
      </c>
    </row>
    <row r="1771" spans="3:5">
      <c r="C1771" s="58" t="s">
        <v>1875</v>
      </c>
      <c r="D1771" s="101">
        <v>5699789</v>
      </c>
      <c r="E1771" s="101">
        <v>3064789.09</v>
      </c>
    </row>
    <row r="1772" spans="3:5">
      <c r="C1772" s="58" t="s">
        <v>1335</v>
      </c>
      <c r="D1772" s="101">
        <v>107441747</v>
      </c>
      <c r="E1772" s="101">
        <v>225000</v>
      </c>
    </row>
    <row r="1773" spans="3:5">
      <c r="C1773" s="58" t="s">
        <v>1031</v>
      </c>
      <c r="D1773" s="101">
        <v>7245692</v>
      </c>
      <c r="E1773" s="101">
        <v>0</v>
      </c>
    </row>
    <row r="1774" spans="3:5">
      <c r="C1774" s="58" t="s">
        <v>1876</v>
      </c>
      <c r="D1774" s="101">
        <v>9137263</v>
      </c>
      <c r="E1774" s="101">
        <v>0</v>
      </c>
    </row>
    <row r="1775" spans="3:5">
      <c r="C1775" s="58" t="s">
        <v>1877</v>
      </c>
      <c r="D1775" s="101">
        <v>2891377</v>
      </c>
      <c r="E1775" s="101">
        <v>0</v>
      </c>
    </row>
    <row r="1776" spans="3:5">
      <c r="C1776" s="58" t="s">
        <v>935</v>
      </c>
      <c r="D1776" s="101">
        <v>500000</v>
      </c>
      <c r="E1776" s="101">
        <v>0</v>
      </c>
    </row>
    <row r="1777" spans="3:5">
      <c r="C1777" s="58" t="s">
        <v>1878</v>
      </c>
      <c r="D1777" s="101">
        <v>1267200</v>
      </c>
      <c r="E1777" s="101">
        <v>0</v>
      </c>
    </row>
    <row r="1778" spans="3:5">
      <c r="C1778" s="58" t="s">
        <v>1879</v>
      </c>
      <c r="D1778" s="101">
        <v>2891377</v>
      </c>
      <c r="E1778" s="101">
        <v>0</v>
      </c>
    </row>
    <row r="1779" spans="3:5">
      <c r="C1779" s="58" t="s">
        <v>1880</v>
      </c>
      <c r="D1779" s="101">
        <v>66803816</v>
      </c>
      <c r="E1779" s="101">
        <v>0</v>
      </c>
    </row>
    <row r="1780" spans="3:5">
      <c r="C1780" s="58" t="s">
        <v>1881</v>
      </c>
      <c r="D1780" s="101">
        <v>2470836</v>
      </c>
      <c r="E1780" s="101">
        <v>0</v>
      </c>
    </row>
    <row r="1781" spans="3:5">
      <c r="C1781" s="58" t="s">
        <v>936</v>
      </c>
      <c r="D1781" s="101">
        <v>0</v>
      </c>
      <c r="E1781" s="101">
        <v>8950900</v>
      </c>
    </row>
    <row r="1782" spans="3:5">
      <c r="C1782" s="58" t="s">
        <v>1882</v>
      </c>
      <c r="D1782" s="101">
        <v>1235038</v>
      </c>
      <c r="E1782" s="101">
        <v>0</v>
      </c>
    </row>
    <row r="1783" spans="3:5">
      <c r="C1783" s="58" t="s">
        <v>1883</v>
      </c>
      <c r="D1783" s="101">
        <v>1235038</v>
      </c>
      <c r="E1783" s="101">
        <v>0</v>
      </c>
    </row>
    <row r="1784" spans="3:5">
      <c r="C1784" s="58" t="s">
        <v>1884</v>
      </c>
      <c r="D1784" s="101">
        <v>1496906</v>
      </c>
      <c r="E1784" s="101">
        <v>0</v>
      </c>
    </row>
    <row r="1785" spans="3:5">
      <c r="C1785" s="58" t="s">
        <v>1126</v>
      </c>
      <c r="D1785" s="101">
        <v>3125446</v>
      </c>
      <c r="E1785" s="101">
        <v>0</v>
      </c>
    </row>
    <row r="1786" spans="3:5">
      <c r="C1786" s="58" t="s">
        <v>747</v>
      </c>
      <c r="D1786" s="101">
        <v>1192744</v>
      </c>
      <c r="E1786" s="101">
        <v>0</v>
      </c>
    </row>
    <row r="1787" spans="3:5">
      <c r="C1787" s="58" t="s">
        <v>1125</v>
      </c>
      <c r="D1787" s="101">
        <v>1909685</v>
      </c>
      <c r="E1787" s="101">
        <v>0</v>
      </c>
    </row>
    <row r="1788" spans="3:5">
      <c r="C1788" s="58" t="s">
        <v>409</v>
      </c>
      <c r="D1788" s="101">
        <v>242043314</v>
      </c>
      <c r="E1788" s="101">
        <v>8687656.9600000009</v>
      </c>
    </row>
    <row r="1789" spans="3:5">
      <c r="C1789" s="58" t="s">
        <v>1124</v>
      </c>
      <c r="D1789" s="101">
        <v>2479442</v>
      </c>
      <c r="E1789" s="101">
        <v>0</v>
      </c>
    </row>
    <row r="1790" spans="3:5">
      <c r="C1790" s="58" t="s">
        <v>437</v>
      </c>
      <c r="D1790" s="101">
        <v>261865482</v>
      </c>
      <c r="E1790" s="101">
        <v>0</v>
      </c>
    </row>
    <row r="1791" spans="3:5">
      <c r="C1791" s="58" t="s">
        <v>2059</v>
      </c>
      <c r="D1791" s="101">
        <v>0</v>
      </c>
      <c r="E1791" s="101">
        <v>0</v>
      </c>
    </row>
    <row r="1792" spans="3:5">
      <c r="C1792" s="58" t="s">
        <v>1123</v>
      </c>
      <c r="D1792" s="101">
        <v>1691173</v>
      </c>
      <c r="E1792" s="101">
        <v>0</v>
      </c>
    </row>
    <row r="1793" spans="3:5">
      <c r="C1793" s="58" t="s">
        <v>410</v>
      </c>
      <c r="D1793" s="101">
        <v>409574383</v>
      </c>
      <c r="E1793" s="101">
        <v>50380317.640000001</v>
      </c>
    </row>
    <row r="1794" spans="3:5">
      <c r="C1794" s="58" t="s">
        <v>1885</v>
      </c>
      <c r="D1794" s="101">
        <v>1161728</v>
      </c>
      <c r="E1794" s="101">
        <v>0</v>
      </c>
    </row>
    <row r="1795" spans="3:5">
      <c r="C1795" s="58" t="s">
        <v>1968</v>
      </c>
      <c r="D1795" s="101">
        <v>0</v>
      </c>
      <c r="E1795" s="101">
        <v>0</v>
      </c>
    </row>
    <row r="1796" spans="3:5">
      <c r="C1796" s="58" t="s">
        <v>1886</v>
      </c>
      <c r="D1796" s="101">
        <v>1418878</v>
      </c>
      <c r="E1796" s="101">
        <v>0</v>
      </c>
    </row>
    <row r="1797" spans="3:5">
      <c r="C1797" s="58" t="s">
        <v>1032</v>
      </c>
      <c r="D1797" s="101">
        <v>8656061</v>
      </c>
      <c r="E1797" s="101">
        <v>0</v>
      </c>
    </row>
    <row r="1798" spans="3:5">
      <c r="C1798" s="58" t="s">
        <v>1887</v>
      </c>
      <c r="D1798" s="101">
        <v>2429693</v>
      </c>
      <c r="E1798" s="101">
        <v>0</v>
      </c>
    </row>
    <row r="1799" spans="3:5">
      <c r="C1799" s="58" t="s">
        <v>1033</v>
      </c>
      <c r="D1799" s="101">
        <v>6761825</v>
      </c>
      <c r="E1799" s="101">
        <v>0</v>
      </c>
    </row>
    <row r="1800" spans="3:5">
      <c r="C1800" s="58" t="s">
        <v>1888</v>
      </c>
      <c r="D1800" s="101">
        <v>1394224</v>
      </c>
      <c r="E1800" s="101">
        <v>0</v>
      </c>
    </row>
    <row r="1801" spans="3:5">
      <c r="C1801" s="58" t="s">
        <v>1889</v>
      </c>
      <c r="D1801" s="101">
        <v>1394224</v>
      </c>
      <c r="E1801" s="101">
        <v>0</v>
      </c>
    </row>
    <row r="1802" spans="3:5">
      <c r="C1802" s="58" t="s">
        <v>411</v>
      </c>
      <c r="D1802" s="101">
        <v>83536021</v>
      </c>
      <c r="E1802" s="101">
        <v>3960587.35</v>
      </c>
    </row>
    <row r="1803" spans="3:5">
      <c r="C1803" s="58" t="s">
        <v>1890</v>
      </c>
      <c r="D1803" s="101">
        <v>3871361</v>
      </c>
      <c r="E1803" s="101">
        <v>0</v>
      </c>
    </row>
    <row r="1804" spans="3:5">
      <c r="C1804" s="58" t="s">
        <v>1891</v>
      </c>
      <c r="D1804" s="101">
        <v>1266771</v>
      </c>
      <c r="E1804" s="101">
        <v>0</v>
      </c>
    </row>
    <row r="1805" spans="3:5">
      <c r="C1805" s="58" t="s">
        <v>1892</v>
      </c>
      <c r="D1805" s="101">
        <v>1487663</v>
      </c>
      <c r="E1805" s="101">
        <v>0</v>
      </c>
    </row>
    <row r="1806" spans="3:5">
      <c r="C1806" s="58" t="s">
        <v>1893</v>
      </c>
      <c r="D1806" s="101">
        <v>7438315</v>
      </c>
      <c r="E1806" s="101">
        <v>0</v>
      </c>
    </row>
    <row r="1807" spans="3:5">
      <c r="C1807" s="58" t="s">
        <v>1894</v>
      </c>
      <c r="D1807" s="101">
        <v>1487663</v>
      </c>
      <c r="E1807" s="101">
        <v>0</v>
      </c>
    </row>
    <row r="1808" spans="3:5">
      <c r="C1808" s="58" t="s">
        <v>1895</v>
      </c>
      <c r="D1808" s="101">
        <v>155102429</v>
      </c>
      <c r="E1808" s="101">
        <v>0</v>
      </c>
    </row>
    <row r="1809" spans="3:5">
      <c r="C1809" s="58" t="s">
        <v>1109</v>
      </c>
      <c r="D1809" s="101">
        <v>150000002</v>
      </c>
      <c r="E1809" s="101">
        <v>106909057.64</v>
      </c>
    </row>
    <row r="1810" spans="3:5">
      <c r="C1810" s="58" t="s">
        <v>1896</v>
      </c>
      <c r="D1810" s="101">
        <v>1635451</v>
      </c>
      <c r="E1810" s="101">
        <v>0</v>
      </c>
    </row>
    <row r="1811" spans="3:5">
      <c r="C1811" s="58" t="s">
        <v>1897</v>
      </c>
      <c r="D1811" s="101">
        <v>1054100</v>
      </c>
      <c r="E1811" s="101">
        <v>0</v>
      </c>
    </row>
    <row r="1812" spans="3:5">
      <c r="C1812" s="58" t="s">
        <v>1898</v>
      </c>
      <c r="D1812" s="101">
        <v>1265068</v>
      </c>
      <c r="E1812" s="101">
        <v>0</v>
      </c>
    </row>
    <row r="1813" spans="3:5">
      <c r="C1813" s="58" t="s">
        <v>2060</v>
      </c>
      <c r="D1813" s="101">
        <v>0</v>
      </c>
      <c r="E1813" s="101">
        <v>3075427.83</v>
      </c>
    </row>
    <row r="1814" spans="3:5">
      <c r="C1814" s="58" t="s">
        <v>1899</v>
      </c>
      <c r="D1814" s="101">
        <v>3639698</v>
      </c>
      <c r="E1814" s="101">
        <v>0</v>
      </c>
    </row>
    <row r="1815" spans="3:5">
      <c r="C1815" s="58" t="s">
        <v>1900</v>
      </c>
      <c r="D1815" s="101">
        <v>2476558</v>
      </c>
      <c r="E1815" s="101">
        <v>0</v>
      </c>
    </row>
    <row r="1816" spans="3:5">
      <c r="C1816" s="58" t="s">
        <v>1122</v>
      </c>
      <c r="D1816" s="101">
        <v>21033435</v>
      </c>
      <c r="E1816" s="101">
        <v>0</v>
      </c>
    </row>
    <row r="1817" spans="3:5">
      <c r="C1817" s="58" t="s">
        <v>1121</v>
      </c>
      <c r="D1817" s="101">
        <v>2476559</v>
      </c>
      <c r="E1817" s="101">
        <v>0</v>
      </c>
    </row>
    <row r="1818" spans="3:5">
      <c r="C1818" s="58" t="s">
        <v>464</v>
      </c>
      <c r="D1818" s="101">
        <v>151480514</v>
      </c>
      <c r="E1818" s="101">
        <v>81417184.75999999</v>
      </c>
    </row>
    <row r="1819" spans="3:5">
      <c r="C1819" s="58" t="s">
        <v>1120</v>
      </c>
      <c r="D1819" s="101">
        <v>15323327</v>
      </c>
      <c r="E1819" s="101">
        <v>12000000</v>
      </c>
    </row>
    <row r="1820" spans="3:5">
      <c r="C1820" s="58" t="s">
        <v>838</v>
      </c>
      <c r="D1820" s="101">
        <v>1823763</v>
      </c>
      <c r="E1820" s="101">
        <v>0</v>
      </c>
    </row>
    <row r="1821" spans="3:5">
      <c r="C1821" s="58" t="s">
        <v>1119</v>
      </c>
      <c r="D1821" s="101">
        <v>1823763</v>
      </c>
      <c r="E1821" s="101">
        <v>0</v>
      </c>
    </row>
    <row r="1822" spans="3:5">
      <c r="C1822" s="58" t="s">
        <v>1118</v>
      </c>
      <c r="D1822" s="101">
        <v>37690593</v>
      </c>
      <c r="E1822" s="101">
        <v>0</v>
      </c>
    </row>
    <row r="1823" spans="3:5">
      <c r="C1823" s="58" t="s">
        <v>839</v>
      </c>
      <c r="D1823" s="101">
        <v>1151599</v>
      </c>
      <c r="E1823" s="101">
        <v>0</v>
      </c>
    </row>
    <row r="1824" spans="3:5">
      <c r="C1824" s="58" t="s">
        <v>1901</v>
      </c>
      <c r="D1824" s="101">
        <v>1695413</v>
      </c>
      <c r="E1824" s="101">
        <v>0</v>
      </c>
    </row>
    <row r="1825" spans="3:5">
      <c r="C1825" s="58" t="s">
        <v>840</v>
      </c>
      <c r="D1825" s="101">
        <v>1155900</v>
      </c>
      <c r="E1825" s="101">
        <v>0</v>
      </c>
    </row>
    <row r="1826" spans="3:5">
      <c r="C1826" s="58" t="s">
        <v>1902</v>
      </c>
      <c r="D1826" s="101">
        <v>22049160</v>
      </c>
      <c r="E1826" s="101">
        <v>0</v>
      </c>
    </row>
    <row r="1827" spans="3:5">
      <c r="C1827" s="58" t="s">
        <v>1117</v>
      </c>
      <c r="D1827" s="101">
        <v>1695413</v>
      </c>
      <c r="E1827" s="101">
        <v>0</v>
      </c>
    </row>
    <row r="1828" spans="3:5">
      <c r="C1828" s="58" t="s">
        <v>465</v>
      </c>
      <c r="D1828" s="101">
        <v>105000003</v>
      </c>
      <c r="E1828" s="101">
        <v>84000000</v>
      </c>
    </row>
    <row r="1829" spans="3:5">
      <c r="C1829" s="58" t="s">
        <v>841</v>
      </c>
      <c r="D1829" s="101">
        <v>1695413</v>
      </c>
      <c r="E1829" s="101">
        <v>0</v>
      </c>
    </row>
    <row r="1830" spans="3:5">
      <c r="C1830" s="58" t="s">
        <v>842</v>
      </c>
      <c r="D1830" s="101">
        <v>10207251</v>
      </c>
      <c r="E1830" s="101">
        <v>0</v>
      </c>
    </row>
    <row r="1831" spans="3:5">
      <c r="C1831" s="58" t="s">
        <v>1116</v>
      </c>
      <c r="D1831" s="101">
        <v>300000000</v>
      </c>
      <c r="E1831" s="101">
        <v>0</v>
      </c>
    </row>
    <row r="1832" spans="3:5">
      <c r="C1832" s="58" t="s">
        <v>2061</v>
      </c>
      <c r="D1832" s="101">
        <v>0</v>
      </c>
      <c r="E1832" s="101">
        <v>0</v>
      </c>
    </row>
    <row r="1833" spans="3:5">
      <c r="C1833" s="58" t="s">
        <v>2062</v>
      </c>
      <c r="D1833" s="101">
        <v>0</v>
      </c>
      <c r="E1833" s="101">
        <v>0</v>
      </c>
    </row>
    <row r="1834" spans="3:5">
      <c r="C1834" s="58" t="s">
        <v>843</v>
      </c>
      <c r="D1834" s="101">
        <v>734370</v>
      </c>
      <c r="E1834" s="101">
        <v>0</v>
      </c>
    </row>
    <row r="1835" spans="3:5">
      <c r="C1835" s="58" t="s">
        <v>1115</v>
      </c>
      <c r="D1835" s="101">
        <v>1271972</v>
      </c>
      <c r="E1835" s="101">
        <v>0</v>
      </c>
    </row>
    <row r="1836" spans="3:5">
      <c r="C1836" s="58" t="s">
        <v>937</v>
      </c>
      <c r="D1836" s="101">
        <v>75000062</v>
      </c>
      <c r="E1836" s="101">
        <v>0</v>
      </c>
    </row>
    <row r="1837" spans="3:5">
      <c r="C1837" s="58" t="s">
        <v>844</v>
      </c>
      <c r="D1837" s="101">
        <v>868442</v>
      </c>
      <c r="E1837" s="101">
        <v>0</v>
      </c>
    </row>
    <row r="1838" spans="3:5">
      <c r="C1838" s="58" t="s">
        <v>845</v>
      </c>
      <c r="D1838" s="101">
        <v>6989387</v>
      </c>
      <c r="E1838" s="101">
        <v>0</v>
      </c>
    </row>
    <row r="1839" spans="3:5">
      <c r="C1839" s="58" t="s">
        <v>1114</v>
      </c>
      <c r="D1839" s="101">
        <v>7052163</v>
      </c>
      <c r="E1839" s="101">
        <v>0</v>
      </c>
    </row>
    <row r="1840" spans="3:5">
      <c r="C1840" s="58" t="s">
        <v>466</v>
      </c>
      <c r="D1840" s="101">
        <v>105001002</v>
      </c>
      <c r="E1840" s="101">
        <v>28000000</v>
      </c>
    </row>
    <row r="1841" spans="3:5">
      <c r="C1841" s="100" t="s">
        <v>246</v>
      </c>
      <c r="D1841" s="101">
        <v>1703117147</v>
      </c>
      <c r="E1841" s="101">
        <v>9132769.0700000003</v>
      </c>
    </row>
    <row r="1842" spans="3:5">
      <c r="C1842" s="58" t="s">
        <v>1113</v>
      </c>
      <c r="D1842" s="101">
        <v>136288789</v>
      </c>
      <c r="E1842" s="101">
        <v>9132769.0700000003</v>
      </c>
    </row>
    <row r="1843" spans="3:5">
      <c r="C1843" s="58" t="s">
        <v>1362</v>
      </c>
      <c r="D1843" s="101">
        <v>1431238972</v>
      </c>
      <c r="E1843" s="101">
        <v>0</v>
      </c>
    </row>
    <row r="1844" spans="3:5">
      <c r="C1844" s="58" t="s">
        <v>1112</v>
      </c>
      <c r="D1844" s="101">
        <v>79073485</v>
      </c>
      <c r="E1844" s="101">
        <v>0</v>
      </c>
    </row>
    <row r="1845" spans="3:5">
      <c r="C1845" s="58" t="s">
        <v>1903</v>
      </c>
      <c r="D1845" s="101">
        <v>17735901</v>
      </c>
      <c r="E1845" s="101">
        <v>0</v>
      </c>
    </row>
    <row r="1846" spans="3:5">
      <c r="C1846" s="58" t="s">
        <v>1904</v>
      </c>
      <c r="D1846" s="101">
        <v>38780000</v>
      </c>
      <c r="E1846" s="101">
        <v>0</v>
      </c>
    </row>
    <row r="1847" spans="3:5">
      <c r="C1847" s="100" t="s">
        <v>261</v>
      </c>
      <c r="D1847" s="101">
        <v>1500000000</v>
      </c>
      <c r="E1847" s="101">
        <v>259019282.09999999</v>
      </c>
    </row>
    <row r="1848" spans="3:5">
      <c r="C1848" s="58" t="s">
        <v>406</v>
      </c>
      <c r="D1848" s="101">
        <v>1500000000</v>
      </c>
      <c r="E1848" s="101">
        <v>259019282.09999999</v>
      </c>
    </row>
    <row r="1849" spans="3:5">
      <c r="C1849" s="100" t="s">
        <v>247</v>
      </c>
      <c r="D1849" s="101">
        <v>6230343263</v>
      </c>
      <c r="E1849" s="101">
        <v>910397205.96000004</v>
      </c>
    </row>
    <row r="1850" spans="3:5">
      <c r="C1850" s="58" t="s">
        <v>1462</v>
      </c>
      <c r="D1850" s="101">
        <v>991075841</v>
      </c>
      <c r="E1850" s="101">
        <v>0</v>
      </c>
    </row>
    <row r="1851" spans="3:5">
      <c r="C1851" s="58" t="s">
        <v>406</v>
      </c>
      <c r="D1851" s="101">
        <v>2620000000</v>
      </c>
      <c r="E1851" s="101">
        <v>529301569.51999998</v>
      </c>
    </row>
    <row r="1852" spans="3:5">
      <c r="C1852" s="58" t="s">
        <v>1905</v>
      </c>
      <c r="D1852" s="101">
        <v>30182472</v>
      </c>
      <c r="E1852" s="101">
        <v>1639726.4</v>
      </c>
    </row>
    <row r="1853" spans="3:5">
      <c r="C1853" s="58" t="s">
        <v>1338</v>
      </c>
      <c r="D1853" s="101">
        <v>1327877267</v>
      </c>
      <c r="E1853" s="101">
        <v>379455910.04000002</v>
      </c>
    </row>
    <row r="1854" spans="3:5">
      <c r="C1854" s="58" t="s">
        <v>936</v>
      </c>
      <c r="D1854" s="101">
        <v>1261207683</v>
      </c>
      <c r="E1854" s="101">
        <v>0</v>
      </c>
    </row>
    <row r="1855" spans="3:5">
      <c r="C1855" s="166" t="s">
        <v>260</v>
      </c>
      <c r="D1855" s="167">
        <v>11498630580</v>
      </c>
      <c r="E1855" s="167">
        <v>341307658.59000003</v>
      </c>
    </row>
    <row r="1856" spans="3:5">
      <c r="C1856" s="100" t="s">
        <v>244</v>
      </c>
      <c r="D1856" s="101">
        <v>1965579325</v>
      </c>
      <c r="E1856" s="101">
        <v>338444604.24000001</v>
      </c>
    </row>
    <row r="1857" spans="3:5">
      <c r="C1857" s="58" t="s">
        <v>245</v>
      </c>
      <c r="D1857" s="101">
        <v>342025360</v>
      </c>
      <c r="E1857" s="101">
        <v>0</v>
      </c>
    </row>
    <row r="1858" spans="3:5">
      <c r="C1858" s="58" t="s">
        <v>412</v>
      </c>
      <c r="D1858" s="101">
        <v>147067549</v>
      </c>
      <c r="E1858" s="101">
        <v>1509062</v>
      </c>
    </row>
    <row r="1859" spans="3:5">
      <c r="C1859" s="58" t="s">
        <v>1906</v>
      </c>
      <c r="D1859" s="101">
        <v>19034653</v>
      </c>
      <c r="E1859" s="101">
        <v>0</v>
      </c>
    </row>
    <row r="1860" spans="3:5">
      <c r="C1860" s="58" t="s">
        <v>938</v>
      </c>
      <c r="D1860" s="101">
        <v>5843767</v>
      </c>
      <c r="E1860" s="101">
        <v>133852.4</v>
      </c>
    </row>
    <row r="1861" spans="3:5">
      <c r="C1861" s="58" t="s">
        <v>413</v>
      </c>
      <c r="D1861" s="101">
        <v>30300235</v>
      </c>
      <c r="E1861" s="101">
        <v>50981776.700000003</v>
      </c>
    </row>
    <row r="1862" spans="3:5">
      <c r="C1862" s="58" t="s">
        <v>438</v>
      </c>
      <c r="D1862" s="101">
        <v>6979225</v>
      </c>
      <c r="E1862" s="101">
        <v>0</v>
      </c>
    </row>
    <row r="1863" spans="3:5">
      <c r="C1863" s="58" t="s">
        <v>2063</v>
      </c>
      <c r="D1863" s="101">
        <v>0</v>
      </c>
      <c r="E1863" s="101">
        <v>0</v>
      </c>
    </row>
    <row r="1864" spans="3:5">
      <c r="C1864" s="58" t="s">
        <v>939</v>
      </c>
      <c r="D1864" s="101">
        <v>40000000</v>
      </c>
      <c r="E1864" s="101">
        <v>0</v>
      </c>
    </row>
    <row r="1865" spans="3:5">
      <c r="C1865" s="58" t="s">
        <v>415</v>
      </c>
      <c r="D1865" s="101">
        <v>577903533</v>
      </c>
      <c r="E1865" s="101">
        <v>0</v>
      </c>
    </row>
    <row r="1866" spans="3:5">
      <c r="C1866" s="58" t="s">
        <v>422</v>
      </c>
      <c r="D1866" s="101">
        <v>380802850</v>
      </c>
      <c r="E1866" s="101">
        <v>23172268.09</v>
      </c>
    </row>
    <row r="1867" spans="3:5">
      <c r="C1867" s="58" t="s">
        <v>748</v>
      </c>
      <c r="D1867" s="101">
        <v>415622153</v>
      </c>
      <c r="E1867" s="101">
        <v>262647645.04999998</v>
      </c>
    </row>
    <row r="1868" spans="3:5">
      <c r="C1868" s="100" t="s">
        <v>247</v>
      </c>
      <c r="D1868" s="101">
        <v>9124994244</v>
      </c>
      <c r="E1868" s="101">
        <v>2863054.35</v>
      </c>
    </row>
    <row r="1869" spans="3:5">
      <c r="C1869" s="58" t="s">
        <v>245</v>
      </c>
      <c r="D1869" s="101">
        <v>3244604490</v>
      </c>
      <c r="E1869" s="101">
        <v>2225054.35</v>
      </c>
    </row>
    <row r="1870" spans="3:5">
      <c r="C1870" s="58" t="s">
        <v>1108</v>
      </c>
      <c r="D1870" s="101">
        <v>315550000</v>
      </c>
      <c r="E1870" s="101">
        <v>0</v>
      </c>
    </row>
    <row r="1871" spans="3:5">
      <c r="C1871" s="58" t="s">
        <v>412</v>
      </c>
      <c r="D1871" s="101">
        <v>757320000</v>
      </c>
      <c r="E1871" s="101">
        <v>0</v>
      </c>
    </row>
    <row r="1872" spans="3:5">
      <c r="C1872" s="58" t="s">
        <v>1907</v>
      </c>
      <c r="D1872" s="101">
        <v>300000000</v>
      </c>
      <c r="E1872" s="101">
        <v>0</v>
      </c>
    </row>
    <row r="1873" spans="3:5">
      <c r="C1873" s="58" t="s">
        <v>1908</v>
      </c>
      <c r="D1873" s="101">
        <v>802375000</v>
      </c>
      <c r="E1873" s="101">
        <v>0</v>
      </c>
    </row>
    <row r="1874" spans="3:5">
      <c r="C1874" s="58" t="s">
        <v>1909</v>
      </c>
      <c r="D1874" s="101">
        <v>2082055874</v>
      </c>
      <c r="E1874" s="101">
        <v>638000</v>
      </c>
    </row>
    <row r="1875" spans="3:5">
      <c r="C1875" s="58" t="s">
        <v>1036</v>
      </c>
      <c r="D1875" s="101">
        <v>100000000</v>
      </c>
      <c r="E1875" s="101">
        <v>0</v>
      </c>
    </row>
    <row r="1876" spans="3:5">
      <c r="C1876" s="58" t="s">
        <v>416</v>
      </c>
      <c r="D1876" s="101">
        <v>512873880</v>
      </c>
      <c r="E1876" s="101">
        <v>0</v>
      </c>
    </row>
    <row r="1877" spans="3:5">
      <c r="C1877" s="58" t="s">
        <v>414</v>
      </c>
      <c r="D1877" s="101">
        <v>410215000</v>
      </c>
      <c r="E1877" s="101">
        <v>0</v>
      </c>
    </row>
    <row r="1878" spans="3:5">
      <c r="C1878" s="58" t="s">
        <v>1463</v>
      </c>
      <c r="D1878" s="101">
        <v>600000000</v>
      </c>
      <c r="E1878" s="101">
        <v>0</v>
      </c>
    </row>
    <row r="1879" spans="3:5">
      <c r="C1879" s="100" t="s">
        <v>248</v>
      </c>
      <c r="D1879" s="101">
        <v>408057011</v>
      </c>
      <c r="E1879" s="101">
        <v>0</v>
      </c>
    </row>
    <row r="1880" spans="3:5">
      <c r="C1880" s="58" t="s">
        <v>245</v>
      </c>
      <c r="D1880" s="101">
        <v>387039011</v>
      </c>
      <c r="E1880" s="101">
        <v>0</v>
      </c>
    </row>
    <row r="1881" spans="3:5">
      <c r="C1881" s="58" t="s">
        <v>1108</v>
      </c>
      <c r="D1881" s="101">
        <v>21018000</v>
      </c>
      <c r="E1881" s="101">
        <v>0</v>
      </c>
    </row>
    <row r="1882" spans="3:5">
      <c r="C1882" s="168" t="s">
        <v>417</v>
      </c>
      <c r="D1882" s="169">
        <v>96543478243</v>
      </c>
      <c r="E1882" s="169">
        <v>9474662866.6200047</v>
      </c>
    </row>
    <row r="1883" spans="3:5" ht="16.149999999999999" customHeight="1">
      <c r="C1883" s="135" t="s">
        <v>1947</v>
      </c>
    </row>
    <row r="1884" spans="3:5">
      <c r="C1884" s="116" t="s">
        <v>1911</v>
      </c>
      <c r="D1884" s="116"/>
      <c r="E1884" s="116"/>
    </row>
    <row r="1885" spans="3:5" ht="33" customHeight="1">
      <c r="C1885" s="178" t="s">
        <v>2067</v>
      </c>
      <c r="D1885" s="178"/>
      <c r="E1885" s="178"/>
    </row>
    <row r="1886" spans="3:5">
      <c r="C1886" s="178" t="s">
        <v>39</v>
      </c>
      <c r="D1886" s="178"/>
    </row>
  </sheetData>
  <mergeCells count="12">
    <mergeCell ref="C1885:E1885"/>
    <mergeCell ref="C1886:D1886"/>
    <mergeCell ref="A7:E7"/>
    <mergeCell ref="A1:E1"/>
    <mergeCell ref="A2:E2"/>
    <mergeCell ref="A3:E3"/>
    <mergeCell ref="A5:E5"/>
    <mergeCell ref="A6:E6"/>
    <mergeCell ref="E13:E14"/>
    <mergeCell ref="A8:E8"/>
    <mergeCell ref="A9:E9"/>
    <mergeCell ref="C13:C14"/>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topLeftCell="A5" zoomScaleNormal="100" workbookViewId="0">
      <selection activeCell="D12" sqref="D12:D14"/>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4" t="s">
        <v>1467</v>
      </c>
      <c r="C1" s="174"/>
      <c r="D1" s="174"/>
    </row>
    <row r="2" spans="2:5" ht="31.5" customHeight="1">
      <c r="B2" s="207" t="s">
        <v>0</v>
      </c>
      <c r="C2" s="207"/>
      <c r="D2" s="207"/>
    </row>
    <row r="3" spans="2:5" ht="15.6" customHeight="1">
      <c r="B3" s="186" t="s">
        <v>1</v>
      </c>
      <c r="C3" s="186"/>
      <c r="D3" s="186"/>
    </row>
    <row r="4" spans="2:5" ht="13.9" customHeight="1">
      <c r="B4" s="11"/>
      <c r="C4" s="11"/>
    </row>
    <row r="5" spans="2:5" ht="18.75">
      <c r="B5" s="177" t="s">
        <v>22</v>
      </c>
      <c r="C5" s="177"/>
      <c r="D5" s="177"/>
    </row>
    <row r="6" spans="2:5" ht="18.75">
      <c r="B6" s="177" t="s">
        <v>1081</v>
      </c>
      <c r="C6" s="177"/>
      <c r="D6" s="177"/>
      <c r="E6" s="2"/>
    </row>
    <row r="7" spans="2:5" ht="18.75">
      <c r="B7" s="188" t="s">
        <v>2065</v>
      </c>
      <c r="C7" s="188"/>
      <c r="D7" s="188"/>
      <c r="E7" s="2"/>
    </row>
    <row r="8" spans="2:5" ht="18.75">
      <c r="B8" s="185" t="s">
        <v>1466</v>
      </c>
      <c r="C8" s="185"/>
      <c r="D8" s="185"/>
      <c r="E8" s="2"/>
    </row>
    <row r="9" spans="2:5" ht="15.75">
      <c r="B9" s="173" t="s">
        <v>4</v>
      </c>
      <c r="C9" s="173"/>
      <c r="D9" s="173"/>
      <c r="E9" s="3"/>
    </row>
    <row r="10" spans="2:5">
      <c r="B10" s="11"/>
      <c r="C10" s="11"/>
      <c r="E10" s="3"/>
    </row>
    <row r="11" spans="2:5">
      <c r="B11" s="7"/>
      <c r="C11" s="7"/>
      <c r="E11" s="3"/>
    </row>
    <row r="12" spans="2:5" ht="9.6" customHeight="1">
      <c r="B12" s="189" t="s">
        <v>5</v>
      </c>
      <c r="C12" s="206" t="s">
        <v>1468</v>
      </c>
      <c r="D12" s="206" t="s">
        <v>1913</v>
      </c>
    </row>
    <row r="13" spans="2:5" ht="13.15" customHeight="1">
      <c r="B13" s="189"/>
      <c r="C13" s="206"/>
      <c r="D13" s="206"/>
    </row>
    <row r="14" spans="2:5" ht="15" customHeight="1">
      <c r="B14" s="189"/>
      <c r="C14" s="111" t="s">
        <v>1466</v>
      </c>
      <c r="D14" s="206"/>
      <c r="E14" s="4"/>
    </row>
    <row r="15" spans="2:5">
      <c r="B15" s="66" t="s">
        <v>1471</v>
      </c>
      <c r="C15" s="148">
        <f>C16+C18</f>
        <v>924038651</v>
      </c>
      <c r="D15" s="148">
        <f>D16+D18</f>
        <v>99956895.289999992</v>
      </c>
      <c r="E15" s="5"/>
    </row>
    <row r="16" spans="2:5">
      <c r="B16" s="67" t="s">
        <v>82</v>
      </c>
      <c r="C16" s="149">
        <f>C17</f>
        <v>855088894</v>
      </c>
      <c r="D16" s="149">
        <f>D17</f>
        <v>88465269.289999992</v>
      </c>
      <c r="E16" s="4"/>
    </row>
    <row r="17" spans="2:5" ht="16.149999999999999" customHeight="1">
      <c r="B17" s="68" t="s">
        <v>87</v>
      </c>
      <c r="C17" s="150">
        <v>855088894</v>
      </c>
      <c r="D17" s="150">
        <v>88465269.289999992</v>
      </c>
      <c r="E17" s="8"/>
    </row>
    <row r="18" spans="2:5">
      <c r="B18" s="69" t="s">
        <v>95</v>
      </c>
      <c r="C18" s="151">
        <f>C19</f>
        <v>68949757</v>
      </c>
      <c r="D18" s="151">
        <f>D19</f>
        <v>11491626</v>
      </c>
      <c r="E18" s="8"/>
    </row>
    <row r="19" spans="2:5" ht="14.45" customHeight="1">
      <c r="B19" s="70" t="s">
        <v>101</v>
      </c>
      <c r="C19" s="141">
        <v>68949757</v>
      </c>
      <c r="D19" s="141">
        <v>11491626</v>
      </c>
      <c r="E19" s="5"/>
    </row>
    <row r="20" spans="2:5" ht="13.9" customHeight="1">
      <c r="B20" s="66" t="s">
        <v>1076</v>
      </c>
      <c r="C20" s="148">
        <f t="shared" ref="C20:D21" si="0">C21</f>
        <v>247158357</v>
      </c>
      <c r="D20" s="148">
        <f t="shared" si="0"/>
        <v>19797995.59</v>
      </c>
      <c r="E20" s="5"/>
    </row>
    <row r="21" spans="2:5" ht="10.9" customHeight="1">
      <c r="B21" s="69" t="s">
        <v>103</v>
      </c>
      <c r="C21" s="151">
        <f t="shared" si="0"/>
        <v>247158357</v>
      </c>
      <c r="D21" s="151">
        <f t="shared" si="0"/>
        <v>19797995.59</v>
      </c>
      <c r="E21" s="6"/>
    </row>
    <row r="22" spans="2:5">
      <c r="B22" s="71" t="s">
        <v>106</v>
      </c>
      <c r="C22" s="141">
        <v>247158357</v>
      </c>
      <c r="D22" s="141">
        <v>19797995.59</v>
      </c>
      <c r="E22" s="5"/>
    </row>
    <row r="23" spans="2:5">
      <c r="B23" s="66" t="s">
        <v>1077</v>
      </c>
      <c r="C23" s="148">
        <f>C24+C26+C28</f>
        <v>1284834128</v>
      </c>
      <c r="D23" s="148">
        <f>D24+D26+D28</f>
        <v>126679725.51000001</v>
      </c>
      <c r="E23" s="5"/>
    </row>
    <row r="24" spans="2:5">
      <c r="B24" s="67" t="s">
        <v>160</v>
      </c>
      <c r="C24" s="149">
        <f>C25</f>
        <v>26513048</v>
      </c>
      <c r="D24" s="149">
        <f>D25</f>
        <v>71540</v>
      </c>
      <c r="E24" s="5"/>
    </row>
    <row r="25" spans="2:5">
      <c r="B25" s="72" t="s">
        <v>163</v>
      </c>
      <c r="C25" s="150">
        <v>26513048</v>
      </c>
      <c r="D25" s="150">
        <v>71540</v>
      </c>
      <c r="E25" s="5"/>
    </row>
    <row r="26" spans="2:5">
      <c r="B26" s="67" t="s">
        <v>1078</v>
      </c>
      <c r="C26" s="149">
        <f>C27</f>
        <v>6033490</v>
      </c>
      <c r="D26" s="149">
        <f>D27</f>
        <v>0</v>
      </c>
      <c r="E26" s="5"/>
    </row>
    <row r="27" spans="2:5">
      <c r="B27" s="72" t="s">
        <v>847</v>
      </c>
      <c r="C27" s="150">
        <v>6033490</v>
      </c>
      <c r="D27" s="150">
        <v>0</v>
      </c>
      <c r="E27" s="5"/>
    </row>
    <row r="28" spans="2:5">
      <c r="B28" s="67" t="s">
        <v>187</v>
      </c>
      <c r="C28" s="149">
        <f>C29+C31+C32+C30</f>
        <v>1252287590</v>
      </c>
      <c r="D28" s="149">
        <f>D29+D31+D32+D30</f>
        <v>126608185.51000001</v>
      </c>
      <c r="E28" s="5"/>
    </row>
    <row r="29" spans="2:5" ht="15.6" customHeight="1">
      <c r="B29" s="72" t="s">
        <v>188</v>
      </c>
      <c r="C29" s="150">
        <v>298552955</v>
      </c>
      <c r="D29" s="150">
        <v>21545037.289999999</v>
      </c>
      <c r="E29" s="5"/>
    </row>
    <row r="30" spans="2:5" ht="17.25" customHeight="1">
      <c r="B30" s="72" t="s">
        <v>968</v>
      </c>
      <c r="C30" s="150">
        <v>112471764</v>
      </c>
      <c r="D30" s="150">
        <v>11390285.58</v>
      </c>
      <c r="E30" s="5"/>
    </row>
    <row r="31" spans="2:5" ht="15.75" customHeight="1">
      <c r="B31" s="72" t="s">
        <v>189</v>
      </c>
      <c r="C31" s="150">
        <v>314754182</v>
      </c>
      <c r="D31" s="150">
        <v>16085065.74</v>
      </c>
      <c r="E31" s="8"/>
    </row>
    <row r="32" spans="2:5" ht="19.899999999999999" customHeight="1">
      <c r="B32" s="72" t="s">
        <v>190</v>
      </c>
      <c r="C32" s="150">
        <v>526508689</v>
      </c>
      <c r="D32" s="150">
        <v>77587796.900000006</v>
      </c>
      <c r="E32" s="6"/>
    </row>
    <row r="33" spans="2:4">
      <c r="B33" s="73" t="s">
        <v>1079</v>
      </c>
      <c r="C33" s="51">
        <f>C15+C20+C23</f>
        <v>2456031136</v>
      </c>
      <c r="D33" s="51">
        <f>D15+D20+D23</f>
        <v>246434616.38999999</v>
      </c>
    </row>
    <row r="34" spans="2:4">
      <c r="B34" s="137" t="s">
        <v>1947</v>
      </c>
    </row>
    <row r="35" spans="2:4">
      <c r="B35" s="116" t="s">
        <v>1911</v>
      </c>
      <c r="C35" s="116"/>
      <c r="D35" s="116"/>
    </row>
    <row r="36" spans="2:4" ht="27" customHeight="1">
      <c r="B36" s="191" t="s">
        <v>2067</v>
      </c>
      <c r="C36" s="191"/>
      <c r="D36" s="191"/>
    </row>
    <row r="37" spans="2:4">
      <c r="B37" s="205" t="s">
        <v>1949</v>
      </c>
      <c r="C37" s="205"/>
    </row>
    <row r="260" spans="2:2">
      <c r="B260" s="1" t="s">
        <v>1080</v>
      </c>
    </row>
  </sheetData>
  <mergeCells count="13">
    <mergeCell ref="B2:D2"/>
    <mergeCell ref="B1:D1"/>
    <mergeCell ref="D12:D14"/>
    <mergeCell ref="B36:D36"/>
    <mergeCell ref="B9:D9"/>
    <mergeCell ref="B6:D6"/>
    <mergeCell ref="B5:D5"/>
    <mergeCell ref="B3:D3"/>
    <mergeCell ref="B37:C37"/>
    <mergeCell ref="C12:C13"/>
    <mergeCell ref="B12:B14"/>
    <mergeCell ref="B8:D8"/>
    <mergeCell ref="B7:D7"/>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2"/>
  <sheetViews>
    <sheetView showGridLines="0" zoomScaleNormal="100" workbookViewId="0">
      <selection activeCell="G17" sqref="G17"/>
    </sheetView>
  </sheetViews>
  <sheetFormatPr baseColWidth="10" defaultColWidth="11.5703125" defaultRowHeight="15"/>
  <cols>
    <col min="1" max="1" width="11.5703125" style="62"/>
    <col min="2" max="2" width="87.85546875" style="62" bestFit="1" customWidth="1"/>
    <col min="3" max="4" width="24.7109375" style="62" customWidth="1"/>
    <col min="5" max="5" width="16.85546875" style="62" customWidth="1"/>
    <col min="6" max="6" width="14.42578125" style="62" customWidth="1"/>
    <col min="7" max="7" width="18.140625" style="62" customWidth="1"/>
    <col min="8" max="8" width="21.5703125" style="62" customWidth="1"/>
    <col min="9" max="11" width="11.5703125" style="62"/>
    <col min="12" max="12" width="36.28515625" style="62" bestFit="1" customWidth="1"/>
    <col min="13" max="13" width="25.28515625" style="62" bestFit="1" customWidth="1"/>
    <col min="14" max="16384" width="11.5703125" style="62"/>
  </cols>
  <sheetData>
    <row r="1" spans="2:13" ht="28.5" thickBot="1">
      <c r="B1" s="174" t="s">
        <v>1467</v>
      </c>
      <c r="C1" s="174"/>
      <c r="D1" s="174"/>
      <c r="E1" s="174"/>
      <c r="F1" s="174"/>
      <c r="G1" s="174"/>
      <c r="H1" s="174"/>
    </row>
    <row r="2" spans="2:13" ht="21" customHeight="1" thickBot="1">
      <c r="B2" s="175" t="s">
        <v>0</v>
      </c>
      <c r="C2" s="175"/>
      <c r="D2" s="175"/>
      <c r="E2" s="175"/>
      <c r="F2" s="175"/>
      <c r="G2" s="175"/>
      <c r="H2" s="175"/>
      <c r="L2" s="10" t="s">
        <v>1082</v>
      </c>
      <c r="M2" s="156">
        <v>8659730022875.3203</v>
      </c>
    </row>
    <row r="3" spans="2:13" ht="14.45" customHeight="1">
      <c r="B3" s="176" t="s">
        <v>1</v>
      </c>
      <c r="C3" s="176"/>
      <c r="D3" s="176"/>
      <c r="E3" s="176"/>
      <c r="F3" s="176"/>
      <c r="G3" s="176"/>
      <c r="H3" s="176"/>
    </row>
    <row r="4" spans="2:13" ht="14.45" customHeight="1">
      <c r="C4" s="11"/>
      <c r="D4" s="11"/>
      <c r="E4" s="11"/>
      <c r="F4" s="11"/>
      <c r="G4" s="11"/>
      <c r="H4" s="11"/>
    </row>
    <row r="5" spans="2:13" ht="18" customHeight="1">
      <c r="B5" s="177" t="s">
        <v>22</v>
      </c>
      <c r="C5" s="177"/>
      <c r="D5" s="177"/>
      <c r="E5" s="177"/>
      <c r="F5" s="177"/>
      <c r="G5" s="177"/>
      <c r="H5" s="177"/>
    </row>
    <row r="6" spans="2:13" ht="18" customHeight="1">
      <c r="B6" s="192" t="s">
        <v>1086</v>
      </c>
      <c r="C6" s="192"/>
      <c r="D6" s="192"/>
      <c r="E6" s="192"/>
      <c r="F6" s="192"/>
      <c r="G6" s="192"/>
      <c r="H6" s="192"/>
    </row>
    <row r="7" spans="2:13" ht="18" customHeight="1">
      <c r="B7" s="188" t="s">
        <v>2065</v>
      </c>
      <c r="C7" s="188"/>
      <c r="D7" s="188"/>
      <c r="E7" s="188"/>
      <c r="F7" s="188"/>
      <c r="G7" s="188"/>
      <c r="H7" s="188"/>
    </row>
    <row r="8" spans="2:13" ht="18" customHeight="1">
      <c r="B8" s="185" t="s">
        <v>1466</v>
      </c>
      <c r="C8" s="185"/>
      <c r="D8" s="185"/>
      <c r="E8" s="185"/>
      <c r="F8" s="185"/>
      <c r="G8" s="185"/>
      <c r="H8" s="185"/>
    </row>
    <row r="9" spans="2:13" ht="15.6" customHeight="1">
      <c r="B9" s="173" t="s">
        <v>4</v>
      </c>
      <c r="C9" s="173"/>
      <c r="D9" s="173"/>
      <c r="E9" s="173"/>
      <c r="F9" s="173"/>
      <c r="G9" s="173"/>
      <c r="H9" s="173"/>
    </row>
    <row r="11" spans="2:13" ht="9" customHeight="1">
      <c r="B11" s="212" t="s">
        <v>5</v>
      </c>
      <c r="C11" s="213" t="s">
        <v>1468</v>
      </c>
      <c r="D11" s="208" t="s">
        <v>1913</v>
      </c>
      <c r="E11" s="211" t="s">
        <v>1464</v>
      </c>
      <c r="F11" s="211" t="s">
        <v>1465</v>
      </c>
      <c r="G11" s="211" t="s">
        <v>2082</v>
      </c>
      <c r="H11" s="211" t="s">
        <v>1085</v>
      </c>
    </row>
    <row r="12" spans="2:13" ht="9" customHeight="1">
      <c r="B12" s="212"/>
      <c r="C12" s="213"/>
      <c r="D12" s="209"/>
      <c r="E12" s="211"/>
      <c r="F12" s="211"/>
      <c r="G12" s="211"/>
      <c r="H12" s="211"/>
    </row>
    <row r="13" spans="2:13" ht="9" customHeight="1">
      <c r="B13" s="212"/>
      <c r="C13" s="208"/>
      <c r="D13" s="209"/>
      <c r="E13" s="211"/>
      <c r="F13" s="211"/>
      <c r="G13" s="211"/>
      <c r="H13" s="211"/>
    </row>
    <row r="14" spans="2:13" ht="18.600000000000001" customHeight="1">
      <c r="B14" s="212"/>
      <c r="C14" s="112" t="s">
        <v>1466</v>
      </c>
      <c r="D14" s="210"/>
      <c r="E14" s="211"/>
      <c r="F14" s="211"/>
      <c r="G14" s="211"/>
      <c r="H14" s="211"/>
    </row>
    <row r="15" spans="2:13" ht="13.15" customHeight="1">
      <c r="B15" s="212"/>
      <c r="C15" s="74">
        <v>1</v>
      </c>
      <c r="D15" s="74">
        <v>2</v>
      </c>
      <c r="E15" s="74">
        <v>3</v>
      </c>
      <c r="F15" s="74">
        <v>4</v>
      </c>
      <c r="G15" s="74" t="s">
        <v>2081</v>
      </c>
      <c r="H15" s="74" t="s">
        <v>2080</v>
      </c>
    </row>
    <row r="16" spans="2:13">
      <c r="B16" s="75" t="s">
        <v>1471</v>
      </c>
      <c r="C16" s="138">
        <f>C17</f>
        <v>1394684725</v>
      </c>
      <c r="D16" s="138">
        <f>D17</f>
        <v>161051115.22</v>
      </c>
      <c r="E16" s="152">
        <f>E17</f>
        <v>161051115.22</v>
      </c>
      <c r="F16" s="152">
        <f t="shared" ref="F16:G16" si="0">F17</f>
        <v>0</v>
      </c>
      <c r="G16" s="152">
        <f>+E16-F16</f>
        <v>161051115.22</v>
      </c>
      <c r="H16" s="76">
        <f t="shared" ref="H16:H26" si="1">D16/$M$2</f>
        <v>1.8597706255803763E-5</v>
      </c>
      <c r="L16" s="9"/>
    </row>
    <row r="17" spans="2:12">
      <c r="B17" s="77" t="s">
        <v>95</v>
      </c>
      <c r="C17" s="153">
        <f>C18</f>
        <v>1394684725</v>
      </c>
      <c r="D17" s="153">
        <f>D18</f>
        <v>161051115.22</v>
      </c>
      <c r="E17" s="153">
        <f>E18</f>
        <v>161051115.22</v>
      </c>
      <c r="F17" s="153">
        <v>0</v>
      </c>
      <c r="G17" s="153">
        <f t="shared" ref="G17:G57" si="2">+E17-F17</f>
        <v>161051115.22</v>
      </c>
      <c r="H17" s="78">
        <f t="shared" si="1"/>
        <v>1.8597706255803763E-5</v>
      </c>
    </row>
    <row r="18" spans="2:12">
      <c r="B18" s="79" t="s">
        <v>97</v>
      </c>
      <c r="C18" s="154">
        <v>1394684725</v>
      </c>
      <c r="D18" s="154">
        <v>161051115.22</v>
      </c>
      <c r="E18" s="154">
        <f>D18</f>
        <v>161051115.22</v>
      </c>
      <c r="F18" s="154">
        <v>0</v>
      </c>
      <c r="G18" s="154">
        <f t="shared" si="2"/>
        <v>161051115.22</v>
      </c>
      <c r="H18" s="80">
        <f t="shared" si="1"/>
        <v>1.8597706255803763E-5</v>
      </c>
    </row>
    <row r="19" spans="2:12">
      <c r="B19" s="75" t="s">
        <v>1076</v>
      </c>
      <c r="C19" s="138">
        <f>C20+C23+C29+C31</f>
        <v>132703618317</v>
      </c>
      <c r="D19" s="138">
        <f>D20+D23+D29+D31</f>
        <v>22461311352.139999</v>
      </c>
      <c r="E19" s="138">
        <f>E20+E23+E29+E31</f>
        <v>5071475191.7399998</v>
      </c>
      <c r="F19" s="138">
        <f>F20+F23+F29+F31</f>
        <v>17389836160.400002</v>
      </c>
      <c r="G19" s="138">
        <f t="shared" si="2"/>
        <v>-12318360968.660002</v>
      </c>
      <c r="H19" s="76">
        <f t="shared" si="1"/>
        <v>2.5937657747766704E-3</v>
      </c>
      <c r="J19" s="81"/>
    </row>
    <row r="20" spans="2:12">
      <c r="B20" s="77" t="s">
        <v>107</v>
      </c>
      <c r="C20" s="153">
        <f>C22+C21</f>
        <v>1077523771</v>
      </c>
      <c r="D20" s="153">
        <f>D22+D21</f>
        <v>78074019.680000007</v>
      </c>
      <c r="E20" s="153">
        <f>E22+E21</f>
        <v>78074019.680000007</v>
      </c>
      <c r="F20" s="153">
        <f>F22+F21</f>
        <v>0</v>
      </c>
      <c r="G20" s="153">
        <f t="shared" si="2"/>
        <v>78074019.680000007</v>
      </c>
      <c r="H20" s="78">
        <f t="shared" si="1"/>
        <v>9.0157567815349529E-6</v>
      </c>
      <c r="J20" s="81"/>
    </row>
    <row r="21" spans="2:12">
      <c r="B21" s="79" t="s">
        <v>1084</v>
      </c>
      <c r="C21" s="154">
        <v>100000000</v>
      </c>
      <c r="D21" s="154">
        <v>0</v>
      </c>
      <c r="E21" s="154">
        <f>D21</f>
        <v>0</v>
      </c>
      <c r="F21" s="154">
        <v>0</v>
      </c>
      <c r="G21" s="154">
        <f t="shared" si="2"/>
        <v>0</v>
      </c>
      <c r="H21" s="80">
        <f t="shared" si="1"/>
        <v>0</v>
      </c>
      <c r="J21" s="82"/>
      <c r="L21" s="83"/>
    </row>
    <row r="22" spans="2:12">
      <c r="B22" s="79" t="s">
        <v>110</v>
      </c>
      <c r="C22" s="154">
        <v>977523771</v>
      </c>
      <c r="D22" s="154">
        <v>78074019.680000007</v>
      </c>
      <c r="E22" s="154">
        <f>D22</f>
        <v>78074019.680000007</v>
      </c>
      <c r="F22" s="154">
        <v>0</v>
      </c>
      <c r="G22" s="154">
        <f t="shared" si="2"/>
        <v>78074019.680000007</v>
      </c>
      <c r="H22" s="84">
        <f t="shared" si="1"/>
        <v>9.0157567815349529E-6</v>
      </c>
      <c r="J22" s="85"/>
    </row>
    <row r="23" spans="2:12">
      <c r="B23" s="77" t="s">
        <v>114</v>
      </c>
      <c r="C23" s="153">
        <f>SUM(C24:C28)</f>
        <v>95599385504</v>
      </c>
      <c r="D23" s="153">
        <f>SUM(D24:D28)</f>
        <v>17525130844.57</v>
      </c>
      <c r="E23" s="153">
        <f>SUM(E24:E28)</f>
        <v>242297143.14000002</v>
      </c>
      <c r="F23" s="153">
        <f>SUM(F24:F28)</f>
        <v>17282833701.43</v>
      </c>
      <c r="G23" s="153">
        <f t="shared" si="2"/>
        <v>-17040536558.290001</v>
      </c>
      <c r="H23" s="86">
        <f t="shared" si="1"/>
        <v>2.0237502552938793E-3</v>
      </c>
    </row>
    <row r="24" spans="2:12">
      <c r="B24" s="79" t="s">
        <v>115</v>
      </c>
      <c r="C24" s="154">
        <v>581376265</v>
      </c>
      <c r="D24" s="154">
        <v>66427576.43</v>
      </c>
      <c r="E24" s="154">
        <v>0</v>
      </c>
      <c r="F24" s="154">
        <f>D24</f>
        <v>66427576.43</v>
      </c>
      <c r="G24" s="154">
        <f t="shared" si="2"/>
        <v>-66427576.43</v>
      </c>
      <c r="H24" s="84">
        <f t="shared" si="1"/>
        <v>7.6708599753718211E-6</v>
      </c>
    </row>
    <row r="25" spans="2:12">
      <c r="B25" s="79" t="s">
        <v>116</v>
      </c>
      <c r="C25" s="154">
        <v>92475769241</v>
      </c>
      <c r="D25" s="154">
        <v>17216406125</v>
      </c>
      <c r="E25" s="154">
        <v>0</v>
      </c>
      <c r="F25" s="154">
        <f>D25</f>
        <v>17216406125</v>
      </c>
      <c r="G25" s="154">
        <f t="shared" si="2"/>
        <v>-17216406125</v>
      </c>
      <c r="H25" s="84">
        <f t="shared" si="1"/>
        <v>1.9880996381551833E-3</v>
      </c>
      <c r="J25" s="63"/>
    </row>
    <row r="26" spans="2:12">
      <c r="B26" s="79" t="s">
        <v>1474</v>
      </c>
      <c r="C26" s="154">
        <v>288905038</v>
      </c>
      <c r="D26" s="154">
        <v>0</v>
      </c>
      <c r="E26" s="154">
        <f>D26</f>
        <v>0</v>
      </c>
      <c r="F26" s="154">
        <v>0</v>
      </c>
      <c r="G26" s="154">
        <f t="shared" si="2"/>
        <v>0</v>
      </c>
      <c r="H26" s="84">
        <f t="shared" si="1"/>
        <v>0</v>
      </c>
      <c r="J26" s="63"/>
    </row>
    <row r="27" spans="2:12">
      <c r="B27" s="79" t="s">
        <v>117</v>
      </c>
      <c r="C27" s="154">
        <v>19334653</v>
      </c>
      <c r="D27" s="154">
        <v>0</v>
      </c>
      <c r="E27" s="154">
        <f>D27</f>
        <v>0</v>
      </c>
      <c r="F27" s="154">
        <v>0</v>
      </c>
      <c r="G27" s="154">
        <f t="shared" si="2"/>
        <v>0</v>
      </c>
      <c r="H27" s="84">
        <f t="shared" ref="H27:H57" si="3">D27/$M$2</f>
        <v>0</v>
      </c>
    </row>
    <row r="28" spans="2:12">
      <c r="B28" s="79" t="s">
        <v>118</v>
      </c>
      <c r="C28" s="154">
        <v>2234000307</v>
      </c>
      <c r="D28" s="154">
        <v>242297143.14000002</v>
      </c>
      <c r="E28" s="154">
        <f>D28</f>
        <v>242297143.14000002</v>
      </c>
      <c r="F28" s="154">
        <v>0</v>
      </c>
      <c r="G28" s="154">
        <f t="shared" si="2"/>
        <v>242297143.14000002</v>
      </c>
      <c r="H28" s="84">
        <f t="shared" si="3"/>
        <v>2.7979757163324275E-5</v>
      </c>
    </row>
    <row r="29" spans="2:12">
      <c r="B29" s="77" t="s">
        <v>119</v>
      </c>
      <c r="C29" s="153">
        <f>C30</f>
        <v>983650259</v>
      </c>
      <c r="D29" s="153">
        <f>D30</f>
        <v>107002458.97</v>
      </c>
      <c r="E29" s="153">
        <v>0</v>
      </c>
      <c r="F29" s="153">
        <f>F30</f>
        <v>107002458.97</v>
      </c>
      <c r="G29" s="153">
        <f t="shared" si="2"/>
        <v>-107002458.97</v>
      </c>
      <c r="H29" s="86">
        <f t="shared" si="3"/>
        <v>1.2356327355165236E-5</v>
      </c>
    </row>
    <row r="30" spans="2:12">
      <c r="B30" s="79" t="s">
        <v>120</v>
      </c>
      <c r="C30" s="154">
        <v>983650259</v>
      </c>
      <c r="D30" s="154">
        <v>107002458.97</v>
      </c>
      <c r="E30" s="154">
        <v>0</v>
      </c>
      <c r="F30" s="154">
        <f>D30</f>
        <v>107002458.97</v>
      </c>
      <c r="G30" s="154">
        <f t="shared" si="2"/>
        <v>-107002458.97</v>
      </c>
      <c r="H30" s="84">
        <f t="shared" si="3"/>
        <v>1.2356327355165236E-5</v>
      </c>
    </row>
    <row r="31" spans="2:12">
      <c r="B31" s="77" t="s">
        <v>121</v>
      </c>
      <c r="C31" s="153">
        <f>C32</f>
        <v>35043058783</v>
      </c>
      <c r="D31" s="153">
        <f>D32</f>
        <v>4751104028.9200001</v>
      </c>
      <c r="E31" s="153">
        <f>E32</f>
        <v>4751104028.9200001</v>
      </c>
      <c r="F31" s="153">
        <f>F32</f>
        <v>0</v>
      </c>
      <c r="G31" s="153">
        <f t="shared" si="2"/>
        <v>4751104028.9200001</v>
      </c>
      <c r="H31" s="86">
        <f t="shared" si="3"/>
        <v>5.4864343534609113E-4</v>
      </c>
    </row>
    <row r="32" spans="2:12">
      <c r="B32" s="79" t="s">
        <v>124</v>
      </c>
      <c r="C32" s="154">
        <v>35043058783</v>
      </c>
      <c r="D32" s="154">
        <v>4751104028.9200001</v>
      </c>
      <c r="E32" s="154">
        <f>D32</f>
        <v>4751104028.9200001</v>
      </c>
      <c r="F32" s="154">
        <v>0</v>
      </c>
      <c r="G32" s="154">
        <f t="shared" si="2"/>
        <v>4751104028.9200001</v>
      </c>
      <c r="H32" s="80">
        <f t="shared" si="3"/>
        <v>5.4864343534609113E-4</v>
      </c>
    </row>
    <row r="33" spans="2:8">
      <c r="B33" s="75" t="s">
        <v>1083</v>
      </c>
      <c r="C33" s="138">
        <f>C34+C37+C48</f>
        <v>14779834097</v>
      </c>
      <c r="D33" s="138">
        <f>D34+D37+D48</f>
        <v>1004435908.8900001</v>
      </c>
      <c r="E33" s="138">
        <f>E34+E37+E48</f>
        <v>1001611155.55</v>
      </c>
      <c r="F33" s="138">
        <f>F34+F37+F48</f>
        <v>2824753.34</v>
      </c>
      <c r="G33" s="138">
        <f t="shared" si="2"/>
        <v>998786402.20999992</v>
      </c>
      <c r="H33" s="76">
        <f t="shared" si="3"/>
        <v>1.1598928676029253E-4</v>
      </c>
    </row>
    <row r="34" spans="2:8">
      <c r="B34" s="77" t="s">
        <v>133</v>
      </c>
      <c r="C34" s="153">
        <f>C35+C36</f>
        <v>562058313</v>
      </c>
      <c r="D34" s="153">
        <f>D35+D36</f>
        <v>51612979.939999998</v>
      </c>
      <c r="E34" s="153">
        <f>E35+E36</f>
        <v>51612979.939999998</v>
      </c>
      <c r="F34" s="153">
        <f>F35+F36</f>
        <v>0</v>
      </c>
      <c r="G34" s="153">
        <f t="shared" si="2"/>
        <v>51612979.939999998</v>
      </c>
      <c r="H34" s="78">
        <f t="shared" si="3"/>
        <v>5.9601142072166773E-6</v>
      </c>
    </row>
    <row r="35" spans="2:8">
      <c r="B35" s="79" t="s">
        <v>134</v>
      </c>
      <c r="C35" s="154">
        <v>228885000</v>
      </c>
      <c r="D35" s="154">
        <v>27228999.949999999</v>
      </c>
      <c r="E35" s="154">
        <f>D35</f>
        <v>27228999.949999999</v>
      </c>
      <c r="F35" s="154">
        <v>0</v>
      </c>
      <c r="G35" s="154">
        <f t="shared" si="2"/>
        <v>27228999.949999999</v>
      </c>
      <c r="H35" s="80">
        <f t="shared" si="3"/>
        <v>3.1443243470723189E-6</v>
      </c>
    </row>
    <row r="36" spans="2:8">
      <c r="B36" s="79" t="s">
        <v>136</v>
      </c>
      <c r="C36" s="154">
        <v>333173313</v>
      </c>
      <c r="D36" s="154">
        <v>24383979.989999998</v>
      </c>
      <c r="E36" s="154">
        <f>D36</f>
        <v>24383979.989999998</v>
      </c>
      <c r="F36" s="154">
        <v>0</v>
      </c>
      <c r="G36" s="154">
        <f t="shared" si="2"/>
        <v>24383979.989999998</v>
      </c>
      <c r="H36" s="80">
        <f t="shared" si="3"/>
        <v>2.8157898601443584E-6</v>
      </c>
    </row>
    <row r="37" spans="2:8">
      <c r="B37" s="77" t="s">
        <v>137</v>
      </c>
      <c r="C37" s="153">
        <f>SUM(C38:C47)</f>
        <v>7891993630</v>
      </c>
      <c r="D37" s="153">
        <f>SUM(D38:D47)</f>
        <v>684526710.44000006</v>
      </c>
      <c r="E37" s="153">
        <f>SUM(E38:E47)</f>
        <v>681701957.10000002</v>
      </c>
      <c r="F37" s="153">
        <f>SUM(F38:F47)</f>
        <v>2824753.34</v>
      </c>
      <c r="G37" s="153">
        <f t="shared" si="2"/>
        <v>678877203.75999999</v>
      </c>
      <c r="H37" s="78">
        <f t="shared" si="3"/>
        <v>7.9047119093986982E-5</v>
      </c>
    </row>
    <row r="38" spans="2:8">
      <c r="B38" s="79" t="s">
        <v>138</v>
      </c>
      <c r="C38" s="154">
        <v>1430788520</v>
      </c>
      <c r="D38" s="154">
        <v>2594156.84</v>
      </c>
      <c r="E38" s="154">
        <f t="shared" ref="E38:E44" si="4">D38</f>
        <v>2594156.84</v>
      </c>
      <c r="F38" s="154">
        <v>0</v>
      </c>
      <c r="G38" s="154">
        <f t="shared" si="2"/>
        <v>2594156.84</v>
      </c>
      <c r="H38" s="80">
        <f t="shared" si="3"/>
        <v>2.9956555610248146E-7</v>
      </c>
    </row>
    <row r="39" spans="2:8">
      <c r="B39" s="79" t="s">
        <v>139</v>
      </c>
      <c r="C39" s="154">
        <v>402894786</v>
      </c>
      <c r="D39" s="154">
        <v>42699711.450000003</v>
      </c>
      <c r="E39" s="154">
        <f t="shared" si="4"/>
        <v>42699711.450000003</v>
      </c>
      <c r="F39" s="154">
        <v>0</v>
      </c>
      <c r="G39" s="154">
        <f t="shared" si="2"/>
        <v>42699711.450000003</v>
      </c>
      <c r="H39" s="84">
        <f t="shared" si="3"/>
        <v>4.9308363352212531E-6</v>
      </c>
    </row>
    <row r="40" spans="2:8">
      <c r="B40" s="79" t="s">
        <v>141</v>
      </c>
      <c r="C40" s="154">
        <v>5800000</v>
      </c>
      <c r="D40" s="154">
        <v>310874.81</v>
      </c>
      <c r="E40" s="154">
        <f t="shared" si="4"/>
        <v>310874.81</v>
      </c>
      <c r="F40" s="154">
        <v>0</v>
      </c>
      <c r="G40" s="154">
        <f t="shared" si="2"/>
        <v>310874.81</v>
      </c>
      <c r="H40" s="84">
        <f t="shared" si="3"/>
        <v>3.5898903219707901E-8</v>
      </c>
    </row>
    <row r="41" spans="2:8">
      <c r="B41" s="79" t="s">
        <v>143</v>
      </c>
      <c r="C41" s="154">
        <v>1341832252</v>
      </c>
      <c r="D41" s="154">
        <v>144301764.55000001</v>
      </c>
      <c r="E41" s="154">
        <f t="shared" si="4"/>
        <v>144301764.55000001</v>
      </c>
      <c r="F41" s="154">
        <v>0</v>
      </c>
      <c r="G41" s="154">
        <f t="shared" si="2"/>
        <v>144301764.55000001</v>
      </c>
      <c r="H41" s="84">
        <f t="shared" si="3"/>
        <v>1.666354079963419E-5</v>
      </c>
    </row>
    <row r="42" spans="2:8">
      <c r="B42" s="79" t="s">
        <v>144</v>
      </c>
      <c r="C42" s="154">
        <v>1205895920</v>
      </c>
      <c r="D42" s="154">
        <v>105240112.72</v>
      </c>
      <c r="E42" s="154">
        <f t="shared" si="4"/>
        <v>105240112.72</v>
      </c>
      <c r="F42" s="154">
        <v>0</v>
      </c>
      <c r="G42" s="154">
        <f t="shared" si="2"/>
        <v>105240112.72</v>
      </c>
      <c r="H42" s="84">
        <f t="shared" si="3"/>
        <v>1.2152816824774031E-5</v>
      </c>
    </row>
    <row r="43" spans="2:8">
      <c r="B43" s="79" t="s">
        <v>145</v>
      </c>
      <c r="C43" s="154">
        <v>96423204</v>
      </c>
      <c r="D43" s="154">
        <v>9222256.1699999999</v>
      </c>
      <c r="E43" s="154">
        <f t="shared" si="4"/>
        <v>9222256.1699999999</v>
      </c>
      <c r="F43" s="154">
        <v>0</v>
      </c>
      <c r="G43" s="154">
        <f t="shared" si="2"/>
        <v>9222256.1699999999</v>
      </c>
      <c r="H43" s="84">
        <f t="shared" si="3"/>
        <v>1.0649588550265105E-6</v>
      </c>
    </row>
    <row r="44" spans="2:8">
      <c r="B44" s="79" t="s">
        <v>146</v>
      </c>
      <c r="C44" s="154">
        <v>1300000</v>
      </c>
      <c r="D44" s="154">
        <v>6125</v>
      </c>
      <c r="E44" s="154">
        <f t="shared" si="4"/>
        <v>6125</v>
      </c>
      <c r="F44" s="154">
        <v>0</v>
      </c>
      <c r="G44" s="154">
        <f t="shared" si="2"/>
        <v>6125</v>
      </c>
      <c r="H44" s="84">
        <f t="shared" si="3"/>
        <v>7.0729687690266985E-10</v>
      </c>
    </row>
    <row r="45" spans="2:8">
      <c r="B45" s="79" t="s">
        <v>963</v>
      </c>
      <c r="C45" s="154">
        <v>48847564</v>
      </c>
      <c r="D45" s="154">
        <v>2824753.34</v>
      </c>
      <c r="E45" s="154">
        <v>0</v>
      </c>
      <c r="F45" s="154">
        <f>D45</f>
        <v>2824753.34</v>
      </c>
      <c r="G45" s="154">
        <f t="shared" si="2"/>
        <v>-2824753.34</v>
      </c>
      <c r="H45" s="84">
        <f t="shared" si="3"/>
        <v>3.2619415761671598E-7</v>
      </c>
    </row>
    <row r="46" spans="2:8">
      <c r="B46" s="79" t="s">
        <v>1472</v>
      </c>
      <c r="C46" s="154">
        <v>21670500</v>
      </c>
      <c r="D46" s="154">
        <v>8226713.75</v>
      </c>
      <c r="E46" s="154">
        <f>D46</f>
        <v>8226713.75</v>
      </c>
      <c r="F46" s="154">
        <v>0</v>
      </c>
      <c r="G46" s="154">
        <f t="shared" si="2"/>
        <v>8226713.75</v>
      </c>
      <c r="H46" s="84">
        <f t="shared" si="3"/>
        <v>9.4999656204853089E-7</v>
      </c>
    </row>
    <row r="47" spans="2:8">
      <c r="B47" s="79" t="s">
        <v>148</v>
      </c>
      <c r="C47" s="154">
        <v>3336540884</v>
      </c>
      <c r="D47" s="154">
        <v>369100241.81</v>
      </c>
      <c r="E47" s="154">
        <f>D47</f>
        <v>369100241.81</v>
      </c>
      <c r="F47" s="154">
        <v>0</v>
      </c>
      <c r="G47" s="154">
        <f t="shared" si="2"/>
        <v>369100241.81</v>
      </c>
      <c r="H47" s="84">
        <f t="shared" si="3"/>
        <v>4.2622603803466657E-5</v>
      </c>
    </row>
    <row r="48" spans="2:8">
      <c r="B48" s="77" t="s">
        <v>149</v>
      </c>
      <c r="C48" s="153">
        <f>SUM(C49:C56)</f>
        <v>6325782154</v>
      </c>
      <c r="D48" s="153">
        <f>SUM(D49:D56)</f>
        <v>268296218.50999996</v>
      </c>
      <c r="E48" s="153">
        <f>SUM(E49:E56)</f>
        <v>268296218.50999996</v>
      </c>
      <c r="F48" s="153">
        <f>SUM(F49:F56)</f>
        <v>0</v>
      </c>
      <c r="G48" s="153">
        <f t="shared" si="2"/>
        <v>268296218.50999996</v>
      </c>
      <c r="H48" s="86">
        <f t="shared" si="3"/>
        <v>3.0982053459088856E-5</v>
      </c>
    </row>
    <row r="49" spans="2:9">
      <c r="B49" s="79" t="s">
        <v>150</v>
      </c>
      <c r="C49" s="154">
        <v>353570167</v>
      </c>
      <c r="D49" s="154">
        <v>43217440.75</v>
      </c>
      <c r="E49" s="154">
        <f t="shared" ref="E49:E56" si="5">D49</f>
        <v>43217440.75</v>
      </c>
      <c r="F49" s="154">
        <v>0</v>
      </c>
      <c r="G49" s="154">
        <f t="shared" si="2"/>
        <v>43217440.75</v>
      </c>
      <c r="H49" s="84">
        <f t="shared" si="3"/>
        <v>4.990622182889988E-6</v>
      </c>
    </row>
    <row r="50" spans="2:9">
      <c r="B50" s="79" t="s">
        <v>151</v>
      </c>
      <c r="C50" s="154">
        <v>5549769</v>
      </c>
      <c r="D50" s="154">
        <v>716987.9</v>
      </c>
      <c r="E50" s="154">
        <f t="shared" si="5"/>
        <v>716987.9</v>
      </c>
      <c r="F50" s="154">
        <v>0</v>
      </c>
      <c r="G50" s="154">
        <f t="shared" si="2"/>
        <v>716987.9</v>
      </c>
      <c r="H50" s="84">
        <f t="shared" si="3"/>
        <v>8.2795641215837353E-8</v>
      </c>
    </row>
    <row r="51" spans="2:9">
      <c r="B51" s="79" t="s">
        <v>152</v>
      </c>
      <c r="C51" s="154">
        <v>147468421</v>
      </c>
      <c r="D51" s="154">
        <v>11730202.77</v>
      </c>
      <c r="E51" s="154">
        <f t="shared" si="5"/>
        <v>11730202.77</v>
      </c>
      <c r="F51" s="154">
        <v>0</v>
      </c>
      <c r="G51" s="154">
        <f t="shared" si="2"/>
        <v>11730202.77</v>
      </c>
      <c r="H51" s="80">
        <f t="shared" si="3"/>
        <v>1.3545691076989464E-6</v>
      </c>
    </row>
    <row r="52" spans="2:9">
      <c r="B52" s="79" t="s">
        <v>153</v>
      </c>
      <c r="C52" s="154">
        <v>31680000</v>
      </c>
      <c r="D52" s="154">
        <v>1534591.05</v>
      </c>
      <c r="E52" s="154">
        <f t="shared" si="5"/>
        <v>1534591.05</v>
      </c>
      <c r="F52" s="154">
        <v>0</v>
      </c>
      <c r="G52" s="154">
        <f t="shared" si="2"/>
        <v>1534591.05</v>
      </c>
      <c r="H52" s="80">
        <f t="shared" si="3"/>
        <v>1.7721003379392472E-7</v>
      </c>
    </row>
    <row r="53" spans="2:9">
      <c r="B53" s="79" t="s">
        <v>964</v>
      </c>
      <c r="C53" s="154">
        <v>5262147142</v>
      </c>
      <c r="D53" s="154">
        <v>178592864.18999997</v>
      </c>
      <c r="E53" s="154">
        <f t="shared" si="5"/>
        <v>178592864.18999997</v>
      </c>
      <c r="F53" s="154">
        <v>0</v>
      </c>
      <c r="G53" s="154">
        <f t="shared" si="2"/>
        <v>178592864.18999997</v>
      </c>
      <c r="H53" s="80">
        <f t="shared" si="3"/>
        <v>2.0623375523051371E-5</v>
      </c>
    </row>
    <row r="54" spans="2:9">
      <c r="B54" s="79" t="s">
        <v>965</v>
      </c>
      <c r="C54" s="154">
        <v>330078958</v>
      </c>
      <c r="D54" s="154">
        <v>9289187.8900000006</v>
      </c>
      <c r="E54" s="154">
        <f t="shared" si="5"/>
        <v>9289187.8900000006</v>
      </c>
      <c r="F54" s="154">
        <v>0</v>
      </c>
      <c r="G54" s="154">
        <f t="shared" si="2"/>
        <v>9289187.8900000006</v>
      </c>
      <c r="H54" s="80">
        <f t="shared" si="3"/>
        <v>1.0726879320096494E-6</v>
      </c>
    </row>
    <row r="55" spans="2:9">
      <c r="B55" s="79" t="s">
        <v>154</v>
      </c>
      <c r="C55" s="154">
        <v>4539681</v>
      </c>
      <c r="D55" s="154">
        <v>621681.5</v>
      </c>
      <c r="E55" s="154">
        <f t="shared" si="5"/>
        <v>621681.5</v>
      </c>
      <c r="F55" s="154">
        <v>0</v>
      </c>
      <c r="G55" s="154">
        <f t="shared" si="2"/>
        <v>621681.5</v>
      </c>
      <c r="H55" s="80">
        <f t="shared" si="3"/>
        <v>7.1789940143374227E-8</v>
      </c>
    </row>
    <row r="56" spans="2:9">
      <c r="B56" s="79" t="s">
        <v>155</v>
      </c>
      <c r="C56" s="154">
        <v>190748016</v>
      </c>
      <c r="D56" s="154">
        <v>22593262.460000001</v>
      </c>
      <c r="E56" s="154">
        <f t="shared" si="5"/>
        <v>22593262.460000001</v>
      </c>
      <c r="F56" s="154">
        <v>0</v>
      </c>
      <c r="G56" s="154">
        <f t="shared" si="2"/>
        <v>22593262.460000001</v>
      </c>
      <c r="H56" s="80">
        <f t="shared" si="3"/>
        <v>2.6090030982857685E-6</v>
      </c>
    </row>
    <row r="57" spans="2:9">
      <c r="B57" s="87" t="s">
        <v>417</v>
      </c>
      <c r="C57" s="155">
        <f>C16+C19+C33</f>
        <v>148878137139</v>
      </c>
      <c r="D57" s="155">
        <f>D16+D19+D33</f>
        <v>23626798376.25</v>
      </c>
      <c r="E57" s="155">
        <f>E16+E19+E33</f>
        <v>6234137462.5100002</v>
      </c>
      <c r="F57" s="155">
        <f>F16+F19+F33</f>
        <v>17392660913.740002</v>
      </c>
      <c r="G57" s="155">
        <f t="shared" si="2"/>
        <v>-11158523451.230001</v>
      </c>
      <c r="H57" s="88">
        <f t="shared" si="3"/>
        <v>2.7283527677927667E-3</v>
      </c>
    </row>
    <row r="58" spans="2:9">
      <c r="B58" s="137" t="s">
        <v>1947</v>
      </c>
    </row>
    <row r="59" spans="2:9">
      <c r="B59" s="116" t="s">
        <v>1911</v>
      </c>
    </row>
    <row r="60" spans="2:9">
      <c r="B60" s="104" t="s">
        <v>1910</v>
      </c>
      <c r="C60" s="116"/>
      <c r="D60" s="116"/>
      <c r="E60" s="116"/>
    </row>
    <row r="61" spans="2:9" ht="25.9" customHeight="1">
      <c r="B61" s="191" t="s">
        <v>2067</v>
      </c>
      <c r="C61" s="191"/>
      <c r="D61" s="191"/>
      <c r="E61" s="191"/>
    </row>
    <row r="62" spans="2:9">
      <c r="B62" s="52" t="s">
        <v>1949</v>
      </c>
      <c r="H62" s="81"/>
      <c r="I62" s="81"/>
    </row>
    <row r="64" spans="2:9">
      <c r="H64" s="81"/>
    </row>
    <row r="65" spans="8:8">
      <c r="H65" s="81"/>
    </row>
    <row r="66" spans="8:8">
      <c r="H66" s="81"/>
    </row>
    <row r="67" spans="8:8">
      <c r="H67" s="89"/>
    </row>
    <row r="68" spans="8:8">
      <c r="H68" s="89"/>
    </row>
    <row r="72" spans="8:8">
      <c r="H72" s="81"/>
    </row>
  </sheetData>
  <mergeCells count="16">
    <mergeCell ref="B61:E61"/>
    <mergeCell ref="D11:D14"/>
    <mergeCell ref="B9:H9"/>
    <mergeCell ref="B8:H8"/>
    <mergeCell ref="B1:H1"/>
    <mergeCell ref="B2:H2"/>
    <mergeCell ref="H11:H14"/>
    <mergeCell ref="B11:B15"/>
    <mergeCell ref="C11:C13"/>
    <mergeCell ref="B3:H3"/>
    <mergeCell ref="B5:H5"/>
    <mergeCell ref="B6:H6"/>
    <mergeCell ref="B7:H7"/>
    <mergeCell ref="F11:F14"/>
    <mergeCell ref="E11:E14"/>
    <mergeCell ref="G11:G14"/>
  </mergeCells>
  <pageMargins left="0.7" right="0.7" top="0.75" bottom="0.75" header="0.3" footer="0.3"/>
  <ignoredErrors>
    <ignoredError sqref="E31:F31 E37:F37 E35 E36 E48:F48 E38 E39:E44 E49 F29 F30 E33:F34 E32 E46:E47"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d98b649813ee6ba0af171d4fbac3a98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a8acdaf60c1f3fd0940dea6868c91b06"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ABD003DF-3630-4A9C-9AE7-3AA688C6DA9F}"/>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2026-03-03T18:22:29Z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