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Marzo/20-03-2026/"/>
    </mc:Choice>
  </mc:AlternateContent>
  <xr:revisionPtr revIDLastSave="1630" documentId="13_ncr:1_{87D4B469-2031-4FA1-9D28-6765D36EFD91}" xr6:coauthVersionLast="47" xr6:coauthVersionMax="47" xr10:uidLastSave="{B096F502-2EFE-4DDE-BD21-73DA06301CAD}"/>
  <bookViews>
    <workbookView xWindow="-120" yWindow="-120" windowWidth="29040" windowHeight="15720" tabRatio="875" activeTab="2" xr2:uid="{00000000-000D-0000-FFFF-FFFF00000000}"/>
  </bookViews>
  <sheets>
    <sheet name="Dinámica " sheetId="137"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sheetId="9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Inversión'!$C$13:$E$1841</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84"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2" i="92" l="1"/>
  <c r="D24" i="92"/>
  <c r="D25" i="92"/>
  <c r="D27" i="92"/>
  <c r="D28" i="92"/>
  <c r="D29" i="92"/>
  <c r="D30" i="92"/>
  <c r="D31" i="92"/>
  <c r="D32" i="92"/>
  <c r="D34" i="92"/>
  <c r="D35" i="92"/>
  <c r="D36" i="92"/>
  <c r="D37" i="92"/>
  <c r="D38" i="92"/>
  <c r="D39" i="92"/>
  <c r="D40" i="92"/>
  <c r="D41" i="92"/>
  <c r="D42" i="92"/>
  <c r="D43" i="92"/>
  <c r="D44" i="92"/>
  <c r="D45" i="92"/>
  <c r="D46" i="92"/>
  <c r="D47" i="92"/>
  <c r="D48" i="92"/>
  <c r="D49" i="92"/>
  <c r="D50" i="92"/>
  <c r="D51" i="92"/>
  <c r="D52" i="92"/>
  <c r="D53" i="92"/>
  <c r="D54" i="92"/>
  <c r="D55" i="92"/>
  <c r="D56" i="92"/>
  <c r="D33" i="92"/>
  <c r="D17" i="92"/>
  <c r="D18" i="92"/>
  <c r="D16" i="92"/>
  <c r="D28" i="71"/>
  <c r="F18" i="71"/>
  <c r="E14" i="71"/>
  <c r="D27" i="71"/>
  <c r="D26" i="71"/>
  <c r="D25" i="71"/>
  <c r="D24" i="71"/>
  <c r="D14" i="71"/>
  <c r="F16" i="92"/>
  <c r="D70" i="131"/>
  <c r="E70" i="131"/>
  <c r="E65" i="131"/>
  <c r="G30" i="71"/>
  <c r="G18" i="71"/>
  <c r="G16" i="71"/>
  <c r="F30" i="71"/>
  <c r="F17" i="71" l="1"/>
  <c r="F16" i="71"/>
  <c r="G15" i="71" l="1"/>
  <c r="F15" i="71"/>
  <c r="G17" i="71"/>
  <c r="C108" i="130"/>
  <c r="D108" i="130"/>
  <c r="G45" i="92"/>
  <c r="E21" i="71"/>
  <c r="G56" i="92"/>
  <c r="G55" i="92"/>
  <c r="G54" i="92"/>
  <c r="G53" i="92"/>
  <c r="G52" i="92"/>
  <c r="G51" i="92"/>
  <c r="G50" i="92"/>
  <c r="G49" i="92"/>
  <c r="G47" i="92"/>
  <c r="G46" i="92"/>
  <c r="G44" i="92"/>
  <c r="G43" i="92"/>
  <c r="G42" i="92"/>
  <c r="G41" i="92"/>
  <c r="G40" i="92"/>
  <c r="G39" i="92"/>
  <c r="G38" i="92"/>
  <c r="G36" i="92"/>
  <c r="G35" i="92"/>
  <c r="G32" i="92"/>
  <c r="G28" i="92"/>
  <c r="G27" i="92"/>
  <c r="G30" i="92"/>
  <c r="G25" i="92"/>
  <c r="G22" i="92"/>
  <c r="G18" i="92"/>
  <c r="H48" i="92"/>
  <c r="H34" i="92"/>
  <c r="H31" i="92"/>
  <c r="H29" i="92"/>
  <c r="H18" i="92"/>
  <c r="H56" i="92"/>
  <c r="H55" i="92"/>
  <c r="H54" i="92"/>
  <c r="H53" i="92"/>
  <c r="H52" i="92"/>
  <c r="H51" i="92"/>
  <c r="H50" i="92"/>
  <c r="H49" i="92"/>
  <c r="H47" i="92"/>
  <c r="H46" i="92"/>
  <c r="H45" i="92"/>
  <c r="H44" i="92"/>
  <c r="H43" i="92"/>
  <c r="H42" i="92"/>
  <c r="H41" i="92"/>
  <c r="H40" i="92"/>
  <c r="H39" i="92"/>
  <c r="H38" i="92"/>
  <c r="H36" i="92"/>
  <c r="H35" i="92"/>
  <c r="H32" i="92"/>
  <c r="H30" i="92"/>
  <c r="H28" i="92"/>
  <c r="H27" i="92"/>
  <c r="H25" i="92"/>
  <c r="H24" i="92"/>
  <c r="H22" i="92"/>
  <c r="D16" i="91"/>
  <c r="D18" i="91"/>
  <c r="D21" i="91"/>
  <c r="D20" i="91" s="1"/>
  <c r="D24" i="91"/>
  <c r="D26" i="91"/>
  <c r="D28" i="91"/>
  <c r="E14" i="131"/>
  <c r="E20" i="131"/>
  <c r="E30" i="131"/>
  <c r="E40" i="131"/>
  <c r="E49" i="131"/>
  <c r="E55" i="131"/>
  <c r="E76" i="131"/>
  <c r="E78" i="131"/>
  <c r="D153" i="130"/>
  <c r="D152" i="130" s="1"/>
  <c r="D151" i="130" s="1"/>
  <c r="D149" i="130"/>
  <c r="D148" i="130" s="1"/>
  <c r="D143" i="130"/>
  <c r="D134" i="130"/>
  <c r="D122" i="130"/>
  <c r="D115" i="130"/>
  <c r="D104" i="130"/>
  <c r="D94" i="130"/>
  <c r="D80" i="130"/>
  <c r="D75" i="130"/>
  <c r="D71" i="130"/>
  <c r="D69" i="130"/>
  <c r="D67" i="130"/>
  <c r="D61" i="130"/>
  <c r="D58" i="130"/>
  <c r="D52" i="130"/>
  <c r="D50" i="130"/>
  <c r="D44" i="130"/>
  <c r="D40" i="130"/>
  <c r="D31" i="130"/>
  <c r="D26" i="130"/>
  <c r="D23" i="130"/>
  <c r="D17" i="130"/>
  <c r="D15" i="4"/>
  <c r="D18" i="4"/>
  <c r="D44" i="4"/>
  <c r="D46" i="4"/>
  <c r="D48" i="4"/>
  <c r="D50" i="4"/>
  <c r="D52" i="4"/>
  <c r="D54" i="4"/>
  <c r="D56" i="4"/>
  <c r="D59" i="4"/>
  <c r="D58" i="4" s="1"/>
  <c r="D15" i="3"/>
  <c r="E20" i="71" s="1"/>
  <c r="E24" i="71" s="1"/>
  <c r="F24" i="71" s="1"/>
  <c r="D22" i="3"/>
  <c r="E22" i="71" s="1"/>
  <c r="E25" i="71" s="1"/>
  <c r="D30" i="3"/>
  <c r="G22" i="71"/>
  <c r="C58" i="130"/>
  <c r="F23" i="92" l="1"/>
  <c r="G24" i="92"/>
  <c r="E75" i="131"/>
  <c r="G20" i="71"/>
  <c r="G14" i="71"/>
  <c r="F14" i="71"/>
  <c r="D29" i="3"/>
  <c r="E32" i="71"/>
  <c r="E28" i="71" s="1"/>
  <c r="F21" i="71"/>
  <c r="G21" i="71"/>
  <c r="D74" i="130"/>
  <c r="D16" i="130"/>
  <c r="D103" i="130"/>
  <c r="D39" i="130"/>
  <c r="H33" i="92"/>
  <c r="H37" i="92"/>
  <c r="H17" i="92"/>
  <c r="E13" i="131"/>
  <c r="D15" i="91"/>
  <c r="D23" i="91"/>
  <c r="F20" i="71"/>
  <c r="G24" i="71"/>
  <c r="E19" i="71"/>
  <c r="F22" i="71"/>
  <c r="G25" i="71"/>
  <c r="D14" i="4"/>
  <c r="D62" i="4" s="1"/>
  <c r="D14" i="3"/>
  <c r="F31" i="92"/>
  <c r="E17" i="92"/>
  <c r="E48" i="92"/>
  <c r="G48" i="92" s="1"/>
  <c r="F48" i="92"/>
  <c r="E37" i="92"/>
  <c r="F37" i="92"/>
  <c r="E34" i="92"/>
  <c r="G34" i="92" s="1"/>
  <c r="F34" i="92"/>
  <c r="E31" i="92"/>
  <c r="G31" i="92" s="1"/>
  <c r="F29" i="92"/>
  <c r="G29" i="92" s="1"/>
  <c r="F20" i="92"/>
  <c r="D55" i="131"/>
  <c r="D78" i="131"/>
  <c r="D76" i="131"/>
  <c r="D75" i="131" s="1"/>
  <c r="D65" i="131"/>
  <c r="D49" i="131"/>
  <c r="D40" i="131"/>
  <c r="D30" i="131"/>
  <c r="D20" i="131"/>
  <c r="D14" i="131"/>
  <c r="C20" i="92"/>
  <c r="C23" i="92"/>
  <c r="C29" i="92"/>
  <c r="C31" i="92"/>
  <c r="C34" i="92"/>
  <c r="C37" i="92"/>
  <c r="C48" i="92"/>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G28" i="71" l="1"/>
  <c r="F28" i="71"/>
  <c r="E27" i="71"/>
  <c r="G27" i="71" s="1"/>
  <c r="E26" i="71"/>
  <c r="G26" i="71" s="1"/>
  <c r="G37" i="92"/>
  <c r="E16" i="92"/>
  <c r="G16" i="92" s="1"/>
  <c r="G17" i="92"/>
  <c r="D33" i="3"/>
  <c r="G32" i="71"/>
  <c r="F32" i="71"/>
  <c r="E80" i="131"/>
  <c r="D15" i="130"/>
  <c r="D155" i="130" s="1"/>
  <c r="H16" i="92"/>
  <c r="D33" i="91"/>
  <c r="G19" i="71"/>
  <c r="D13" i="131"/>
  <c r="F33" i="92"/>
  <c r="E33" i="92"/>
  <c r="F19" i="92"/>
  <c r="C16" i="130"/>
  <c r="C103" i="130"/>
  <c r="C39" i="130"/>
  <c r="C74" i="130"/>
  <c r="C19" i="92"/>
  <c r="G33" i="92" l="1"/>
  <c r="F57" i="92"/>
  <c r="D80" i="131"/>
  <c r="C15" i="130"/>
  <c r="C155" i="130" s="1"/>
  <c r="C17" i="92" l="1"/>
  <c r="C16" i="92" l="1"/>
  <c r="C59" i="4"/>
  <c r="C30" i="3" l="1"/>
  <c r="C16" i="91" l="1"/>
  <c r="C18" i="91"/>
  <c r="C21" i="91"/>
  <c r="C20" i="91" s="1"/>
  <c r="C28" i="91"/>
  <c r="C26" i="91" l="1"/>
  <c r="C24" i="91"/>
  <c r="C23" i="91" l="1"/>
  <c r="C33" i="92"/>
  <c r="C15" i="91"/>
  <c r="C33" i="91" l="1"/>
  <c r="C57" i="92"/>
  <c r="C29" i="3" l="1"/>
  <c r="C22" i="3" l="1"/>
  <c r="F25" i="71" l="1"/>
  <c r="C56" i="4"/>
  <c r="C18" i="4"/>
  <c r="C46" i="4"/>
  <c r="C58" i="4" l="1"/>
  <c r="C54" i="4" l="1"/>
  <c r="C52" i="4"/>
  <c r="C50" i="4"/>
  <c r="C48" i="4"/>
  <c r="C44" i="4"/>
  <c r="C15" i="4"/>
  <c r="C15" i="3"/>
  <c r="C14" i="3" l="1"/>
  <c r="C33" i="3" s="1"/>
  <c r="C14" i="4"/>
  <c r="D19" i="71" l="1"/>
  <c r="C62" i="4"/>
  <c r="F19" i="71" l="1"/>
  <c r="F26" i="71"/>
  <c r="F27" i="71"/>
  <c r="E21" i="92" l="1"/>
  <c r="E20" i="92" s="1"/>
  <c r="D20" i="92" s="1"/>
  <c r="H20" i="92" s="1"/>
  <c r="H21" i="92"/>
  <c r="G21" i="92"/>
  <c r="G20" i="92" l="1"/>
  <c r="E26" i="92" l="1"/>
  <c r="H26" i="92"/>
  <c r="E23" i="92" l="1"/>
  <c r="G26" i="92"/>
  <c r="G23" i="92"/>
  <c r="E19" i="92"/>
  <c r="D23" i="92"/>
  <c r="H23" i="92" s="1"/>
  <c r="D19" i="92" l="1"/>
  <c r="H19" i="92" s="1"/>
  <c r="G19" i="92"/>
  <c r="E57" i="92"/>
  <c r="D57" i="92" l="1"/>
  <c r="H57" i="92" s="1"/>
  <c r="G57" i="9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<sst xmlns="http://schemas.openxmlformats.org/spreadsheetml/2006/main" count="2361" uniqueCount="869">
  <si>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</si>
  <si>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</si>
  <si>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</si>
  <si>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</si>
  <si>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</si>
  <si>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</si>
  <si>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</si>
  <si>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</si>
  <si>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</si>
  <si>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</si>
  <si>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</si>
  <si>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</si>
  <si>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</si>
  <si>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</si>
  <si>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</si>
  <si>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</si>
  <si>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</si>
  <si>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</si>
  <si>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</si>
  <si>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</si>
  <si>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</si>
  <si>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</si>
  <si>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</si>
  <si>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</si>
  <si>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</si>
  <si>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</si>
  <si>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</si>
  <si>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</si>
  <si>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</si>
  <si>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</si>
  <si>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</si>
  <si>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</si>
  <si>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</si>
  <si>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</si>
  <si>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</si>
  <si>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</si>
  <si>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</si>
  <si>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</si>
  <si>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</si>
  <si>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</si>
  <si>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</si>
  <si>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</si>
  <si>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</si>
  <si>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</si>
  <si>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</si>
  <si>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</si>
  <si>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</si>
  <si>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</si>
  <si>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</si>
  <si>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</si>
  <si>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</si>
  <si>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</si>
  <si>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</si>
  <si>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</si>
  <si>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</si>
  <si>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</si>
  <si>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</si>
  <si>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</si>
  <si>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</si>
  <si>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</si>
  <si>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</si>
  <si>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</si>
  <si>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</si>
  <si>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</si>
  <si>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</si>
  <si>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</si>
  <si>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</si>
  <si>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</si>
  <si>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</si>
  <si>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</si>
  <si>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</si>
  <si>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</si>
  <si>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</si>
  <si>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</si>
  <si>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</si>
  <si>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</si>
  <si>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</si>
  <si>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</si>
  <si>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</si>
  <si>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</si>
  <si>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</si>
  <si>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</si>
  <si>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</si>
  <si>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</si>
  <si>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</si>
  <si>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</si>
  <si>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</si>
  <si>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</si>
  <si>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</si>
  <si>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</si>
  <si>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</si>
  <si>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</si>
  <si>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</si>
  <si>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</si>
  <si>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</si>
  <si>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</si>
  <si>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</si>
  <si>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</si>
  <si>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</si>
  <si>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</si>
  <si>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</si>
  <si>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</si>
  <si>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</si>
  <si>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</si>
  <si>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</si>
  <si>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</si>
  <si>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</si>
  <si>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</si>
  <si>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</si>
  <si>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</si>
  <si>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</si>
  <si>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</si>
  <si>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</si>
  <si>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</si>
  <si>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</si>
  <si>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</si>
  <si>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</si>
  <si>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</si>
  <si>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</si>
  <si>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</si>
  <si>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</si>
  <si>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</si>
  <si>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</si>
  <si>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</si>
  <si>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</si>
  <si>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</si>
  <si>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</si>
  <si>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</si>
  <si>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</si>
  <si>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</si>
  <si>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</si>
  <si>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</si>
  <si>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</si>
  <si>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</si>
  <si>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</si>
  <si>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</si>
  <si>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</si>
  <si>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</si>
  <si>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</si>
  <si>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</si>
  <si>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</si>
  <si>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</si>
  <si>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</si>
  <si>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</si>
  <si>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</si>
  <si>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</si>
  <si>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</si>
  <si>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</si>
  <si>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</si>
  <si>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</si>
  <si>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</si>
  <si>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</si>
  <si>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</si>
  <si>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</si>
  <si>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</si>
  <si>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</si>
  <si>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</si>
  <si>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</si>
  <si>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</si>
  <si>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</si>
  <si>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</si>
  <si>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</si>
  <si>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</si>
  <si>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</si>
  <si>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</si>
  <si>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</si>
  <si>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</si>
  <si>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</si>
  <si>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</si>
  <si>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</si>
  <si>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</si>
  <si>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</si>
  <si>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</si>
  <si>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</si>
  <si>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</si>
  <si>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</si>
  <si>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</si>
  <si>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</si>
  <si>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</si>
  <si>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</si>
  <si>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</si>
  <si>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</si>
  <si>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</si>
  <si>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</si>
  <si>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</si>
  <si>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</si>
  <si>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</si>
  <si>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</si>
  <si>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</si>
  <si>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</si>
  <si>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</si>
  <si>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</si>
  <si>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</si>
  <si>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</si>
  <si>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</si>
  <si>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</si>
  <si>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</si>
  <si>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</si>
  <si>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</si>
  <si>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</si>
  <si>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</si>
  <si>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</si>
  <si>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</si>
  <si>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</si>
  <si>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</si>
  <si>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</si>
  <si>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</si>
  <si>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</si>
  <si>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</si>
  <si>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</si>
  <si>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</si>
  <si>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</si>
  <si>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</si>
  <si>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</si>
  <si>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</si>
  <si>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</si>
  <si>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</si>
  <si>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</si>
  <si>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</si>
  <si>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</si>
  <si>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</si>
  <si>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</si>
  <si>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</si>
  <si>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</si>
  <si>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</si>
  <si>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</si>
  <si>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</si>
  <si>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</si>
  <si>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</si>
  <si>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</si>
  <si>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</si>
  <si>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</si>
  <si>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</si>
  <si>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</si>
  <si>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</si>
  <si>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</si>
  <si>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</si>
  <si>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</si>
  <si>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</si>
  <si>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</si>
  <si>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</si>
  <si>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</si>
  <si>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</si>
  <si>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</si>
  <si>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</si>
  <si>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</si>
  <si>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</si>
  <si>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</si>
  <si>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</si>
  <si>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</si>
  <si>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</si>
  <si>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</si>
  <si>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</si>
  <si>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</si>
  <si>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</si>
  <si>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</si>
  <si>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</si>
  <si>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</si>
  <si>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</si>
  <si>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</si>
  <si>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</si>
  <si>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</si>
  <si>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</si>
  <si>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</si>
  <si>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</si>
  <si>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</si>
  <si>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</si>
  <si>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</si>
  <si>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</si>
  <si>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</si>
  <si>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</si>
  <si>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</si>
  <si>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</si>
  <si>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</si>
  <si>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</si>
  <si>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</si>
  <si>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</si>
  <si>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</si>
  <si>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</si>
  <si>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</si>
  <si>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</si>
  <si>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</si>
  <si>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</si>
  <si>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</si>
  <si>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</si>
  <si>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</si>
  <si>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</si>
  <si>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</si>
  <si>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</si>
  <si>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</si>
  <si>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</si>
  <si>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</si>
  <si>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</si>
  <si>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</si>
  <si>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</si>
  <si>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</si>
  <si>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</si>
  <si>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</si>
  <si>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</si>
  <si>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</si>
  <si>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</si>
  <si>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</si>
  <si>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</si>
  <si>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</si>
  <si>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</si>
  <si>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</si>
  <si>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</si>
  <si>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</si>
  <si>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</si>
  <si>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</si>
  <si>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</si>
  <si>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</si>
  <si>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</si>
  <si>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</si>
  <si>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</si>
  <si>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</si>
  <si>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</si>
  <si>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</si>
  <si>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</si>
  <si>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</si>
  <si>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</si>
  <si>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</si>
  <si>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</si>
  <si>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</si>
  <si>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</si>
  <si>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</si>
  <si>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</si>
  <si>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</si>
  <si>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</si>
  <si>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</si>
  <si>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</si>
  <si>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</si>
  <si>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</si>
  <si>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</si>
  <si>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</si>
  <si>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</si>
  <si>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</si>
  <si>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</si>
  <si>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</si>
  <si>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</si>
  <si>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</si>
  <si>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</si>
  <si>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</si>
  <si>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</si>
  <si>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</si>
  <si>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</si>
  <si>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</si>
  <si>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</si>
  <si>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</si>
  <si>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</si>
  <si>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</si>
  <si>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</si>
  <si>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</si>
  <si>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</si>
  <si>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</si>
  <si>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</si>
  <si>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</si>
  <si>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</si>
  <si>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</si>
  <si>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</si>
  <si>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</si>
  <si>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</si>
  <si>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</si>
  <si>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</si>
  <si>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</si>
  <si>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</si>
  <si>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</si>
  <si>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</si>
  <si>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</si>
  <si>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</si>
  <si>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</si>
  <si>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</si>
  <si>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</si>
  <si>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</si>
  <si>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</si>
  <si>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</si>
  <si>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</si>
  <si>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</si>
  <si>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</si>
  <si>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</si>
  <si>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</si>
  <si>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</si>
  <si>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</si>
  <si>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</si>
  <si>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</si>
  <si>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</si>
  <si>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</si>
  <si>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</si>
  <si>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</si>
  <si>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</si>
  <si>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</si>
  <si>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</si>
  <si>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</si>
  <si>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</si>
  <si>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</si>
  <si>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</si>
  <si>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</si>
  <si>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</si>
  <si>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</si>
  <si>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</si>
  <si>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</si>
  <si>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</si>
  <si>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</si>
  <si>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</si>
  <si>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</si>
  <si>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</si>
  <si>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</si>
  <si>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</si>
  <si>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</si>
  <si>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</si>
  <si>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</si>
  <si>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</si>
  <si>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</si>
  <si>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</si>
  <si>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</si>
  <si>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</si>
  <si>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</si>
  <si>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</si>
  <si>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</si>
  <si>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</si>
  <si>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</si>
  <si>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</si>
  <si>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</si>
  <si>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</si>
  <si>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</si>
  <si>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</si>
  <si>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</si>
  <si>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</si>
  <si>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</si>
  <si>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</si>
  <si>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</si>
  <si>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</si>
  <si>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</si>
  <si>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</si>
  <si>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</si>
  <si>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</si>
  <si>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</si>
  <si>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</si>
  <si>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</si>
  <si>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</si>
  <si>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</si>
  <si>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</si>
  <si>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</si>
  <si>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</si>
  <si>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</si>
  <si>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</si>
  <si>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</si>
  <si>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</si>
  <si>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</si>
  <si>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</si>
  <si>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</si>
  <si>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</si>
  <si>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</si>
  <si>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</si>
  <si>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</si>
  <si>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</si>
  <si>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</si>
  <si>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</si>
  <si>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</si>
  <si>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</si>
  <si>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</si>
  <si>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</si>
  <si>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</si>
  <si>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</si>
  <si>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</si>
  <si>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</si>
  <si>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</si>
  <si>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</si>
  <si>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</si>
  <si>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</si>
  <si>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</si>
  <si>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</si>
  <si>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</si>
  <si>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</si>
  <si>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</si>
  <si>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</si>
  <si>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</si>
  <si>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</si>
  <si>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</si>
  <si>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</si>
  <si>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</si>
  <si>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</si>
  <si>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</si>
  <si>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</si>
  <si>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</si>
  <si>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</si>
  <si>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</si>
  <si>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</si>
  <si>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</si>
  <si>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</si>
  <si>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</si>
  <si>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</si>
  <si>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</si>
  <si>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</si>
  <si>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</si>
  <si>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</si>
  <si>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</si>
  <si>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</si>
  <si>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</si>
  <si>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</si>
  <si>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</si>
  <si>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</si>
  <si>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</si>
  <si>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</si>
  <si>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</si>
  <si>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</si>
  <si>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</si>
  <si>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</si>
  <si>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</si>
  <si>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</si>
  <si>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</si>
  <si>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</si>
  <si>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</si>
  <si>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</si>
  <si>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</si>
  <si>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</si>
  <si>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</si>
  <si>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</si>
  <si>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</si>
  <si>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</si>
  <si>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</si>
  <si>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</si>
  <si>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</si>
  <si>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</si>
  <si>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</si>
  <si>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</si>
  <si>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</si>
  <si>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</si>
  <si>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</si>
  <si>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</si>
  <si>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</si>
  <si>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</si>
  <si>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</si>
  <si>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</si>
  <si>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</si>
  <si>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</si>
  <si>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</si>
  <si>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</si>
  <si>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</si>
  <si>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</si>
  <si>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</si>
  <si>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</si>
  <si>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</si>
  <si>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</si>
  <si>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</si>
  <si>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</si>
  <si>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</si>
  <si>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</si>
  <si>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</si>
  <si>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</si>
  <si>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</si>
  <si>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</si>
  <si>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</si>
  <si>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</si>
  <si>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</si>
  <si>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</si>
  <si>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</si>
  <si>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</si>
  <si>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</si>
  <si>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</si>
  <si>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</si>
  <si>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</si>
  <si>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</si>
  <si>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</si>
  <si>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</si>
  <si>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</si>
  <si>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</si>
  <si>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</si>
  <si>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</si>
  <si>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</si>
  <si>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</si>
  <si>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</si>
  <si>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</si>
  <si>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</si>
  <si>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</si>
  <si>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</si>
  <si>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</si>
  <si>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</si>
  <si>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</si>
  <si>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</si>
  <si>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</si>
  <si>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</si>
  <si>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</si>
  <si>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</si>
  <si>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</si>
  <si>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</si>
  <si>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</si>
  <si>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</si>
  <si>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</si>
  <si>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</si>
  <si>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</si>
  <si>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</si>
  <si>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</si>
  <si>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</si>
  <si>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</si>
  <si>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</si>
  <si>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</si>
  <si>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</si>
  <si>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</si>
  <si>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</si>
  <si>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</si>
  <si>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</si>
  <si>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</si>
  <si>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</si>
  <si>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</si>
  <si>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</si>
  <si>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</si>
  <si>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</si>
  <si>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</si>
  <si>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</si>
  <si>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</si>
  <si>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</si>
  <si>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</si>
  <si>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</si>
  <si>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</si>
  <si>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</si>
  <si>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</si>
  <si>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</si>
  <si>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</si>
  <si>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</si>
  <si>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</si>
  <si>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</si>
  <si>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</si>
  <si>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</si>
  <si>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</si>
  <si>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</si>
  <si>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</si>
  <si>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</si>
  <si>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</si>
  <si>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</si>
  <si>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</si>
  <si>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</si>
  <si>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</si>
  <si>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</si>
  <si>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</si>
  <si>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</si>
  <si>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</si>
  <si>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</si>
  <si>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</si>
  <si>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</si>
  <si>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</si>
  <si>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</si>
  <si>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</si>
  <si>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</si>
  <si>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</si>
  <si>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</si>
  <si>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</si>
  <si>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</si>
  <si>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</si>
  <si>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</si>
  <si>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</si>
  <si>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</si>
  <si>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</si>
  <si>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</si>
  <si>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</si>
  <si>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</si>
  <si>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</si>
  <si>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</si>
  <si>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</si>
  <si>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</si>
  <si>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</si>
  <si>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</si>
  <si>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</si>
  <si>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</si>
  <si>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</si>
  <si>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</si>
  <si>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</si>
  <si>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</si>
  <si>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</si>
  <si>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</si>
  <si>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</si>
  <si>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</si>
  <si>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</si>
  <si>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</si>
  <si>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</si>
  <si>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</si>
  <si>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</si>
  <si>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</si>
  <si>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</si>
  <si>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</si>
  <si>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</si>
  <si>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</si>
  <si>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</si>
  <si>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</si>
  <si>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</si>
  <si>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</si>
  <si>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</si>
  <si>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</si>
  <si>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</si>
  <si>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</si>
  <si>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</si>
  <si>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</si>
  <si>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</si>
  <si>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</si>
  <si>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</si>
  <si>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</si>
  <si>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Se utilizó el PIB del Panorama Macroeconómico actualizado al 26 de agosto 2025, elaborado por el Ministerio de Hacienda y Economía</t>
  </si>
  <si>
    <t>Cifras preliminares</t>
  </si>
  <si>
    <t>Ingresos y fuentes financieras: Dirección General de Política y Legislación Tributaria, Ministerio de Hacienda y Economía</t>
  </si>
  <si>
    <t>Devengado</t>
  </si>
  <si>
    <t>% Devengado</t>
  </si>
  <si>
    <t>4 = (2/PIB)</t>
  </si>
  <si>
    <t>3= 2/1</t>
  </si>
  <si>
    <t>4 - Aplicaciones financieras</t>
  </si>
  <si>
    <t>1.1.1.1.1 - Administración central</t>
  </si>
  <si>
    <t>Sum of Suma de DEVENGADO</t>
  </si>
  <si>
    <t>Sum of Suma de INICIAL</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</si>
  <si>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</si>
  <si>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</si>
  <si>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</si>
  <si>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</si>
  <si>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</si>
  <si>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</si>
  <si>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</si>
  <si>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</si>
  <si>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</si>
  <si>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</si>
  <si>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</si>
  <si>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</si>
  <si>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</si>
  <si>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</si>
  <si>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</si>
  <si>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</si>
  <si>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</si>
  <si>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</si>
  <si>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3.2.3 - Disminución de fondos de terceros</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</si>
  <si>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</si>
  <si>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</si>
  <si>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</si>
  <si>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</si>
  <si>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</si>
  <si>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</si>
  <si>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</si>
  <si>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</si>
  <si>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</si>
  <si>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</si>
  <si>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</si>
  <si>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</si>
  <si>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</si>
  <si>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</si>
  <si>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</si>
  <si>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</si>
  <si>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</si>
  <si>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</si>
  <si>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</si>
  <si>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</si>
  <si>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</si>
  <si>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</si>
  <si>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</si>
  <si>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</si>
  <si>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</si>
  <si>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</si>
  <si>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</si>
  <si>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</si>
  <si>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</si>
  <si>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</si>
  <si>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</si>
  <si>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</si>
  <si>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</si>
  <si>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</si>
  <si>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</si>
  <si>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</si>
  <si>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</si>
  <si>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</si>
  <si>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</si>
  <si>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</si>
  <si>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</si>
  <si>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</si>
  <si>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</si>
  <si>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</si>
  <si>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</si>
  <si>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</si>
  <si>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</si>
  <si>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</si>
  <si>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</si>
  <si>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</si>
  <si>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</si>
  <si>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</si>
  <si>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</si>
  <si>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</si>
  <si>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</si>
  <si>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</si>
  <si>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</si>
  <si>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</si>
  <si>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6= (2/PIB)</t>
  </si>
  <si>
    <t>5=3-4</t>
  </si>
  <si>
    <t>Incidencia neta</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</si>
  <si>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</si>
  <si>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</si>
  <si>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</si>
  <si>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</si>
  <si>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</si>
  <si>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</si>
  <si>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</si>
  <si>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Ejecución 1ero de enero - 20 de marzo de 2026*</t>
  </si>
  <si>
    <t>*Fecha de imputación al 20 de marzo de 2026 y fecha de registro al 23 de marzo de 2026. La fecha de imputación representa los gastos o ingresos en el momento de su ejecución, mientras que la fecha de registro representa el momento de su registro en el sistema, en la medida que se van regularizando los pagos.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</si>
  <si>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</si>
  <si>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</si>
  <si>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</si>
  <si>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</si>
  <si>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</si>
  <si>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</si>
  <si>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</si>
  <si>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</si>
  <si>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</si>
  <si>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18-REHABILITACIÓN DE EDIFICIO PARA LA NUEVA OFICINA DEL MINISTERIO ADMINISTRATIVO DE LA PRESIDENCIA, DISTRITO NACIONAL</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</si>
  <si>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</si>
  <si>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</si>
  <si>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</si>
  <si>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</si>
  <si>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</si>
  <si>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</si>
  <si>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</si>
  <si>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</si>
  <si>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</si>
  <si>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</si>
  <si>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</si>
  <si>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</si>
  <si>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</si>
  <si>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04-N/A</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</si>
  <si>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</si>
  <si>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</si>
  <si>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</si>
  <si>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</si>
  <si>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</si>
  <si>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</si>
  <si>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</si>
  <si>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</si>
  <si>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</si>
  <si>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</si>
  <si>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</si>
  <si>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</si>
  <si>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</si>
  <si>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</si>
  <si>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</si>
  <si>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</si>
  <si>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</si>
  <si>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</si>
  <si>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</si>
  <si>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</si>
  <si>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</si>
  <si>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</si>
  <si>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</si>
  <si>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</si>
  <si>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</si>
  <si>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</si>
  <si>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INFRAESTRUCTURAS PARA EL BATALLON DE TRANSPORTACION, ERD, MUNICIPIO PEDRO BRAND, PROVINCIA SANTO DOMINGO</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</si>
  <si>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</si>
  <si>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</si>
  <si>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</si>
  <si>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</si>
  <si>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</si>
  <si>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</si>
  <si>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</si>
  <si>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</si>
  <si>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</si>
  <si>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</si>
  <si>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</si>
  <si>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</si>
  <si>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</si>
  <si>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</si>
  <si>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01-NORMALIZACIÓN DE LOS PROCESADORES LÁCTEOS DE LA REPÚBLICA DOMINICANA</t>
  </si>
  <si>
    <t>21-MEJORAMIENTO  EN CAMBIO DE 25,000 PISOS DE TIERRA POR PISO DE CEMENTO A NIVEL NACIONAL</t>
  </si>
  <si>
    <t>64-RECONSTRUCCIÓN CANCHA SECTOR LOS RESTAURADORES, DISTRITO NACIONAL</t>
  </si>
  <si>
    <t>67-RECONSTRUCCIÓN POLIDEPORTIVO JOSÉ CHACHITO CARRASCO, MUNICIPIO SAN IGNACIO DE SABANETA.</t>
  </si>
  <si>
    <t>01-FORTALECIMIENTO DEL SISTEMA NACIONAL DE SALUD DE LA REPUBLICA DOMINICANA</t>
  </si>
  <si>
    <t>Etiquetas de fila</t>
  </si>
  <si>
    <t xml:space="preserve">      Ejecución 1ro de enero -  20 de marzo de 2026 (fecha de imputación)</t>
  </si>
  <si>
    <t>Ejecución 1ro de enero -  23 de marzo de 2026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</si>
</sst>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sz val="11"/>
      <color theme="1"/>
      <name val="Avenir Next LT Pro"/>
    </font>
    <font>
      <b/>
      <sz val="9"/>
      <color theme="0"/>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1">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2"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5"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4"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5"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6"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8" xfId="0" applyFont="1" applyFill="1" applyBorder="1" applyAlignment="1">
      <alignment horizontal="center" wrapText="1"/>
    </xf>
    <xf numFmtId="0" fontId="48" fillId="3" borderId="24"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Alignment="1">
      <alignment horizontal="right" vertical="center"/>
    </xf>
    <xf numFmtId="176" fontId="49" fillId="0" borderId="0" xfId="1" applyNumberFormat="1" applyFont="1" applyFill="1" applyBorder="1" applyAlignment="1">
      <alignment horizontal="right" vertical="center"/>
    </xf>
    <xf numFmtId="176" fontId="50" fillId="0" borderId="0" xfId="1" applyNumberFormat="1" applyFont="1" applyFill="1" applyBorder="1" applyAlignment="1">
      <alignment horizontal="right" vertical="center"/>
    </xf>
    <xf numFmtId="176" fontId="51" fillId="3" borderId="0" xfId="1" applyNumberFormat="1" applyFont="1" applyFill="1" applyBorder="1" applyAlignment="1">
      <alignment horizontal="right" vertical="center"/>
    </xf>
    <xf numFmtId="176" fontId="66" fillId="4" borderId="2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6" fontId="54" fillId="43" borderId="21" xfId="749" applyNumberFormat="1" applyFont="1" applyFill="1" applyBorder="1"/>
    <xf numFmtId="176" fontId="54" fillId="5" borderId="0" xfId="436" applyNumberFormat="1" applyFont="1" applyFill="1" applyAlignment="1">
      <alignment horizontal="left" vertical="center" indent="1"/>
    </xf>
    <xf numFmtId="176" fontId="54" fillId="5" borderId="0" xfId="856" applyNumberFormat="1" applyFont="1" applyFill="1"/>
    <xf numFmtId="0" fontId="68" fillId="42" borderId="0" xfId="864" applyFont="1" applyFill="1" applyAlignment="1">
      <alignment horizontal="left"/>
    </xf>
    <xf numFmtId="176" fontId="68" fillId="42" borderId="0" xfId="864" applyNumberFormat="1" applyFont="1" applyFill="1"/>
    <xf numFmtId="179" fontId="40" fillId="0" borderId="0" xfId="0" applyNumberFormat="1" applyFont="1"/>
    <xf numFmtId="0" fontId="67" fillId="0" borderId="0" xfId="0" applyFont="1" applyAlignment="1">
      <alignment horizontal="left"/>
    </xf>
    <xf numFmtId="176" fontId="67" fillId="0" borderId="0" xfId="0" applyNumberFormat="1" applyFont="1"/>
    <xf numFmtId="0" fontId="67" fillId="0" borderId="0" xfId="0" applyFont="1" applyAlignment="1">
      <alignment horizontal="left" indent="1"/>
    </xf>
    <xf numFmtId="0" fontId="67" fillId="0" borderId="0" xfId="0" applyFont="1" applyAlignment="1">
      <alignment horizontal="left" indent="2"/>
    </xf>
    <xf numFmtId="0" fontId="67" fillId="0" borderId="0" xfId="0" applyFont="1" applyAlignment="1">
      <alignment horizontal="left" indent="3"/>
    </xf>
    <xf numFmtId="175" fontId="40" fillId="0" borderId="0" xfId="788" applyNumberFormat="1" applyFont="1"/>
    <xf numFmtId="0" fontId="55" fillId="2" borderId="0" xfId="0" applyFont="1" applyFill="1" applyAlignment="1">
      <alignment horizontal="left" indent="2"/>
    </xf>
    <xf numFmtId="176" fontId="55" fillId="2" borderId="0" xfId="0" applyNumberFormat="1" applyFont="1" applyFill="1"/>
    <xf numFmtId="176" fontId="55" fillId="2" borderId="0" xfId="436" applyNumberFormat="1" applyFont="1" applyFill="1" applyAlignment="1">
      <alignment horizontal="left" vertical="center" indent="1"/>
    </xf>
    <xf numFmtId="176" fontId="55" fillId="2" borderId="0" xfId="856" applyNumberFormat="1" applyFont="1" applyFill="1"/>
    <xf numFmtId="0" fontId="54" fillId="5" borderId="0" xfId="0" applyFont="1" applyFill="1" applyAlignment="1">
      <alignment horizontal="left" indent="3"/>
    </xf>
    <xf numFmtId="176" fontId="54" fillId="5" borderId="0" xfId="0" applyNumberFormat="1" applyFont="1" applyFill="1"/>
    <xf numFmtId="0" fontId="54" fillId="5" borderId="0" xfId="0" applyFont="1" applyFill="1" applyAlignment="1">
      <alignment horizontal="left" indent="2"/>
    </xf>
    <xf numFmtId="0" fontId="67" fillId="44" borderId="0" xfId="0" applyFont="1" applyFill="1"/>
    <xf numFmtId="0" fontId="56" fillId="0" borderId="0" xfId="0" applyFont="1" applyAlignment="1">
      <alignment horizontal="left" vertical="center" wrapText="1"/>
    </xf>
    <xf numFmtId="0" fontId="48" fillId="3" borderId="23" xfId="0" applyFont="1" applyFill="1" applyBorder="1" applyAlignment="1">
      <alignment horizontal="center" vertical="center" wrapText="1"/>
    </xf>
    <xf numFmtId="0" fontId="48" fillId="3" borderId="24"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48" fillId="3" borderId="29" xfId="0" applyFont="1" applyFill="1" applyBorder="1" applyAlignment="1">
      <alignment horizontal="center" vertic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49" fontId="5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176" fontId="58" fillId="3" borderId="0" xfId="856" applyNumberFormat="1" applyFont="1" applyFill="1" applyAlignment="1">
      <alignment horizontal="center" vertical="center"/>
    </xf>
    <xf numFmtId="0" fontId="47" fillId="2" borderId="0" xfId="749" applyFont="1" applyFill="1" applyAlignment="1">
      <alignment horizontal="center"/>
    </xf>
    <xf numFmtId="176" fontId="58" fillId="3" borderId="0" xfId="436" applyNumberFormat="1" applyFont="1" applyFill="1" applyAlignment="1">
      <alignment horizontal="center" vertical="center"/>
    </xf>
    <xf numFmtId="0" fontId="56" fillId="0" borderId="0" xfId="0" applyFont="1" applyAlignment="1">
      <alignment horizontal="left" vertical="center"/>
    </xf>
    <xf numFmtId="0" fontId="58" fillId="42" borderId="0" xfId="915" applyFont="1" applyFill="1" applyAlignment="1">
      <alignment horizontal="center" vertical="center" wrapText="1"/>
    </xf>
    <xf numFmtId="0" fontId="44" fillId="0" borderId="0" xfId="0" applyFont="1" applyAlignment="1">
      <alignment horizontal="center" vertical="center" wrapText="1" readingOrder="1"/>
    </xf>
    <xf numFmtId="0" fontId="58" fillId="42" borderId="27" xfId="919" applyFont="1" applyFill="1" applyBorder="1" applyAlignment="1">
      <alignment horizontal="center" vertical="center" wrapText="1"/>
    </xf>
    <xf numFmtId="0" fontId="58" fillId="42" borderId="30"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1" fillId="42" borderId="25" xfId="919" applyFont="1" applyFill="1" applyBorder="1" applyAlignment="1">
      <alignment horizontal="center" vertical="center" wrapText="1"/>
    </xf>
    <xf numFmtId="0" fontId="51" fillId="42" borderId="0" xfId="439" applyFont="1" applyFill="1" applyAlignment="1">
      <alignment horizontal="center" vertical="center"/>
    </xf>
    <xf numFmtId="0" fontId="58" fillId="42" borderId="25"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2">
    <dxf>
      <numFmt numFmtId="176" formatCode="#,##0.0,,"/>
    </dxf>
    <dxf>
      <font>
        <name val="Avenir Next LT Pro"/>
        <scheme val="none"/>
      </font>
    </dxf>
    <dxf>
      <font>
        <name val="Avenir Next LT Pro"/>
        <scheme val="none"/>
      </font>
    </dxf>
    <dxf>
      <font>
        <name val="Avenir Next LT Pro"/>
        <scheme val="none"/>
      </font>
    </dxf>
    <dxf>
      <fill>
        <patternFill patternType="solid">
          <bgColor rgb="FF1F4E78"/>
        </patternFill>
      </fill>
    </dxf>
    <dxf>
      <fill>
        <patternFill patternType="solid">
          <bgColor rgb="FF1F4E78"/>
        </patternFill>
      </fill>
    </dxf>
    <dxf>
      <fill>
        <patternFill patternType="solid">
          <bgColor rgb="FF1F4E78"/>
        </patternFill>
      </fill>
    </dxf>
    <dxf>
      <fill>
        <patternFill patternType="solid">
          <bgColor rgb="FF1F4E78"/>
        </patternFill>
      </fill>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502863" y="837487"/>
          <a:ext cx="1525057" cy="841502"/>
        </a:xfrm>
        <a:prstGeom prst="rect">
          <a:avLst/>
        </a:prstGeom>
      </xdr:spPr>
    </xdr:pic>
    <xdr:clientData/>
  </xdr:oneCellAnchor>
  <xdr:twoCellAnchor editAs="oneCell">
    <xdr:from>
      <xdr:col>0</xdr:col>
      <xdr:colOff>361950</xdr:colOff>
      <xdr:row>3</xdr:row>
      <xdr:rowOff>85725</xdr:rowOff>
    </xdr:from>
    <xdr:to>
      <xdr:col>0</xdr:col>
      <xdr:colOff>2002551</xdr:colOff>
      <xdr:row>8</xdr:row>
      <xdr:rowOff>16030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1950" y="885825"/>
          <a:ext cx="1640601" cy="9780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821640</xdr:colOff>
      <xdr:row>6</xdr:row>
      <xdr:rowOff>93618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247650</xdr:rowOff>
    </xdr:from>
    <xdr:to>
      <xdr:col>1</xdr:col>
      <xdr:colOff>1427241</xdr:colOff>
      <xdr:row>6</xdr:row>
      <xdr:rowOff>149380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6300"/>
          <a:ext cx="1653936" cy="915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55245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95250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98618</xdr:colOff>
      <xdr:row>7</xdr:row>
      <xdr:rowOff>55245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1274841</xdr:colOff>
      <xdr:row>7</xdr:row>
      <xdr:rowOff>134140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1044092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1013293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94675</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5</xdr:col>
      <xdr:colOff>1209465</xdr:colOff>
      <xdr:row>3</xdr:row>
      <xdr:rowOff>139508</xdr:rowOff>
    </xdr:from>
    <xdr:to>
      <xdr:col>7</xdr:col>
      <xdr:colOff>129541</xdr:colOff>
      <xdr:row>7</xdr:row>
      <xdr:rowOff>18413</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115715" y="949133"/>
          <a:ext cx="1381336" cy="745680"/>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3167" y="889000"/>
          <a:ext cx="1763863" cy="9933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therine M. Peguero F." refreshedDate="46105.413042361113" createdVersion="8" refreshedVersion="8" minRefreshableVersion="3" recordCount="9189" xr:uid="{7CEDC53B-F00D-463C-AE12-EA7E62E897F1}">
  <cacheSource type="worksheet">
    <worksheetSource ref="A1:T9190" sheet="Sheet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4">
        <s v="2.1 - Gastos corrientes"/>
        <s v="2.2 - Gastos de capital"/>
        <s v="3.2 - Aplicaciones financieras"/>
        <s v="0 - N/A"/>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 v="(en blanco)"/>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225"/>
    </cacheField>
    <cacheField name="Suma de INICIAL" numFmtId="0">
      <sharedItems containsSemiMixedTypes="0" containsString="0" containsNumber="1" containsInteger="1" minValue="0" maxValue="97537485904"/>
    </cacheField>
    <cacheField name="Suma de DEVENGADO" numFmtId="0">
      <sharedItems containsSemiMixedTypes="0" containsString="0" containsNumber="1" minValue="0" maxValue="32287837124.95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89">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en blanco)"/>
    <n v="1410608528"/>
    <n v="352652088"/>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en blanco)"/>
    <n v="122200000"/>
    <n v="30549999"/>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en blanco)"/>
    <n v="31226000"/>
    <n v="7806498"/>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en blanco)"/>
    <n v="3000000"/>
    <n v="75000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en blanco)"/>
    <n v="410945786"/>
    <n v="10273644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en blanco)"/>
    <n v="38190000"/>
    <n v="9547503"/>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en blanco)"/>
    <n v="53000000"/>
    <n v="13250001"/>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en blanco)"/>
    <n v="34076000"/>
    <n v="8519001"/>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en blanco)"/>
    <n v="6700000"/>
    <n v="1674999"/>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en blanco)"/>
    <n v="47287374"/>
    <n v="11821839"/>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en blanco)"/>
    <n v="107650000"/>
    <n v="26912502"/>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40900000"/>
    <n v="10225002"/>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en blanco)"/>
    <n v="28175000"/>
    <n v="7043757"/>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en blanco)"/>
    <n v="60000000"/>
    <n v="15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en blanco)"/>
    <n v="10600000"/>
    <n v="2649999"/>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en blanco)"/>
    <n v="2500000"/>
    <n v="624999"/>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en blanco)"/>
    <n v="9000000"/>
    <n v="2250003"/>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en blanco)"/>
    <n v="600000"/>
    <n v="15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en blanco)"/>
    <n v="3850000"/>
    <n v="962502"/>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en blanco)"/>
    <n v="3025000"/>
    <n v="756252"/>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en blanco)"/>
    <n v="40795436"/>
    <n v="10198857"/>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en blanco)"/>
    <n v="12700000"/>
    <n v="3175005"/>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en blanco)"/>
    <n v="2177324415"/>
    <n v="546968589.96999991"/>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en blanco)"/>
    <n v="126380662"/>
    <n v="31445664"/>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en blanco)"/>
    <n v="220723990"/>
    <n v="5518099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en blanco)"/>
    <n v="455748000"/>
    <n v="114811997.01000001"/>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en blanco)"/>
    <n v="606332744"/>
    <n v="150463687.02000001"/>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en blanco)"/>
    <n v="75432636"/>
    <n v="18751653"/>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en blanco)"/>
    <n v="188000000"/>
    <n v="46999998"/>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en blanco)"/>
    <n v="213000000"/>
    <n v="53175003"/>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en blanco)"/>
    <n v="35120060"/>
    <n v="8780013"/>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en blanco)"/>
    <n v="50774660"/>
    <n v="12868655.01"/>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en blanco)"/>
    <n v="333125468"/>
    <n v="83281362"/>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75279002"/>
    <n v="18838496.520000003"/>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en blanco)"/>
    <n v="159626235"/>
    <n v="37905806.729999997"/>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en blanco)"/>
    <n v="68000000"/>
    <n v="17150000.009999998"/>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en blanco)"/>
    <n v="2300000"/>
    <n v="575000.01"/>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en blanco)"/>
    <n v="13523000"/>
    <n v="3380750.0100000002"/>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en blanco)"/>
    <n v="5000000"/>
    <n v="1250001"/>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en blanco)"/>
    <n v="10600000"/>
    <n v="2650002"/>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en blanco)"/>
    <n v="1730747"/>
    <n v="432688.5"/>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en blanco)"/>
    <n v="118910750"/>
    <n v="29652687.509999998"/>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en blanco)"/>
    <n v="25600000"/>
    <n v="6419998.679999999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en blanco)"/>
    <n v="544690000"/>
    <n v="118414231.3899999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en blanco)"/>
    <n v="17900000"/>
    <n v="3764665.86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en blanco)"/>
    <n v="1800000"/>
    <n v="29061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en blanco)"/>
    <n v="42000000"/>
    <n v="8502143.58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en blanco)"/>
    <n v="74893900"/>
    <n v="18038483.98999999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en blanco)"/>
    <n v="12525583"/>
    <n v="2277209.77999999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en blanco)"/>
    <n v="2000000"/>
    <n v="2505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en blanco)"/>
    <n v="4000000"/>
    <n v="221776.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en blanco)"/>
    <n v="40035000"/>
    <n v="5640253.04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en blanco)"/>
    <n v="15025000"/>
    <n v="567922.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en blanco)"/>
    <n v="20000000"/>
    <n v="2315613.2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6105000"/>
    <n v="7559640.26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1000000"/>
    <n v="206891.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en blanco)"/>
    <n v="27670000"/>
    <n v="6053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en blanco)"/>
    <n v="1860000"/>
    <n v="365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en blanco)"/>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en blanco)"/>
    <n v="255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en blanco)"/>
    <n v="3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en blanco)"/>
    <n v="52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59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475000"/>
    <n v="763118.4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en blanco)"/>
    <n v="13000000"/>
    <n v="5495257.4500000002"/>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705790213"/>
    <n v="391060757.92999995"/>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en blanco)"/>
    <n v="664061925"/>
    <n v="8512483.330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356141"/>
    <n v="57813596.769999988"/>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en blanco)"/>
    <n v="28346352"/>
    <n v="4609867.249999999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892565"/>
    <n v="2892891.06"/>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en blanco)"/>
    <n v="27000008"/>
    <n v="1153717.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47751268"/>
    <n v="6528985.029999999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en blanco)"/>
    <n v="31015300"/>
    <n v="5851842.080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7032000"/>
    <n v="3698471.1799999997"/>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2019800"/>
    <n v="3683948.18"/>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610000"/>
    <n v="11604272.33"/>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4801000"/>
    <n v="38104.7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942600"/>
    <n v="10440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45521"/>
    <n v="50622"/>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90500"/>
    <n v="1976.5"/>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98000"/>
    <n v="13302.1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9179580"/>
    <n v="6545094.48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0711427"/>
    <n v="245824.8"/>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en blanco)"/>
    <n v="368294557"/>
    <n v="84505848.370000005"/>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en blanco)"/>
    <n v="88044778"/>
    <n v="74370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en blanco)"/>
    <n v="51095436"/>
    <n v="12643432.910000004"/>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en blanco)"/>
    <n v="16955980"/>
    <n v="3891773.37"/>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en blanco)"/>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en blanco)"/>
    <n v="5500000"/>
    <n v="0"/>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en blanco)"/>
    <n v="11999900"/>
    <n v="6634931.2300000004"/>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en blanco)"/>
    <n v="48810403"/>
    <n v="192000"/>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en blanco)"/>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en blanco)"/>
    <n v="11409350"/>
    <n v="1742624"/>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en blanco)"/>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en blanco)"/>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en blanco)"/>
    <n v="12151200"/>
    <n v="7200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en blanco)"/>
    <n v="5808650"/>
    <n v="0"/>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en blanco)"/>
    <n v="512565359"/>
    <n v="109572980.47999999"/>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en blanco)"/>
    <n v="135742000"/>
    <n v="1364400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en blanco)"/>
    <n v="69834838"/>
    <n v="16755670.820000002"/>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en blanco)"/>
    <n v="66228540"/>
    <n v="15684578.980000002"/>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en blanco)"/>
    <n v="7273573"/>
    <n v="0"/>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en blanco)"/>
    <n v="14816061"/>
    <n v="0"/>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en blanco)"/>
    <n v="19059916"/>
    <n v="110330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en blanco)"/>
    <n v="13606012"/>
    <n v="5703824.7300000004"/>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11526435"/>
    <n v="0"/>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en blanco)"/>
    <n v="33125756"/>
    <n v="234064"/>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en blanco)"/>
    <n v="2493575"/>
    <n v="0"/>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en blanco)"/>
    <n v="3652500"/>
    <n v="0"/>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en blanco)"/>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en blanco)"/>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en blanco)"/>
    <n v="1537465"/>
    <n v="0"/>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en blanco)"/>
    <n v="21731582"/>
    <n v="0"/>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en blanco)"/>
    <n v="77123723"/>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en blanco)"/>
    <n v="41917000"/>
    <n v="934800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en blanco)"/>
    <n v="63521328"/>
    <n v="9201333.3300000001"/>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en blanco)"/>
    <n v="0"/>
    <n v="2531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en blanco)"/>
    <n v="10046000"/>
    <n v="1406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en blanco)"/>
    <n v="13375504"/>
    <n v="1510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en blanco)"/>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en blanco)"/>
    <n v="5718828"/>
    <n v="1426466.75"/>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en blanco)"/>
    <n v="7560031"/>
    <n v="1401657.3499999999"/>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en blanco)"/>
    <n v="0"/>
    <n v="383940.95"/>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en blanco)"/>
    <n v="7914000"/>
    <n v="5480752.2700000005"/>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en blanco)"/>
    <n v="11356893"/>
    <n v="615075.72"/>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en blanco)"/>
    <n v="15060000"/>
    <n v="2646026.64"/>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en blanco)"/>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en blanco)"/>
    <n v="900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en blanco)"/>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en blanco)"/>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en blanco)"/>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en blanco)"/>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en blanco)"/>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en blanco)"/>
    <n v="6658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en blanco)"/>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en blanco)"/>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en blanco)"/>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en blanco)"/>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en blanco)"/>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en blanco)"/>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en blanco)"/>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en blanco)"/>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en blanco)"/>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en blanco)"/>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437781466"/>
    <n v="121333691.83"/>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81704400"/>
    <n v="8423572.5"/>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69162"/>
    <n v="17936244.270000003"/>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67270000"/>
    <n v="2496173.5700000003"/>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0"/>
    <n v="3540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6750000"/>
    <n v="1242946.4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1034201.2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29500000"/>
    <n v="4235119.0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35400000"/>
    <n v="4552670.060000000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057200"/>
    <n v="685932.0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7640920"/>
    <n v="12884842.2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4155355"/>
    <n v="4215479.01"/>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52524000"/>
    <n v="315457.91999999998"/>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9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0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4724080"/>
    <n v="6921508.6299999999"/>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310230"/>
    <n v="36462"/>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3000000"/>
    <n v="14100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en blanco)"/>
    <n v="19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728301743"/>
    <n v="185589386.81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138022420"/>
    <n v="9154895.469999998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8556846"/>
    <n v="27581143.90999999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103520180"/>
    <n v="22274614.33000000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088480"/>
    <n v="2246726.860000000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204000000"/>
    <n v="32167062.88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81750000"/>
    <n v="3097927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50435000"/>
    <n v="13017756.03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64500000"/>
    <n v="25788241.72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2875000"/>
    <n v="7008206.299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8922587"/>
    <n v="77295910.32000000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500000"/>
    <n v="6080339.400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910000"/>
    <n v="1306932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3560000"/>
    <n v="55958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8736"/>
    <n v="511489.860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
    <n v="31057982.18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450000"/>
    <n v="5242220.189999999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987000"/>
    <n v="5707098.450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7475000"/>
    <n v="25143604.32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3864124"/>
    <n v="49479674.190000005"/>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en blanco)"/>
    <n v="32544301"/>
    <n v="6486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en blanco)"/>
    <n v="5300000"/>
    <n v="0"/>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en blanco)"/>
    <n v="4130700"/>
    <n v="973896.72"/>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en blanco)"/>
    <n v="10016000"/>
    <n v="2258823.71"/>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en blanco)"/>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en blanco)"/>
    <n v="1700000"/>
    <n v="126165.6"/>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en blanco)"/>
    <n v="825000"/>
    <n v="23576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en blanco)"/>
    <n v="355331797"/>
    <n v="76459601.75999999"/>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en blanco)"/>
    <n v="49296598"/>
    <n v="210540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en blanco)"/>
    <n v="37871163"/>
    <n v="9035821.5199999996"/>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en blanco)"/>
    <n v="10391004"/>
    <n v="1612677.54"/>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en blanco)"/>
    <n v="605000"/>
    <n v="60583.56"/>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en blanco)"/>
    <n v="2160000"/>
    <n v="146625"/>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en blanco)"/>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en blanco)"/>
    <n v="23872142"/>
    <n v="4751890.91"/>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en blanco)"/>
    <n v="3701315"/>
    <n v="120798.13"/>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en blanco)"/>
    <n v="6971340"/>
    <n v="312307.78000000003"/>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en blanco)"/>
    <n v="27523822"/>
    <n v="81420"/>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en blanco)"/>
    <n v="2700000"/>
    <n v="89090"/>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en blanco)"/>
    <n v="27469744"/>
    <n v="61798"/>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en blanco)"/>
    <n v="6344520"/>
    <n v="290969.12"/>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en blanco)"/>
    <n v="2150543"/>
    <n v="0"/>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en blanco)"/>
    <n v="973250"/>
    <n v="0"/>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en blanco)"/>
    <n v="23096330"/>
    <n v="885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en blanco)"/>
    <n v="19999418"/>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en blanco)"/>
    <n v="103530905"/>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en blanco)"/>
    <n v="859334004"/>
    <n v="192819463.91000003"/>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en blanco)"/>
    <n v="493445000"/>
    <n v="78441833.340000004"/>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en blanco)"/>
    <n v="117360000"/>
    <n v="29476592.680000003"/>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en blanco)"/>
    <n v="257961000"/>
    <n v="47939349.020000003"/>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en blanco)"/>
    <n v="32500000"/>
    <n v="1572797.02"/>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en blanco)"/>
    <n v="15500000"/>
    <n v="0"/>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en blanco)"/>
    <n v="240000"/>
    <n v="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en blanco)"/>
    <n v="21100000"/>
    <n v="942820.40999999992"/>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en blanco)"/>
    <n v="140100000"/>
    <n v="0"/>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en blanco)"/>
    <n v="115000000"/>
    <n v="28922154.470000003"/>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en blanco)"/>
    <n v="8950000"/>
    <n v="1160684.04"/>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en blanco)"/>
    <n v="69700000"/>
    <n v="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en blanco)"/>
    <n v="12950000"/>
    <n v="2105854.96"/>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en blanco)"/>
    <n v="33850000"/>
    <n v="0"/>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en blanco)"/>
    <n v="9000000"/>
    <n v="5688330.5700000003"/>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en blanco)"/>
    <n v="1500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en blanco)"/>
    <n v="340000"/>
    <n v="427688"/>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en blanco)"/>
    <n v="30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en blanco)"/>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en blanco)"/>
    <n v="335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en blanco)"/>
    <n v="148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en blanco)"/>
    <n v="8000000"/>
    <n v="51872.800000000003"/>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en blanco)"/>
    <n v="58730000"/>
    <n v="11632739.800000001"/>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en blanco)"/>
    <n v="4100000"/>
    <n v="240020.02"/>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en blanco)"/>
    <n v="51750000"/>
    <n v="977641.5"/>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en blanco)"/>
    <n v="47433588"/>
    <n v="10810557.85000000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en blanco)"/>
    <n v="6795000"/>
    <n v="6300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273420"/>
    <n v="1653927.7300000002"/>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en blanco)"/>
    <n v="1940000"/>
    <n v="554618.2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531335"/>
    <n v="334135.8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00000"/>
    <n v="568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en blanco)"/>
    <n v="650000"/>
    <n v="30743.6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715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798893"/>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976091"/>
    <n v="200971.9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en blanco)"/>
    <n v="112846406"/>
    <n v="24550518.32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en blanco)"/>
    <n v="20504902"/>
    <n v="6675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6137163"/>
    <n v="3714111.59"/>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en blanco)"/>
    <n v="9960000"/>
    <n v="2953901.8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9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en blanco)"/>
    <n v="2460000"/>
    <n v="130412.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en blanco)"/>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en blanco)"/>
    <n v="12576210"/>
    <n v="2733281.2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60000"/>
    <n v="163329.7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184000"/>
    <n v="4480500.7300000004"/>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0"/>
    <n v="20638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00000"/>
    <n v="251977.5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en blanco)"/>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6304000"/>
    <n v="686884.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080000"/>
    <n v="22066"/>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en blanco)"/>
    <n v="48385808"/>
    <n v="10702732.609999999"/>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en blanco)"/>
    <n v="17581573"/>
    <n v="228951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6404699"/>
    <n v="1629103.04"/>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en blanco)"/>
    <n v="6960000"/>
    <n v="2362744.37"/>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4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en blanco)"/>
    <n v="1062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en blanco)"/>
    <n v="4162809"/>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en blanco)"/>
    <n v="300000"/>
    <n v="501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en blanco)"/>
    <n v="9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3050000"/>
    <n v="1372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en blanco)"/>
    <n v="16368752"/>
    <n v="31470.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178727228"/>
    <n v="36639687.67999999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31601760"/>
    <n v="711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8339697"/>
    <n v="5537621.859999998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2122000"/>
    <n v="1251512.1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67160"/>
    <n v="176234.6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9000369"/>
    <n v="1247513.600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4828370"/>
    <n v="156667.9200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8633724"/>
    <n v="1044839.6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3695000"/>
    <n v="18709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551910"/>
    <n v="334630.4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527876"/>
    <n v="917576.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00000"/>
    <n v="1855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21175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en blanco)"/>
    <n v="338921523"/>
    <n v="780506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en blanco)"/>
    <n v="55211552"/>
    <n v="896568"/>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880122"/>
    <n v="11922878.69999999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en blanco)"/>
    <n v="7439154"/>
    <n v="1941299.3199999998"/>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en blanco)"/>
    <n v="15502937"/>
    <n v="445073.3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6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67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5000000"/>
    <n v="17000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900000"/>
    <n v="215928.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en blanco)"/>
    <n v="723858546"/>
    <n v="174348884.5199999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en blanco)"/>
    <n v="157639348"/>
    <n v="10531436.6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8000"/>
    <n v="101276.1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9427530"/>
    <n v="25556640.9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en blanco)"/>
    <n v="13938480"/>
    <n v="3074648.150000000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500000"/>
    <n v="847340.7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en blanco)"/>
    <n v="54000100"/>
    <n v="12548883.77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en blanco)"/>
    <n v="1250000"/>
    <n v="824838.8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en blanco)"/>
    <n v="51750100"/>
    <n v="13354028.88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en blanco)"/>
    <n v="22200000"/>
    <n v="2766300.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300400"/>
    <n v="1656550.6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1659900"/>
    <n v="36953506.61999999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100000"/>
    <n v="51450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6408531"/>
    <n v="2161539.1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en blanco)"/>
    <n v="1500200"/>
    <n v="457934.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0"/>
    <n v="247446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en blanco)"/>
    <n v="1500000"/>
    <n v="248000.0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850000"/>
    <n v="984109.0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7250100"/>
    <n v="4454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35850000"/>
    <n v="3169523.9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en blanco)"/>
    <n v="74888675"/>
    <n v="9932753.84999999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en blanco)"/>
    <n v="21578689"/>
    <n v="3814610.4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en blanco)"/>
    <n v="22796552"/>
    <n v="2359537.59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en blanco)"/>
    <n v="13012862"/>
    <n v="3612022.34999999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en blanco)"/>
    <n v="20588777"/>
    <n v="4182546.5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en blanco)"/>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en blanco)"/>
    <n v="16106850"/>
    <n v="5341570.439999999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en blanco)"/>
    <n v="31120995"/>
    <n v="125378.2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en blanco)"/>
    <n v="13730450"/>
    <n v="3133304.28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en blanco)"/>
    <n v="26733494"/>
    <n v="16750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en blanco)"/>
    <n v="12345902"/>
    <n v="3108481.109999999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en blanco)"/>
    <n v="17909138"/>
    <n v="3948562.53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en blanco)"/>
    <n v="72904391"/>
    <n v="16062411.7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en blanco)"/>
    <n v="478613423"/>
    <n v="116304684.5799999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en blanco)"/>
    <n v="5411087"/>
    <n v="316896.0299999999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en blanco)"/>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en blanco)"/>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en blanco)"/>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en blanco)"/>
    <n v="2669210"/>
    <n v="51806.70000000000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en blanco)"/>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en blanco)"/>
    <n v="2086277"/>
    <n v="39011.0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en blanco)"/>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en blanco)"/>
    <n v="41522204"/>
    <n v="165797.0399999999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en blanco)"/>
    <n v="85954947"/>
    <n v="3360279.38"/>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en blanco)"/>
    <n v="11124734"/>
    <n v="1518618.780000000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en blanco)"/>
    <n v="2739169"/>
    <n v="583253.9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en blanco)"/>
    <n v="1787697"/>
    <n v="360773.3099999999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en blanco)"/>
    <n v="2071047"/>
    <n v="552238.41"/>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en blanco)"/>
    <n v="2932654"/>
    <n v="639491.6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en blanco)"/>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en blanco)"/>
    <n v="2823967"/>
    <n v="816706.2899999999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en blanco)"/>
    <n v="4421096"/>
    <n v="19170.3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en blanco)"/>
    <n v="1760041"/>
    <n v="479062.4399999999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en blanco)"/>
    <n v="3797800"/>
    <n v="25610.7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en blanco)"/>
    <n v="1734326"/>
    <n v="475247.0400000000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en blanco)"/>
    <n v="2592081"/>
    <n v="603735.2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en blanco)"/>
    <n v="10747057"/>
    <n v="2455777.899999999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en blanco)"/>
    <n v="66407388"/>
    <n v="17688549.040000003"/>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en blanco)"/>
    <n v="31285792"/>
    <n v="5612993.6700000018"/>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en blanco)"/>
    <n v="3950000"/>
    <n v="0"/>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en blanco)"/>
    <n v="7599999"/>
    <n v="1921852.05"/>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en blanco)"/>
    <n v="1500000"/>
    <n v="400000"/>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en blanco)"/>
    <n v="23847284"/>
    <n v="2223883.7800000003"/>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en blanco)"/>
    <n v="7400000"/>
    <n v="0"/>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en blanco)"/>
    <n v="6227558"/>
    <n v="0"/>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en blanco)"/>
    <n v="160565602"/>
    <n v="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en blanco)"/>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en blanco)"/>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en blanco)"/>
    <n v="12200000"/>
    <n v="0"/>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en blanco)"/>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en blanco)"/>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en blanco)"/>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en blanco)"/>
    <n v="51802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en blanco)"/>
    <n v="4290000"/>
    <n v="882666.67"/>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en blanco)"/>
    <n v="66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en blanco)"/>
    <n v="599769"/>
    <n v="133667.04"/>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en blanco)"/>
    <n v="3510000"/>
    <n v="81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en blanco)"/>
    <n v="54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495396"/>
    <n v="123849"/>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en blanco)"/>
    <n v="3510000"/>
    <n v="81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en blanco)"/>
    <n v="54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en blanco)"/>
    <n v="489681"/>
    <n v="122556.3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en blanco)"/>
    <n v="54665300"/>
    <n v="12107633.3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en blanco)"/>
    <n v="8883604"/>
    <n v="75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7572479"/>
    <n v="1819578.5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en blanco)"/>
    <n v="3600000"/>
    <n v="822129.2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en blanco)"/>
    <n v="16800000"/>
    <n v="3956884.5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en blanco)"/>
    <n v="5302025"/>
    <n v="1225320.2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en blanco)"/>
    <n v="400000"/>
    <n v="22779.99"/>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36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en blanco)"/>
    <n v="0"/>
    <n v="2832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010000"/>
    <n v="1205245.0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en blanco)"/>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en blanco)"/>
    <n v="7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420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en blanco)"/>
    <n v="68736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en blanco)"/>
    <n v="634734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294005323"/>
    <n v="66126965.62999999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54699280"/>
    <n v="1977333.3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0889693"/>
    <n v="10003203.8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8385000"/>
    <n v="2941017.080000000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56800"/>
    <n v="40780.80000000000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en blanco)"/>
    <n v="22600000"/>
    <n v="4497626.0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4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1585455"/>
    <n v="840514.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en blanco)"/>
    <n v="11700000"/>
    <n v="922177.4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84931"/>
    <n v="51504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0885937"/>
    <n v="1284542.1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5000000"/>
    <n v="4550026.7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0000"/>
    <n v="26759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312975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4095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2014855"/>
    <n v="15645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6315211"/>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en blanco)"/>
    <n v="11468425"/>
    <n v="227415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en blanco)"/>
    <n v="15958611"/>
    <n v="34782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25816"/>
    <n v="348854.6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en blanco)"/>
    <n v="2970000"/>
    <n v="47435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en blanco)"/>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00000"/>
    <n v="33771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00000"/>
    <n v="2355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700000"/>
    <n v="109408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50000"/>
    <n v="33956.8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800000"/>
    <n v="212912.1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61737.5999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0000"/>
    <n v="87240.6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400000"/>
    <n v="1040349.15"/>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897289"/>
    <n v="128717.23000000001"/>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130678043"/>
    <n v="28515919.550000001"/>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33170762"/>
    <n v="233243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17944296"/>
    <n v="4339205.3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18846400"/>
    <n v="2863437.789999999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en blanco)"/>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885600"/>
    <n v="2301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2000000"/>
    <n v="1274091.3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en blanco)"/>
    <n v="108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en blanco)"/>
    <n v="150000"/>
    <n v="4696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271300"/>
    <n v="2802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279472"/>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3622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en blanco)"/>
    <n v="108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580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2119780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en blanco)"/>
    <n v="4197310"/>
    <n v="70911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en blanco)"/>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en blanco)"/>
    <n v="592401"/>
    <n v="107790.22000000002"/>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en blanco)"/>
    <n v="126376913"/>
    <n v="29428863.549999997"/>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en blanco)"/>
    <n v="30798788"/>
    <n v="1956000"/>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en blanco)"/>
    <n v="17302518"/>
    <n v="4083751.0700000003"/>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en blanco)"/>
    <n v="9953917"/>
    <n v="1750342.59"/>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en blanco)"/>
    <n v="1159188"/>
    <n v="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en blanco)"/>
    <n v="2000000"/>
    <n v="0"/>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en blanco)"/>
    <n v="300000"/>
    <n v="247999.66"/>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en blanco)"/>
    <n v="6787598"/>
    <n v="1007202.3599999999"/>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en blanco)"/>
    <n v="3400000"/>
    <n v="470160.57"/>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en blanco)"/>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en blanco)"/>
    <n v="2350000"/>
    <n v="247998.24"/>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en blanco)"/>
    <n v="75400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en blanco)"/>
    <n v="2320000"/>
    <n v="371569.24"/>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en blanco)"/>
    <n v="566000"/>
    <n v="384090"/>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en blanco)"/>
    <n v="217950"/>
    <n v="98648"/>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en blanco)"/>
    <n v="1900000"/>
    <n v="247422.6"/>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en blanco)"/>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en blanco)"/>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en blanco)"/>
    <n v="12995000"/>
    <n v="3009609.71"/>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en blanco)"/>
    <n v="20534329"/>
    <n v="1221891.98"/>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en blanco)"/>
    <n v="133284214"/>
    <n v="35017536.410000004"/>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en blanco)"/>
    <n v="23513680"/>
    <n v="723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en blanco)"/>
    <n v="18649767"/>
    <n v="4590881.41"/>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en blanco)"/>
    <n v="8847696"/>
    <n v="1681883.2400000002"/>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en blanco)"/>
    <n v="3600000"/>
    <n v="599325.5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en blanco)"/>
    <n v="5454560"/>
    <n v="532139.68999999994"/>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en blanco)"/>
    <n v="2900000"/>
    <n v="650000"/>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en blanco)"/>
    <n v="4800000"/>
    <n v="0"/>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en blanco)"/>
    <n v="980295"/>
    <n v="549999.18000000005"/>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en blanco)"/>
    <n v="300000"/>
    <n v="0"/>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en blanco)"/>
    <n v="1870000"/>
    <n v="0"/>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en blanco)"/>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en blanco)"/>
    <n v="300000"/>
    <n v="0"/>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en blanco)"/>
    <n v="768769"/>
    <n v="0"/>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en blanco)"/>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en blanco)"/>
    <n v="17070000"/>
    <n v="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en blanco)"/>
    <n v="7150000"/>
    <n v="0"/>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en blanco)"/>
    <n v="2370686595"/>
    <n v="361397182.5"/>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en blanco)"/>
    <n v="318806692"/>
    <n v="10026450.49"/>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en blanco)"/>
    <n v="323602968"/>
    <n v="55147898.769999996"/>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en blanco)"/>
    <n v="226355762"/>
    <n v="15935351.360000001"/>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en blanco)"/>
    <n v="12700000"/>
    <n v="0"/>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en blanco)"/>
    <n v="40000000"/>
    <n v="1425348.97"/>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en blanco)"/>
    <n v="82296304"/>
    <n v="4301097"/>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en blanco)"/>
    <n v="67600000"/>
    <n v="13873371.329999998"/>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en blanco)"/>
    <n v="33430000"/>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en blanco)"/>
    <n v="95025736"/>
    <n v="123060.29000000001"/>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en blanco)"/>
    <n v="21080000"/>
    <n v="0"/>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en blanco)"/>
    <n v="77387932"/>
    <n v="0"/>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en blanco)"/>
    <n v="4050000"/>
    <n v="0"/>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en blanco)"/>
    <n v="4540000"/>
    <n v="0"/>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en blanco)"/>
    <n v="5300000"/>
    <n v="0"/>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en blanco)"/>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en blanco)"/>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en blanco)"/>
    <n v="66700000"/>
    <n v="719576.55"/>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en blanco)"/>
    <n v="75330659"/>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en blanco)"/>
    <n v="45203000"/>
    <n v="10130333.33"/>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en blanco)"/>
    <n v="13462000"/>
    <n v="305813.57"/>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en blanco)"/>
    <n v="6295198"/>
    <n v="861121.7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en blanco)"/>
    <n v="4000000"/>
    <n v="104830.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en blanco)"/>
    <n v="38465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en blanco)"/>
    <n v="17405792"/>
    <n v="3795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en blanco)"/>
    <n v="3301200"/>
    <n v="450939.99"/>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212011"/>
    <n v="480976.7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en blanco)"/>
    <n v="1941000"/>
    <n v="201546.7899999999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0100000"/>
    <n v="3778313.179999999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en blanco)"/>
    <n v="1200000"/>
    <n v="18447.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en blanco)"/>
    <n v="4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en blanco)"/>
    <n v="8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en blanco)"/>
    <n v="1700000"/>
    <n v="334150.1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923808"/>
    <n v="1197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4330000"/>
    <n v="486714.2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en blanco)"/>
    <n v="2200000"/>
    <n v="266274.49"/>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en blanco)"/>
    <n v="1650000"/>
    <n v="34865"/>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en blanco)"/>
    <n v="3600000"/>
    <n v="373977.4"/>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en blanco)"/>
    <n v="780000"/>
    <n v="271678.09999999998"/>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en blanco)"/>
    <n v="600000"/>
    <n v="7552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205000"/>
    <n v="8500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en blanco)"/>
    <n v="966943"/>
    <n v="21437.54"/>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en blanco)"/>
    <n v="1190113921"/>
    <n v="202629627.56999999"/>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en blanco)"/>
    <n v="0"/>
    <n v="12762291.560000001"/>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en blanco)"/>
    <n v="129158712"/>
    <n v="29941421.11000000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en blanco)"/>
    <n v="0"/>
    <n v="7985991.9000000004"/>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en blanco)"/>
    <n v="0"/>
    <n v="2142382.5"/>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en blanco)"/>
    <n v="0"/>
    <n v="100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en blanco)"/>
    <n v="0"/>
    <n v="147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en blanco)"/>
    <n v="0"/>
    <n v="12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en blanco)"/>
    <n v="0"/>
    <n v="6195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en blanco)"/>
    <n v="6274127770"/>
    <n v="91196028.460000008"/>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en blanco)"/>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50 - CRÉDITO INTERNO"/>
    <s v="99 - MULTIPROVINCIAL"/>
    <s v="(en blanco)"/>
    <n v="0"/>
    <n v="19491769.19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50 - CRÉDITO INTERN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50 - CRÉDITO INTERNO"/>
    <s v="99 - MULTIPROVINCIAL"/>
    <s v="(en blanco)"/>
    <n v="0"/>
    <n v="23498756"/>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en blanco)"/>
    <n v="384574349"/>
    <n v="1669739.839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50 - CRÉDITO INTERN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9 - GASTOS FINANCIEROS"/>
    <s v="2.9.5 - GASTOS DE INTERESES, RECARGOS MULTAS Y SANCIONES DE IMPUESTOS Y CONTRIBUCIONES SOCIALES"/>
    <s v="N"/>
    <s v="00 - N/A"/>
    <s v="10 - FONDO GENERAL"/>
    <s v="99 - MULTIPROVINCIAL"/>
    <s v="(en blanco)"/>
    <n v="0"/>
    <n v="256818.8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en blanco)"/>
    <n v="31209834"/>
    <n v="7065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en blanco)"/>
    <n v="9781836"/>
    <n v="11415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en blanco)"/>
    <n v="4298346"/>
    <n v="1063364.230000000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en blanco)"/>
    <n v="2439000"/>
    <n v="495023.1700000000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en blanco)"/>
    <n v="184666"/>
    <n v="100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en blanco)"/>
    <n v="1528287"/>
    <n v="248716.2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en blanco)"/>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en blanco)"/>
    <n v="10472665"/>
    <n v="2243005.739999999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en blanco)"/>
    <n v="5850000"/>
    <n v="1198904.4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en blanco)"/>
    <n v="4400000"/>
    <n v="162769.2000000000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en blanco)"/>
    <n v="12484570"/>
    <n v="558688.7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en blanco)"/>
    <n v="48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en blanco)"/>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en blanco)"/>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en blanco)"/>
    <n v="3084000"/>
    <n v="72069.49000000000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en blanco)"/>
    <n v="61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43472333"/>
    <n v="29114633.449999999"/>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en blanco)"/>
    <n v="67079600"/>
    <n v="13194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8942818"/>
    <n v="4283197.1100000003"/>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en blanco)"/>
    <n v="6773500"/>
    <n v="1754524.4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001000"/>
    <n v="112548.6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en blanco)"/>
    <n v="154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15000"/>
    <n v="2480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3800000"/>
    <n v="32199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en blanco)"/>
    <n v="11431285"/>
    <n v="1955588.2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4775000"/>
    <n v="527102.73"/>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010000"/>
    <n v="996599.8"/>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887472"/>
    <n v="3424973.6000000006"/>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730000"/>
    <n v="405309.26"/>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4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65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450000"/>
    <n v="245312.55"/>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6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65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0970000"/>
    <n v="39837.199999999997"/>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en blanco)"/>
    <n v="114348399"/>
    <n v="25193408.5"/>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en blanco)"/>
    <n v="21672654"/>
    <n v="2694064.13"/>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13932.8"/>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061348"/>
    <n v="3810076.3000000007"/>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en blanco)"/>
    <n v="7186800"/>
    <n v="127847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570025"/>
    <n v="454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en blanco)"/>
    <n v="2700000"/>
    <n v="298616.52"/>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en blanco)"/>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en blanco)"/>
    <n v="5241008"/>
    <n v="1157819.2200000002"/>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en blanco)"/>
    <n v="6386297"/>
    <n v="1113081.090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00000"/>
    <n v="159914.57"/>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94975"/>
    <n v="307397.9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876451"/>
    <n v="1126623.870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8912"/>
    <n v="206053.3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7400"/>
    <n v="96695.81"/>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en blanco)"/>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90800"/>
    <n v="910340.9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986839"/>
    <n v="415246.3399999999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277246755"/>
    <n v="62460716.34999999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65936896"/>
    <n v="5339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38058182"/>
    <n v="9297117.510000001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8858266"/>
    <n v="4140897.900000000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742505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en blanco)"/>
    <n v="3660395"/>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11999275"/>
    <n v="811466.6099999998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en blanco)"/>
    <n v="21350000"/>
    <n v="3033391.139999999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795000"/>
    <n v="643775.2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02070"/>
    <n v="337850.0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8940420"/>
    <n v="632362.7900000001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700550"/>
    <n v="2835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1433258"/>
    <n v="295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612130"/>
    <n v="18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6950"/>
    <n v="29287.599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9023276"/>
    <n v="3631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078712"/>
    <n v="167371.04999999999"/>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en blanco)"/>
    <n v="187673500"/>
    <n v="35316754.039999999"/>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en blanco)"/>
    <n v="63059000"/>
    <n v="7875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18412"/>
    <n v="4858677.729999999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en blanco)"/>
    <n v="15592561"/>
    <n v="3945320.3199999994"/>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45000"/>
    <n v="439508.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en blanco)"/>
    <n v="7422327"/>
    <n v="4961779.1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en blanco)"/>
    <n v="40391705"/>
    <n v="3523925.9000000004"/>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en blanco)"/>
    <n v="30240000"/>
    <n v="60487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9707409"/>
    <n v="8502050.20999999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090000"/>
    <n v="49008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518000"/>
    <n v="4251777"/>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40000"/>
    <n v="16406"/>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en blanco)"/>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en blanco)"/>
    <n v="292000"/>
    <n v="244319"/>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0"/>
    <n v="4484125.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6873419"/>
    <n v="12153481.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687774"/>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en blanco)"/>
    <n v="34165000"/>
    <n v="10572383.02"/>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en blanco)"/>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en blanco)"/>
    <n v="3693496"/>
    <n v="1620841.17"/>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en blanco)"/>
    <n v="3000000"/>
    <n v="3422292.7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078981502"/>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250376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en blanco)"/>
    <n v="316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6934343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83818000"/>
    <n v="18035269.52"/>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en blanco)"/>
    <n v="9600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en blanco)"/>
    <n v="64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75979719"/>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276000"/>
    <n v="75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52923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0"/>
    <n v="194440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502000"/>
    <n v="53518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65285558"/>
    <n v="1062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7066330"/>
    <n v="2406957.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en blanco)"/>
    <n v="778156905"/>
    <n v="174885881.13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en blanco)"/>
    <n v="233818935"/>
    <n v="33745696.48000000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5816398"/>
    <n v="23633591.03000000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en blanco)"/>
    <n v="47898283"/>
    <n v="26758964.39000000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34510056"/>
    <n v="348993.3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700000"/>
    <n v="23364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26985684"/>
    <n v="885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en blanco)"/>
    <n v="18563793"/>
    <n v="2396460.779999999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4815750"/>
    <n v="125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en blanco)"/>
    <n v="279299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525603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en blanco)"/>
    <n v="115864980"/>
    <n v="31697320.03999999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20082304"/>
    <n v="10804767.61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000000"/>
    <n v="3024006.9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61200000"/>
    <n v="4564617.29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4721613"/>
    <n v="17823312.64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41518187"/>
    <n v="28178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0000000"/>
    <n v="16660095.72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4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18100000"/>
    <n v="328016.4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3000000"/>
    <n v="12105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000000"/>
    <n v="266395.33999999997"/>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43200000"/>
    <n v="253409.09"/>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5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en blanco)"/>
    <n v="9527600"/>
    <n v="2202457.21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en blanco)"/>
    <n v="7398500"/>
    <n v="1333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en blanco)"/>
    <n v="7600000"/>
    <n v="1715914.6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en blanco)"/>
    <n v="8369000"/>
    <n v="17409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en blanco)"/>
    <n v="9640100"/>
    <n v="18451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en blanco)"/>
    <n v="7355000"/>
    <n v="1478588.6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en blanco)"/>
    <n v="7144000"/>
    <n v="1552145.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en blanco)"/>
    <n v="7820000"/>
    <n v="15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en blanco)"/>
    <n v="5500000"/>
    <n v="1171920.85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en blanco)"/>
    <n v="8944332"/>
    <n v="2405690.13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en blanco)"/>
    <n v="7674500"/>
    <n v="1717320.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en blanco)"/>
    <n v="6966717"/>
    <n v="1454482.8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en blanco)"/>
    <n v="9120148"/>
    <n v="2430188.04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en blanco)"/>
    <n v="6250000"/>
    <n v="1332642.2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en blanco)"/>
    <n v="8788000"/>
    <n v="184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en blanco)"/>
    <n v="8714886"/>
    <n v="1846915.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en blanco)"/>
    <n v="7906500"/>
    <n v="1855451.3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en blanco)"/>
    <n v="9395470"/>
    <n v="20348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en blanco)"/>
    <n v="5621900"/>
    <n v="1389625.66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en blanco)"/>
    <n v="7648500"/>
    <n v="1573419.2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en blanco)"/>
    <n v="10042000"/>
    <n v="2154305.03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en blanco)"/>
    <n v="9992400"/>
    <n v="18928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en blanco)"/>
    <n v="8537000"/>
    <n v="1757305.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en blanco)"/>
    <n v="10550000"/>
    <n v="1715799.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en blanco)"/>
    <n v="8650000"/>
    <n v="179370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en blanco)"/>
    <n v="6500000"/>
    <n v="149551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en blanco)"/>
    <n v="6000000"/>
    <n v="13500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en blanco)"/>
    <n v="8404500"/>
    <n v="1770630.58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en blanco)"/>
    <n v="7936000"/>
    <n v="1632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en blanco)"/>
    <n v="6868100"/>
    <n v="14766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en blanco)"/>
    <n v="36200000"/>
    <n v="5815439.2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en blanco)"/>
    <n v="886706966"/>
    <n v="188320710.35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en blanco)"/>
    <n v="105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en blanco)"/>
    <n v="1360000"/>
    <n v="2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en blanco)"/>
    <n v="760000"/>
    <n v="9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en blanco)"/>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en blanco)"/>
    <n v="1412000"/>
    <n v="22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en blanco)"/>
    <n v="52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en blanco)"/>
    <n v="980000"/>
    <n v="4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en blanco)"/>
    <n v="64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en blanco)"/>
    <n v="680000"/>
    <n v="1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en blanco)"/>
    <n v="1240000"/>
    <n v="15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en blanco)"/>
    <n v="1025500"/>
    <n v="4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en blanco)"/>
    <n v="6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en blanco)"/>
    <n v="7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en blanco)"/>
    <n v="84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en blanco)"/>
    <n v="660000"/>
    <n v="9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en blanco)"/>
    <n v="440000"/>
    <n v="54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en blanco)"/>
    <n v="1800000"/>
    <n v="22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en blanco)"/>
    <n v="90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en blanco)"/>
    <n v="7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en blanco)"/>
    <n v="580000"/>
    <n v="4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en blanco)"/>
    <n v="1222000"/>
    <n v="18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en blanco)"/>
    <n v="652000"/>
    <n v="6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en blanco)"/>
    <n v="1800000"/>
    <n v="19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en blanco)"/>
    <n v="70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en blanco)"/>
    <n v="60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en blanco)"/>
    <n v="84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en blanco)"/>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en blanco)"/>
    <n v="440000"/>
    <n v="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en blanco)"/>
    <n v="940000"/>
    <n v="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en blanco)"/>
    <n v="2200000"/>
    <n v="10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en blanco)"/>
    <n v="105175611"/>
    <n v="500535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en blanco)"/>
    <n v="121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en blanco)"/>
    <n v="1112460"/>
    <n v="309424.949999999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en blanco)"/>
    <n v="811788"/>
    <n v="203095.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en blanco)"/>
    <n v="1400000"/>
    <n v="241955.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en blanco)"/>
    <n v="1371000"/>
    <n v="264732.3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en blanco)"/>
    <n v="1300000"/>
    <n v="281830.6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en blanco)"/>
    <n v="1200000"/>
    <n v="224359.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en blanco)"/>
    <n v="1400000"/>
    <n v="219254.94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en blanco)"/>
    <n v="1400000"/>
    <n v="231028.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en blanco)"/>
    <n v="1400000"/>
    <n v="166390.28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en blanco)"/>
    <n v="1150668"/>
    <n v="313980.3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en blanco)"/>
    <n v="1200000"/>
    <n v="244648.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en blanco)"/>
    <n v="1033283"/>
    <n v="221714.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en blanco)"/>
    <n v="1179852"/>
    <n v="294204.24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en blanco)"/>
    <n v="1400000"/>
    <n v="178399.830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en blanco)"/>
    <n v="1128528"/>
    <n v="282276.99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en blanco)"/>
    <n v="1100000"/>
    <n v="277316.16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en blanco)"/>
    <n v="1400000"/>
    <n v="257422.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en blanco)"/>
    <n v="1600000"/>
    <n v="308363.04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en blanco)"/>
    <n v="1128100"/>
    <n v="181995.7499999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en blanco)"/>
    <n v="1101500"/>
    <n v="236183.94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en blanco)"/>
    <n v="1300000"/>
    <n v="326754.09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en blanco)"/>
    <n v="1300000"/>
    <n v="28810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en blanco)"/>
    <n v="1100000"/>
    <n v="266579.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en blanco)"/>
    <n v="1800000"/>
    <n v="257350.53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en blanco)"/>
    <n v="1400000"/>
    <n v="237722.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en blanco)"/>
    <n v="900000"/>
    <n v="228029.01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en blanco)"/>
    <n v="1100000"/>
    <n v="205639.8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en blanco)"/>
    <n v="1400000"/>
    <n v="262500.8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en blanco)"/>
    <n v="1400000"/>
    <n v="249111.54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en blanco)"/>
    <n v="972560"/>
    <n v="225118.5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en blanco)"/>
    <n v="5600000"/>
    <n v="870636.6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en blanco)"/>
    <n v="127681864"/>
    <n v="28667393.13999998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en blanco)"/>
    <n v="1400000"/>
    <n v="994297.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en blanco)"/>
    <n v="1450982"/>
    <n v="42238.6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en blanco)"/>
    <n v="930250"/>
    <n v="101624.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en blanco)"/>
    <n v="950000"/>
    <n v="143437.1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en blanco)"/>
    <n v="1100000"/>
    <n v="75176.60000000000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en blanco)"/>
    <n v="550000"/>
    <n v="7736.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en blanco)"/>
    <n v="1000000"/>
    <n v="22717.8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en blanco)"/>
    <n v="2250000"/>
    <n v="105194.48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en blanco)"/>
    <n v="1000000"/>
    <n v="16568.87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en blanco)"/>
    <n v="850000"/>
    <n v="99093.07999999998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en blanco)"/>
    <n v="1150000"/>
    <n v="155422.84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en blanco)"/>
    <n v="1350000"/>
    <n v="278913.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en blanco)"/>
    <n v="650000"/>
    <n v="18404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en blanco)"/>
    <n v="1150000"/>
    <n v="100817.3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en blanco)"/>
    <n v="1250000"/>
    <n v="112360.2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en blanco)"/>
    <n v="1000000"/>
    <n v="180912.3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en blanco)"/>
    <n v="590277"/>
    <n v="1918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en blanco)"/>
    <n v="850000"/>
    <n v="77616.5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en blanco)"/>
    <n v="600000"/>
    <n v="102719.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en blanco)"/>
    <n v="1250000"/>
    <n v="356666.8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en blanco)"/>
    <n v="850000"/>
    <n v="114503.0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en blanco)"/>
    <n v="850000"/>
    <n v="40605.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en blanco)"/>
    <n v="700000"/>
    <n v="38142.6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en blanco)"/>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en blanco)"/>
    <n v="850000"/>
    <n v="108279.3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en blanco)"/>
    <n v="500000"/>
    <n v="95081.040000000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en blanco)"/>
    <n v="750000"/>
    <n v="61849.790000000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en blanco)"/>
    <n v="1100000"/>
    <n v="23347.8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en blanco)"/>
    <n v="750000"/>
    <n v="42162.0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en blanco)"/>
    <n v="720000"/>
    <n v="14756.4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en blanco)"/>
    <n v="1450000"/>
    <n v="296366.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en blanco)"/>
    <n v="49554588"/>
    <n v="19142275.47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en blanco)"/>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en blanco)"/>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en blanco)"/>
    <n v="170724568"/>
    <n v="247658.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en blanco)"/>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en blanco)"/>
    <n v="13581435"/>
    <n v="3254799.46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en blanco)"/>
    <n v="300000"/>
    <n v="47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en blanco)"/>
    <n v="50000"/>
    <n v="5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en blanco)"/>
    <n v="297782"/>
    <n v="106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en blanco)"/>
    <n v="6542400"/>
    <n v="2011742.65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en blanco)"/>
    <n v="36900652"/>
    <n v="63375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en blanco)"/>
    <n v="39317276"/>
    <n v="49565244.44999998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en blanco)"/>
    <n v="10881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en blanco)"/>
    <n v="693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en blanco)"/>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en blanco)"/>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en blanco)"/>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8934347"/>
    <n v="1301900.90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en blanco)"/>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en blanco)"/>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en blanco)"/>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en blanco)"/>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en blanco)"/>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7076598"/>
    <n v="768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en blanco)"/>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en blanco)"/>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en blanco)"/>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en blanco)"/>
    <n v="2030358"/>
    <n v="2973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en blanco)"/>
    <n v="2650000"/>
    <n v="9121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en blanco)"/>
    <n v="15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en blanco)"/>
    <n v="1050000"/>
    <n v="212767.3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en blanco)"/>
    <n v="1098054"/>
    <n v="4504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en blanco)"/>
    <n v="950000"/>
    <n v="109351.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en blanco)"/>
    <n v="1200000"/>
    <n v="373075.200000000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en blanco)"/>
    <n v="800000"/>
    <n v="1380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en blanco)"/>
    <n v="2300000"/>
    <n v="259842.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en blanco)"/>
    <n v="1443043"/>
    <n v="1054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en blanco)"/>
    <n v="1650000"/>
    <n v="1087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en blanco)"/>
    <n v="1250000"/>
    <n v="60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en blanco)"/>
    <n v="1500000"/>
    <n v="3997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en blanco)"/>
    <n v="1000000"/>
    <n v="149474.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en blanco)"/>
    <n v="1200000"/>
    <n v="12761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en blanco)"/>
    <n v="1300000"/>
    <n v="420250.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en blanco)"/>
    <n v="1000000"/>
    <n v="22022.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en blanco)"/>
    <n v="2250000"/>
    <n v="37618.85000000000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en blanco)"/>
    <n v="1000000"/>
    <n v="42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en blanco)"/>
    <n v="1200000"/>
    <n v="1093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en blanco)"/>
    <n v="700000"/>
    <n v="163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en blanco)"/>
    <n v="1000000"/>
    <n v="15084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en blanco)"/>
    <n v="1500004"/>
    <n v="160462.640000000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en blanco)"/>
    <n v="900000"/>
    <n v="2468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en blanco)"/>
    <n v="800000"/>
    <n v="7499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en blanco)"/>
    <n v="20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45995000"/>
    <n v="125239.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en blanco)"/>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en blanco)"/>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en blanco)"/>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en blanco)"/>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en blanco)"/>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en blanco)"/>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en blanco)"/>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en blanco)"/>
    <n v="120003050"/>
    <n v="521315.15"/>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en blanco)"/>
    <n v="26806000"/>
    <n v="7275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en blanco)"/>
    <n v="4280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en blanco)"/>
    <n v="3784538"/>
    <n v="1100936.56"/>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en blanco)"/>
    <n v="3262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en blanco)"/>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en blanco)"/>
    <n v="2140571"/>
    <n v="9888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5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en blanco)"/>
    <n v="45760149"/>
    <n v="8470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en blanco)"/>
    <n v="7040022"/>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en blanco)"/>
    <n v="6542995"/>
    <n v="1286762.83"/>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en blanco)"/>
    <n v="1687244"/>
    <n v="105955.2"/>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en blanco)"/>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en blanco)"/>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en blanco)"/>
    <n v="480971136"/>
    <n v="68011701.969999999"/>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en blanco)"/>
    <n v="24336432259"/>
    <n v="5077348431.2799988"/>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en blanco)"/>
    <n v="15215280"/>
    <n v="328667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en blanco)"/>
    <n v="625087236"/>
    <n v="162419624"/>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en blanco)"/>
    <n v="45341584"/>
    <n v="9917994.0800000001"/>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en blanco)"/>
    <n v="3102406395"/>
    <n v="707433563.78000021"/>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en blanco)"/>
    <n v="344470324"/>
    <n v="81028360.410000011"/>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en blanco)"/>
    <n v="30460000"/>
    <n v="1373846.62"/>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en blanco)"/>
    <n v="72417480"/>
    <n v="6508555.7300000004"/>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en blanco)"/>
    <n v="7000000"/>
    <n v="1463998"/>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en blanco)"/>
    <n v="3000000"/>
    <n v="1457420.7"/>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en blanco)"/>
    <n v="617032973"/>
    <n v="37439394.629999995"/>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en blanco)"/>
    <n v="8472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en blanco)"/>
    <n v="880357000"/>
    <n v="12421836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en blanco)"/>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190761950"/>
    <n v="0"/>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99905220"/>
    <n v="14467375"/>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en blanco)"/>
    <n v="812274730"/>
    <n v="35641888.399999991"/>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en blanco)"/>
    <n v="358415618"/>
    <n v="5580382.5899999999"/>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en blanco)"/>
    <n v="43208560"/>
    <n v="517414.17000000004"/>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en blanco)"/>
    <n v="1530231"/>
    <n v="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en blanco)"/>
    <n v="79920400"/>
    <n v="355310.73999999993"/>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en blanco)"/>
    <n v="15309505"/>
    <n v="1197881.92"/>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1659467431"/>
    <n v="345426347.90000004"/>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en blanco)"/>
    <n v="416262143"/>
    <n v="193451037.87"/>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en blanco)"/>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en blanco)"/>
    <n v="0"/>
    <n v="1593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en blanco)"/>
    <n v="2120660306"/>
    <n v="313818830.87"/>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en blanco)"/>
    <n v="783741933"/>
    <n v="167992626.68000001"/>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en blanco)"/>
    <n v="229142220"/>
    <n v="280275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en blanco)"/>
    <n v="710263907"/>
    <n v="74891466.669999987"/>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en blanco)"/>
    <n v="193933246"/>
    <n v="46584094.559999987"/>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80976915"/>
    <n v="19701915.60999999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en blanco)"/>
    <n v="215441929"/>
    <n v="18091922.85999999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en blanco)"/>
    <n v="518261"/>
    <n v="219245.7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en blanco)"/>
    <n v="32478178"/>
    <n v="3103878.9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en blanco)"/>
    <n v="4410362"/>
    <n v="37022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en blanco)"/>
    <n v="0"/>
    <n v="23518008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en blanco)"/>
    <n v="185676491"/>
    <n v="5454889.640000000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en blanco)"/>
    <n v="107903399"/>
    <n v="11848600.8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en blanco)"/>
    <n v="25292486"/>
    <n v="4288698.4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en blanco)"/>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en blanco)"/>
    <n v="62214390"/>
    <n v="38847762.840000004"/>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en blanco)"/>
    <n v="80962"/>
    <n v="10282779.56000000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en blanco)"/>
    <n v="25165105"/>
    <n v="1867136.66"/>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en blanco)"/>
    <n v="29205946"/>
    <n v="21467499.46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en blanco)"/>
    <n v="14492957"/>
    <n v="2301786.7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en blanco)"/>
    <n v="32160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en blanco)"/>
    <n v="103137"/>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en blanco)"/>
    <n v="5754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en blanco)"/>
    <n v="157300301"/>
    <n v="3172834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en blanco)"/>
    <n v="96306252"/>
    <n v="26810280.41"/>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en blanco)"/>
    <n v="272881993"/>
    <n v="54496205"/>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en blanco)"/>
    <n v="18226563"/>
    <n v="3946087.5999999996"/>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en blanco)"/>
    <n v="798000"/>
    <n v="94602.18"/>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en blanco)"/>
    <n v="16188000"/>
    <n v="3463927.5"/>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en blanco)"/>
    <n v="1200000"/>
    <n v="560576.97"/>
  </r>
  <r>
    <s v="2026"/>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99 - MULTIPROVINCIAL"/>
    <s v="(en blanco)"/>
    <n v="0"/>
    <n v="20060"/>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en blanco)"/>
    <n v="750000"/>
    <n v="648950.7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en blanco)"/>
    <n v="1380000"/>
    <n v="0"/>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en blanco)"/>
    <n v="206040000"/>
    <n v="0"/>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en blanco)"/>
    <n v="230000"/>
    <n v="0"/>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en blanco)"/>
    <n v="24000000"/>
    <n v="50880"/>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en blanco)"/>
    <n v="5475646"/>
    <n v="438364.1"/>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en blanco)"/>
    <n v="700000"/>
    <n v="0"/>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en blanco)"/>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en blanco)"/>
    <n v="2600000"/>
    <n v="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en blanco)"/>
    <n v="14662957"/>
    <n v="3000891"/>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en blanco)"/>
    <n v="6151220"/>
    <n v="883640.05"/>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en blanco)"/>
    <n v="400000"/>
    <n v="20412.5"/>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en blanco)"/>
    <n v="48111171"/>
    <n v="106488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en blanco)"/>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en blanco)"/>
    <n v="14591346"/>
    <n v="6360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en blanco)"/>
    <n v="80000"/>
    <n v="13401.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en blanco)"/>
    <n v="6300000"/>
    <n v="1606400.65"/>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en blanco)"/>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en blanco)"/>
    <n v="4539464"/>
    <n v="904157.0000000001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en blanco)"/>
    <n v="1810200"/>
    <n v="26162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en blanco)"/>
    <n v="0"/>
    <n v="21686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en blanco)"/>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en blanco)"/>
    <n v="150000"/>
    <n v="9653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en blanco)"/>
    <n v="9202647"/>
    <n v="2429558.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en blanco)"/>
    <n v="5798637"/>
    <n v="1711199.9"/>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1538919"/>
    <n v="219012.2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en blanco)"/>
    <n v="6417055"/>
    <n v="699310.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en blanco)"/>
    <n v="111984291"/>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en blanco)"/>
    <n v="4183382"/>
    <n v="518834.2000000000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en blanco)"/>
    <n v="371559"/>
    <n v="138728.20000000001"/>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en blanco)"/>
    <n v="0"/>
    <n v="38232"/>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en blanco)"/>
    <n v="475000"/>
    <n v="144306.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en blanco)"/>
    <n v="35000"/>
    <n v="7882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en blanco)"/>
    <n v="1520000"/>
    <n v="65323"/>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en blanco)"/>
    <n v="6088159"/>
    <n v="263983.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en blanco)"/>
    <n v="94580591"/>
    <n v="21689466.38000000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en blanco)"/>
    <n v="13547988"/>
    <n v="3357061.48"/>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en blanco)"/>
    <n v="2418412"/>
    <n v="349481.9100000000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en blanco)"/>
    <n v="24294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en blanco)"/>
    <n v="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en blanco)"/>
    <n v="1834474"/>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en blanco)"/>
    <n v="34458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en blanco)"/>
    <n v="14513915"/>
    <n v="2797020.070000000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en blanco)"/>
    <n v="4729000"/>
    <n v="1137827.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en blanco)"/>
    <n v="301271"/>
    <n v="472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en blanco)"/>
    <n v="2234261"/>
    <n v="186964.9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en blanco)"/>
    <n v="13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en blanco)"/>
    <n v="11518512"/>
    <n v="136540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en blanco)"/>
    <n v="2805662"/>
    <n v="531843.29"/>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en blanco)"/>
    <n v="418503364"/>
    <n v="91937363.5"/>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en blanco)"/>
    <n v="30682400"/>
    <n v="70472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en blanco)"/>
    <n v="24095662"/>
    <n v="5807188.5499999998"/>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en blanco)"/>
    <n v="15909920"/>
    <n v="3797903.17"/>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en blanco)"/>
    <n v="905000"/>
    <n v="423340.93"/>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en blanco)"/>
    <n v="10550000"/>
    <n v="558131.41"/>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en blanco)"/>
    <n v="590000"/>
    <n v="80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en blanco)"/>
    <n v="13801000"/>
    <n v="1753561.2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en blanco)"/>
    <n v="27500000"/>
    <n v="46862.9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692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1182000"/>
    <n v="2015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en blanco)"/>
    <n v="59686648"/>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en blanco)"/>
    <n v="124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en blanco)"/>
    <n v="190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en blanco)"/>
    <n v="18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en blanco)"/>
    <n v="0"/>
    <n v="4425"/>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67599546"/>
    <n v="5709856"/>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en blanco)"/>
    <n v="2741250"/>
    <n v="246207"/>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en blanco)"/>
    <n v="22090278"/>
    <n v="4841235.04"/>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3128967"/>
    <n v="749656.15"/>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en blanco)"/>
    <n v="525000"/>
    <n v="131401.16999999998"/>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en blanco)"/>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en blanco)"/>
    <n v="2400000"/>
    <n v="657066.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425000"/>
    <n v="365920.31"/>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en blanco)"/>
    <n v="505793"/>
    <n v="117895.42"/>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en blanco)"/>
    <n v="1056613586"/>
    <n v="237681762.04000005"/>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en blanco)"/>
    <n v="64171493"/>
    <n v="11985074.27999999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en blanco)"/>
    <n v="50568469"/>
    <n v="11491188.68"/>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en blanco)"/>
    <n v="1316241"/>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en blanco)"/>
    <n v="10500000"/>
    <n v="82575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en blanco)"/>
    <n v="21179628"/>
    <n v="1326523.899999999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en blanco)"/>
    <n v="30000000"/>
    <n v="1938235.68"/>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en blanco)"/>
    <n v="2200000"/>
    <n v="25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en blanco)"/>
    <n v="62000000"/>
    <n v="20838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en blanco)"/>
    <n v="3526960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en blanco)"/>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en blanco)"/>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en blanco)"/>
    <n v="131953750"/>
    <n v="19980840.890000001"/>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en blanco)"/>
    <n v="28806764"/>
    <n v="255087"/>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en blanco)"/>
    <n v="33276009"/>
    <n v="7604286.4799999995"/>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4754328"/>
    <n v="1176737.8500000001"/>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en blanco)"/>
    <n v="1275000"/>
    <n v="329680.89"/>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en blanco)"/>
    <n v="848000"/>
    <n v="108910.44"/>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695000"/>
    <n v="615310.9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440000"/>
    <n v="179420.46000000002"/>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en blanco)"/>
    <n v="3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en blanco)"/>
    <n v="4350000"/>
    <n v="355906.2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en blanco)"/>
    <n v="1515000"/>
    <n v="96288"/>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en blanco)"/>
    <n v="4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en blanco)"/>
    <n v="105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0"/>
    <n v="14203.66"/>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4660000"/>
    <n v="843616.39999999991"/>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en blanco)"/>
    <n v="1760000"/>
    <n v="192473.3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en blanco)"/>
    <n v="13394866"/>
    <n v="2916667.2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en blanco)"/>
    <n v="1900726"/>
    <n v="451791.8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en blanco)"/>
    <n v="683200"/>
    <n v="360997.5799999999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200000"/>
    <n v="8307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en blanco)"/>
    <n v="1750000"/>
    <n v="394882.3199999999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en blanco)"/>
    <n v="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11700"/>
    <n v="7684.1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033630"/>
    <n v="349384.58"/>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en blanco)"/>
    <n v="1108552"/>
    <n v="7150.8"/>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en blanco)"/>
    <n v="63157788"/>
    <n v="14878545.57"/>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1598932"/>
    <n v="431605.89999999997"/>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en blanco)"/>
    <n v="1373820"/>
    <n v="97396.159999999989"/>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en blanco)"/>
    <n v="345000"/>
    <n v="42205.12000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en blanco)"/>
    <n v="5667654"/>
    <n v="886711.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en blanco)"/>
    <n v="336000"/>
    <n v="54681.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en blanco)"/>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en blanco)"/>
    <n v="450000"/>
    <n v="1560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en blanco)"/>
    <n v="200000"/>
    <n v="100000.28"/>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en blanco)"/>
    <n v="1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en blanco)"/>
    <n v="18224000"/>
    <n v="4473659.1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en blanco)"/>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5800000"/>
    <n v="285000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en blanco)"/>
    <n v="780000"/>
    <n v="97680.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en blanco)"/>
    <n v="13197400"/>
    <n v="3162447.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en blanco)"/>
    <n v="1897000"/>
    <n v="447327.9799999999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en blanco)"/>
    <n v="1000000"/>
    <n v="220560.08"/>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27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en blanco)"/>
    <n v="1800000"/>
    <n v="449945.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en blanco)"/>
    <n v="135000"/>
    <n v="71034.2300000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en blanco)"/>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990000"/>
    <n v="456748.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en blanco)"/>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en blanco)"/>
    <n v="820915451"/>
    <n v="166807150.04999998"/>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en blanco)"/>
    <n v="60070236"/>
    <n v="14850318.399999999"/>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en blanco)"/>
    <n v="3494000"/>
    <n v="683660.56"/>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en blanco)"/>
    <n v="343344"/>
    <n v="401425.19"/>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en blanco)"/>
    <n v="0"/>
    <n v="464312.58"/>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198240"/>
    <n v="15104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en blanco)"/>
    <n v="1132800"/>
    <n v="1888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en blanco)"/>
    <n v="1080000"/>
    <n v="9000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en blanco)"/>
    <n v="2000000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en blanco)"/>
    <n v="2500000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en blanco)"/>
    <n v="45343172"/>
    <n v="43190.559999999998"/>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en blanco)"/>
    <n v="40052045"/>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en blanco)"/>
    <n v="166378416"/>
    <n v="1355838.8800000001"/>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en blanco)"/>
    <n v="41762500"/>
    <n v="9484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en blanco)"/>
    <n v="7792800"/>
    <n v="19427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2737050"/>
    <n v="673364"/>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en blanco)"/>
    <n v="1941600"/>
    <n v="181602.98"/>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en blanco)"/>
    <n v="400015000"/>
    <n v="51071381"/>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en blanco)"/>
    <n v="1198462"/>
    <n v="181838"/>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en blanco)"/>
    <n v="220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6168400"/>
    <n v="20159.879999999997"/>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en blanco)"/>
    <n v="1764554"/>
    <n v="577609.32999999996"/>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en blanco)"/>
    <n v="9645000"/>
    <n v="1310407"/>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en blanco)"/>
    <n v="1253200"/>
    <n v="202982.06999999998"/>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en blanco)"/>
    <n v="1810000"/>
    <n v="217644.0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en blanco)"/>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en blanco)"/>
    <n v="40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en blanco)"/>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74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en blanco)"/>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en blanco)"/>
    <n v="18465338"/>
    <n v="4906770.28"/>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2553602"/>
    <n v="620576.46"/>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en blanco)"/>
    <n v="1062864"/>
    <n v="101397.8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en blanco)"/>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en blanco)"/>
    <n v="167317"/>
    <n v="304139.3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en blanco)"/>
    <n v="3575683"/>
    <n v="65462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en blanco)"/>
    <n v="29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en blanco)"/>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
    <n v="20429.25"/>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120000"/>
    <n v="521935.9400000000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en blanco)"/>
    <n v="280000"/>
    <n v="138011.62999999998"/>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en blanco)"/>
    <n v="6368747859"/>
    <n v="1407124959.4200001"/>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en blanco)"/>
    <n v="96888969"/>
    <n v="23660780.5"/>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en blanco)"/>
    <n v="444417483"/>
    <n v="110772763.79000001"/>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en blanco)"/>
    <n v="100970547"/>
    <n v="25228006.739999998"/>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en blanco)"/>
    <n v="0"/>
    <n v="233394.13"/>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en blanco)"/>
    <n v="24600000"/>
    <n v="3031230"/>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en blanco)"/>
    <n v="3000000"/>
    <n v="1046381.99"/>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en blanco)"/>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en blanco)"/>
    <n v="170707699"/>
    <n v="54966561.950000003"/>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199163698"/>
    <n v="740474.39"/>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en blanco)"/>
    <n v="4500200"/>
    <n v="220000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en blanco)"/>
    <n v="850000"/>
    <n v="51802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en blanco)"/>
    <n v="273865066"/>
    <n v="60657514"/>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en blanco)"/>
    <n v="32902378"/>
    <n v="8009626.1200000001"/>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en blanco)"/>
    <n v="89998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en blanco)"/>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en blanco)"/>
    <n v="5300000"/>
    <n v="2221665"/>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en blanco)"/>
    <n v="3650000"/>
    <n v="282799.86"/>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en blanco)"/>
    <n v="360529307"/>
    <n v="20901347.530000001"/>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en blanco)"/>
    <n v="32316270"/>
    <n v="5967593.0999999996"/>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en blanco)"/>
    <n v="334247484"/>
    <n v="82349237.079999998"/>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en blanco)"/>
    <n v="5022057"/>
    <n v="1182869.2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en blanco)"/>
    <n v="5609200"/>
    <n v="1376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en blanco)"/>
    <n v="8985285"/>
    <n v="0"/>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en blanco)"/>
    <n v="880738"/>
    <n v="232000"/>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en blanco)"/>
    <n v="6949711"/>
    <n v="11204.1"/>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en blanco)"/>
    <n v="271449598"/>
    <n v="89847672.919999987"/>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en blanco)"/>
    <n v="15905205"/>
    <n v="2355937.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en blanco)"/>
    <n v="42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en blanco)"/>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en blanco)"/>
    <n v="10500000"/>
    <n v="778100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en blanco)"/>
    <n v="5205558230"/>
    <n v="1008926127.9200001"/>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en blanco)"/>
    <n v="10608112535"/>
    <n v="2567195624.9099998"/>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en blanco)"/>
    <n v="189410056"/>
    <n v="49738556.550000004"/>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en blanco)"/>
    <n v="628705697"/>
    <n v="160427585.09"/>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en blanco)"/>
    <n v="295068709"/>
    <n v="74996865.569999993"/>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en blanco)"/>
    <n v="733029421"/>
    <n v="183925335.00999999"/>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en blanco)"/>
    <n v="214429932"/>
    <n v="38020388.310000002"/>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en blanco)"/>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en blanco)"/>
    <n v="60000000"/>
    <n v="9894419"/>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en blanco)"/>
    <n v="2073000"/>
    <n v="677543.08000000007"/>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en blanco)"/>
    <n v="2577120"/>
    <n v="514821.02"/>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en blanco)"/>
    <n v="420448916"/>
    <n v="86850122.150000006"/>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en blanco)"/>
    <n v="7800000"/>
    <n v="1410943.74"/>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en blanco)"/>
    <n v="54320000"/>
    <n v="65422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en blanco)"/>
    <n v="320235960"/>
    <n v="8290848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en blanco)"/>
    <n v="199843606"/>
    <n v="4700551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en blanco)"/>
    <n v="1500000"/>
    <n v="0"/>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en blanco)"/>
    <n v="42946921"/>
    <n v="62472853.280000001"/>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en blanco)"/>
    <n v="12650000"/>
    <n v="2068764.2"/>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en blanco)"/>
    <n v="2471056"/>
    <n v="859630"/>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en blanco)"/>
    <n v="3940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en blanco)"/>
    <n v="1694700"/>
    <n v="22021141.910000004"/>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en blanco)"/>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en blanco)"/>
    <n v="4992585"/>
    <n v="31907.200000000001"/>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0"/>
    <n v="10454.799999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en blanco)"/>
    <n v="44790399"/>
    <n v="11642291.08"/>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en blanco)"/>
    <n v="132554029"/>
    <n v="24771964.920000002"/>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2500000"/>
    <n v="256296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en blanco)"/>
    <n v="21792454"/>
    <n v="8154284.9799999986"/>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en blanco)"/>
    <n v="17421762"/>
    <n v="258966.34"/>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en blanco)"/>
    <n v="8535068723"/>
    <n v="1912918209.3200002"/>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en blanco)"/>
    <n v="389580222"/>
    <n v="108612083.03"/>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en blanco)"/>
    <n v="556172971"/>
    <n v="134860931.61000001"/>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en blanco)"/>
    <n v="213015434"/>
    <n v="42414197.450000003"/>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en blanco)"/>
    <n v="500000"/>
    <n v="84522.6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en blanco)"/>
    <n v="62588907"/>
    <n v="12470775.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en blanco)"/>
    <n v="8000000"/>
    <n v="1649966.04"/>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en blanco)"/>
    <n v="1920000"/>
    <n v="2564859.4200000004"/>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en blanco)"/>
    <n v="355299419"/>
    <n v="299636859"/>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en blanco)"/>
    <n v="93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5000000"/>
    <n v="185000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400000000"/>
    <n v="6777472.6900000004"/>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en blanco)"/>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95399982"/>
    <n v="98148851.459999993"/>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en blanco)"/>
    <n v="255600000"/>
    <n v="37201908.349999994"/>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en blanco)"/>
    <n v="14000000"/>
    <n v="18923435.390000001"/>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en blanco)"/>
    <n v="9000000"/>
    <n v="239982.5"/>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en blanco)"/>
    <n v="6291460"/>
    <n v="63956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en blanco)"/>
    <n v="4000000"/>
    <n v="122625.59999999999"/>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en blanco)"/>
    <n v="244150569"/>
    <n v="9001284.1800000016"/>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en blanco)"/>
    <n v="17500000"/>
    <n v="11860716.549999999"/>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en blanco)"/>
    <n v="599860589"/>
    <n v="86410612.230000004"/>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en blanco)"/>
    <n v="1398032498"/>
    <n v="319983426.14999998"/>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en blanco)"/>
    <n v="178015695"/>
    <n v="133410359.75"/>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en blanco)"/>
    <n v="19575866"/>
    <n v="4201533.7100000009"/>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en blanco)"/>
    <n v="170400780"/>
    <n v="38668844.659999996"/>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en blanco)"/>
    <n v="5050000"/>
    <n v="1901317.5999999999"/>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en blanco)"/>
    <n v="220470800"/>
    <n v="28731855.520000003"/>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en blanco)"/>
    <n v="7609220"/>
    <n v="177572.86"/>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en blanco)"/>
    <n v="108001743"/>
    <n v="11968002.460000001"/>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en blanco)"/>
    <n v="314580000"/>
    <n v="72095331.900000006"/>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en blanco)"/>
    <n v="125070306"/>
    <n v="9602701.1100000013"/>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en blanco)"/>
    <n v="20402442"/>
    <n v="19731093.409999996"/>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en blanco)"/>
    <n v="10000000"/>
    <n v="4489902.95"/>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en blanco)"/>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en blanco)"/>
    <n v="221677446"/>
    <n v="46949015.169999987"/>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en blanco)"/>
    <n v="29920958"/>
    <n v="11181041.189999999"/>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en blanco)"/>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en blanco)"/>
    <n v="23928876"/>
    <n v="3409378.7199999997"/>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en blanco)"/>
    <n v="5500000"/>
    <n v="5379109.8000000007"/>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en blanco)"/>
    <n v="6200000"/>
    <n v="3837330.8299999996"/>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en blanco)"/>
    <n v="20502652"/>
    <n v="2055087.5"/>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en blanco)"/>
    <n v="260312803"/>
    <n v="60978513.809999995"/>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en blanco)"/>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en blanco)"/>
    <n v="68991897"/>
    <n v="26650310.870000005"/>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en blanco)"/>
    <n v="6198600"/>
    <n v="874998.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en blanco)"/>
    <n v="37782318"/>
    <n v="8718465.0299999993"/>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en blanco)"/>
    <n v="1093297"/>
    <n v="273259.70999999996"/>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en blanco)"/>
    <n v="1320000"/>
    <n v="372594"/>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en blanco)"/>
    <n v="4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en blanco)"/>
    <n v="1343940"/>
    <n v="220095"/>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en blanco)"/>
    <n v="30000"/>
    <n v="273883.90000000002"/>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en blanco)"/>
    <n v="17018335"/>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en blanco)"/>
    <n v="4741200"/>
    <n v="1184565.8400000001"/>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en blanco)"/>
    <n v="42000"/>
    <n v="86376"/>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en blanco)"/>
    <n v="800000"/>
    <n v="41831"/>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en blanco)"/>
    <n v="12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en blanco)"/>
    <n v="502000"/>
    <n v="272.58"/>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en blanco)"/>
    <n v="186716"/>
    <n v="6009.74"/>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en blanco)"/>
    <n v="6300000"/>
    <n v="1381971.22"/>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en blanco)"/>
    <n v="950000"/>
    <n v="98650.36"/>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en blanco)"/>
    <n v="33987897"/>
    <n v="7783217.7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en blanco)"/>
    <n v="373600"/>
    <n v="93399.99"/>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en blanco)"/>
    <n v="1170095"/>
    <n v="286852.03999999998"/>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en blanco)"/>
    <n v="2324499"/>
    <n v="231733.21"/>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en blanco)"/>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en blanco)"/>
    <n v="18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en blanco)"/>
    <n v="70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en blanco)"/>
    <n v="4106000"/>
    <n v="986642.6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en blanco)"/>
    <n v="1500000"/>
    <n v="11658.4"/>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en blanco)"/>
    <n v="450000"/>
    <n v="79886"/>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en blanco)"/>
    <n v="2381400"/>
    <n v="596420.14"/>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en blanco)"/>
    <n v="730000"/>
    <n v="0"/>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en blanco)"/>
    <n v="1711574"/>
    <n v="311416.03999999998"/>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en blanco)"/>
    <n v="23797797"/>
    <n v="4067186.28"/>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en blanco)"/>
    <n v="55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en blanco)"/>
    <n v="3349091"/>
    <n v="1146794.07"/>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en blanco)"/>
    <n v="86000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en blanco)"/>
    <n v="381990935"/>
    <n v="88508735.75999999"/>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en blanco)"/>
    <n v="7015200"/>
    <n v="18718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en blanco)"/>
    <n v="17303900"/>
    <n v="4500200.0999999996"/>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en blanco)"/>
    <n v="32901040"/>
    <n v="6517289.7600000007"/>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en blanco)"/>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en blanco)"/>
    <n v="3783600"/>
    <n v="94550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en blanco)"/>
    <n v="3246000"/>
    <n v="214347"/>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en blanco)"/>
    <n v="12500000"/>
    <n v="928850"/>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en blanco)"/>
    <n v="3361521"/>
    <n v="3958569.71"/>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en blanco)"/>
    <n v="12418933"/>
    <n v="535020"/>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en blanco)"/>
    <n v="436217"/>
    <n v="20355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en blanco)"/>
    <n v="104682601"/>
    <n v="24012935.600000001"/>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en blanco)"/>
    <n v="1389015"/>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en blanco)"/>
    <n v="8178000"/>
    <n v="5734.8"/>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en blanco)"/>
    <n v="106125"/>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en blanco)"/>
    <n v="1780270"/>
    <n v="442137.74"/>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en blanco)"/>
    <n v="31270"/>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en blanco)"/>
    <n v="7080044"/>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en blanco)"/>
    <n v="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en blanco)"/>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en blanco)"/>
    <n v="7500333"/>
    <n v="249018.12"/>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en blanco)"/>
    <n v="152163"/>
    <n v="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en blanco)"/>
    <n v="37670136"/>
    <n v="454211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en blanco)"/>
    <n v="809374"/>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en blanco)"/>
    <n v="23804911"/>
    <n v="1278406.98"/>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en blanco)"/>
    <n v="2124305"/>
    <n v="0"/>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en blanco)"/>
    <n v="24016000"/>
    <n v="54725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en blanco)"/>
    <n v="23742000"/>
    <n v="61365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en blanco)"/>
    <n v="1961780"/>
    <n v="450934"/>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en blanco)"/>
    <n v="1020000"/>
    <n v="25125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en blanco)"/>
    <n v="12822895"/>
    <n v="299808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en blanco)"/>
    <n v="1471344"/>
    <n v="0"/>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en blanco)"/>
    <n v="320000"/>
    <n v="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en blanco)"/>
    <n v="530540"/>
    <n v="0"/>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en blanco)"/>
    <n v="9724065"/>
    <n v="2169000"/>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en blanco)"/>
    <n v="3278799"/>
    <n v="0"/>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en blanco)"/>
    <n v="882884116"/>
    <n v="203596534.35999998"/>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en blanco)"/>
    <n v="462240"/>
    <n v="284557.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en blanco)"/>
    <n v="29778403"/>
    <n v="7372304.2400000002"/>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en blanco)"/>
    <n v="864000"/>
    <n v="133172.5"/>
  </r>
  <r>
    <s v="2026"/>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en blanco)"/>
    <n v="10800000"/>
    <n v="269826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en blanco)"/>
    <n v="0"/>
    <n v="199420"/>
  </r>
  <r>
    <s v="2026"/>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en blanco)"/>
    <n v="0"/>
    <n v="186557.47"/>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en blanco)"/>
    <n v="79129964"/>
    <n v="8402949.2599999998"/>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en blanco)"/>
    <n v="44668738"/>
    <n v="5681135.5999999996"/>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en blanco)"/>
    <n v="117238453"/>
    <n v="9475914.2300000004"/>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en blanco)"/>
    <n v="60000000"/>
    <n v="0"/>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en blanco)"/>
    <n v="16027200"/>
    <n v="3698584.44"/>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en blanco)"/>
    <n v="240669"/>
    <n v="60167.069999999992"/>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en blanco)"/>
    <n v="120000"/>
    <n v="24876.57"/>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en blanco)"/>
    <n v="888000"/>
    <n v="22011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en blanco)"/>
    <n v="228540"/>
    <n v="18090"/>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en blanco)"/>
    <n v="7870026"/>
    <n v="1971527.09"/>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en blanco)"/>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en blanco)"/>
    <n v="1750000"/>
    <n v="410724"/>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en blanco)"/>
    <n v="200000"/>
    <n v="45865.94"/>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en blanco)"/>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en blanco)"/>
    <n v="5050000"/>
    <n v="80894.899999999994"/>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en blanco)"/>
    <n v="3799111"/>
    <n v="484949.42"/>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en blanco)"/>
    <n v="28781901"/>
    <n v="662085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en blanco)"/>
    <n v="495604"/>
    <n v="115318.8"/>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en blanco)"/>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en blanco)"/>
    <n v="35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en blanco)"/>
    <n v="460000"/>
    <n v="76464"/>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en blanco)"/>
    <n v="2063865"/>
    <n v="1258059.3600000001"/>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en blanco)"/>
    <n v="2400000"/>
    <n v="164000"/>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en blanco)"/>
    <n v="900000"/>
    <n v="563698.98"/>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en blanco)"/>
    <n v="5290000"/>
    <n v="1258002"/>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en blanco)"/>
    <n v="1250328"/>
    <n v="0"/>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en blanco)"/>
    <n v="500000"/>
    <n v="37170"/>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en blanco)"/>
    <n v="2320000"/>
    <n v="454484"/>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en blanco)"/>
    <n v="1370000"/>
    <n v="130844.30000000002"/>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en blanco)"/>
    <n v="112927514"/>
    <n v="22197581.289999999"/>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en blanco)"/>
    <n v="987630"/>
    <n v="552742.5"/>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en blanco)"/>
    <n v="7362841"/>
    <n v="1501085.5100000002"/>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2 - PUBLICIDAD, IMPRESIÓN Y ENCUADERNACIÓN"/>
    <s v="N"/>
    <s v="00 - N/A"/>
    <s v="10 - FONDO GENERAL"/>
    <s v="99 - MULTIPROVINCIAL"/>
    <s v="(en blanco)"/>
    <n v="0"/>
    <n v="1180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en blanco)"/>
    <n v="844800"/>
    <n v="1407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en blanco)"/>
    <n v="326657"/>
    <n v="84358.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en blanco)"/>
    <n v="4130000"/>
    <n v="127558"/>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en blanco)"/>
    <n v="1854003"/>
    <n v="123162.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en blanco)"/>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en blanco)"/>
    <n v="1595848"/>
    <n v="107798.9"/>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en blanco)"/>
    <n v="5737074"/>
    <n v="1329202.0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en blanco)"/>
    <n v="16218000"/>
    <n v="867134.23"/>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en blanco)"/>
    <n v="20882583"/>
    <n v="4815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en blanco)"/>
    <n v="270000"/>
    <n v="66768"/>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en blanco)"/>
    <n v="265300"/>
    <n v="63418.5"/>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en blanco)"/>
    <n v="1225000"/>
    <n v="306250.02999999997"/>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en blanco)"/>
    <n v="400000"/>
    <n v="97800"/>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en blanco)"/>
    <n v="2100000"/>
    <n v="622256"/>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en blanco)"/>
    <n v="950000"/>
    <n v="247528.59"/>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en blanco)"/>
    <n v="350000"/>
    <n v="92281.9"/>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en blanco)"/>
    <n v="445000"/>
    <n v="0"/>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en blanco)"/>
    <n v="10585000"/>
    <n v="2491700.46"/>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en blanco)"/>
    <n v="1536523"/>
    <n v="400588.48"/>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en blanco)"/>
    <n v="80389876"/>
    <n v="185266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en blanco)"/>
    <n v="2302615"/>
    <n v="566494.1100000001"/>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en blanco)"/>
    <n v="6240000"/>
    <n v="1304752.5000000002"/>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en blanco)"/>
    <n v="1707500"/>
    <n v="36821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en blanco)"/>
    <n v="9120000"/>
    <n v="227628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en blanco)"/>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en blanco)"/>
    <n v="5538000"/>
    <n v="138450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en blanco)"/>
    <n v="2937704"/>
    <n v="520852"/>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en blanco)"/>
    <n v="232000000"/>
    <n v="408093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en blanco)"/>
    <n v="43800000"/>
    <n v="8647004.6500000004"/>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en blanco)"/>
    <n v="1160000"/>
    <n v="321216.01"/>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en blanco)"/>
    <n v="1100000"/>
    <n v="167439.40000000002"/>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en blanco)"/>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en blanco)"/>
    <n v="3000000"/>
    <n v="55814.49"/>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en blanco)"/>
    <n v="8700000"/>
    <n v="59739.86"/>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en blanco)"/>
    <n v="4600000"/>
    <n v="1193849.7"/>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en blanco)"/>
    <n v="1500000"/>
    <n v="150025.15"/>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en blanco)"/>
    <n v="18100000"/>
    <n v="450396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en blanco)"/>
    <n v="8500000"/>
    <n v="203648.64000000001"/>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en blanco)"/>
    <n v="3600000"/>
    <n v="0"/>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en blanco)"/>
    <n v="3500000"/>
    <n v="109229.45000000001"/>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en blanco)"/>
    <n v="750000"/>
    <n v="3620"/>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en blanco)"/>
    <n v="19000646"/>
    <n v="263137.17"/>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en blanco)"/>
    <n v="18785000"/>
    <n v="770050.40000000026"/>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en blanco)"/>
    <n v="818583232"/>
    <n v="185445684.08999997"/>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en blanco)"/>
    <n v="19430186"/>
    <n v="4951707.4799999995"/>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en blanco)"/>
    <n v="36256732"/>
    <n v="8423189.629999999"/>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en blanco)"/>
    <n v="140747"/>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en blanco)"/>
    <n v="1640000"/>
    <n v="485112.16"/>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en blanco)"/>
    <n v="9760780"/>
    <n v="1528446.2"/>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en blanco)"/>
    <n v="3212414"/>
    <n v="463409.89999999997"/>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en blanco)"/>
    <n v="2400000"/>
    <n v="131968.54999999999"/>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en blanco)"/>
    <n v="2637200"/>
    <n v="609663.47"/>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99 - MULTIPROVINCIAL"/>
    <s v="(en blanco)"/>
    <n v="0"/>
    <n v="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en blanco)"/>
    <n v="28288421"/>
    <n v="6918560.2000000002"/>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en blanco)"/>
    <n v="2496000"/>
    <n v="549000"/>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en blanco)"/>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en blanco)"/>
    <n v="4670000"/>
    <n v="2798538.2"/>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99 - MULTIPROVINCIAL"/>
    <s v="(en blanco)"/>
    <n v="0"/>
    <n v="0"/>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en blanco)"/>
    <n v="26000000"/>
    <n v="1303953"/>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en blanco)"/>
    <n v="24000000"/>
    <n v="1779644.94"/>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en blanco)"/>
    <n v="0"/>
    <n v="0"/>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en blanco)"/>
    <n v="34950000"/>
    <n v="8375289.4399999995"/>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en blanco)"/>
    <n v="12000000"/>
    <n v="1316255"/>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en blanco)"/>
    <n v="34300000"/>
    <n v="4050775.8400000008"/>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en blanco)"/>
    <n v="48079419"/>
    <n v="5534898.369999999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en blanco)"/>
    <n v="32881868"/>
    <n v="7588123.1699999999"/>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en blanco)"/>
    <n v="793968"/>
    <n v="191172.9600000000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en blanco)"/>
    <n v="1095120"/>
    <n v="304369.39"/>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en blanco)"/>
    <n v="2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en blanco)"/>
    <n v="2646000"/>
    <n v="6579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01 - DISTRITO NACIONAL"/>
    <s v="(en blanco)"/>
    <n v="0"/>
    <n v="492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en blanco)"/>
    <n v="411800"/>
    <n v="580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en blanco)"/>
    <n v="990000"/>
    <n v="3062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en blanco)"/>
    <n v="1030000"/>
    <n v="100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en blanco)"/>
    <n v="0"/>
    <n v="3055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en blanco)"/>
    <n v="2543000"/>
    <n v="5984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en blanco)"/>
    <n v="500000"/>
    <n v="137788.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en blanco)"/>
    <n v="660000"/>
    <n v="50315.19999999999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en blanco)"/>
    <n v="12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en blanco)"/>
    <n v="3105349"/>
    <n v="754484"/>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en blanco)"/>
    <n v="1365000"/>
    <n v="532962.3299999999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01 - DISTRITO NACIONAL"/>
    <s v="(en blanco)"/>
    <n v="0"/>
    <n v="43949.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en blanco)"/>
    <n v="27551876"/>
    <n v="6306387.62000000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en blanco)"/>
    <n v="3840000"/>
    <n v="774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en blanco)"/>
    <n v="593951"/>
    <n v="153519.61999999997"/>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en blanco)"/>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en blanco)"/>
    <n v="2092578"/>
    <n v="109818"/>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en blanco)"/>
    <n v="350000"/>
    <n v="7035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en blanco)"/>
    <n v="1771738"/>
    <n v="1343697.8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en blanco)"/>
    <n v="3084376"/>
    <n v="2440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en blanco)"/>
    <n v="2926886"/>
    <n v="320179.98"/>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en blanco)"/>
    <n v="3732000"/>
    <n v="116297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en blanco)"/>
    <n v="1300000"/>
    <n v="125752.6"/>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en blanco)"/>
    <n v="700000"/>
    <n v="91025.2"/>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en blanco)"/>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en blanco)"/>
    <n v="3232060"/>
    <n v="75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en blanco)"/>
    <n v="1714634"/>
    <n v="261875.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en blanco)"/>
    <n v="14261063"/>
    <n v="3289816.8000000003"/>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en blanco)"/>
    <n v="61850"/>
    <n v="9326.2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en blanco)"/>
    <n v="330000"/>
    <n v="72524.56"/>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en blanco)"/>
    <n v="500000"/>
    <n v="262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en blanco)"/>
    <n v="35620"/>
    <n v="904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en blanco)"/>
    <n v="200000"/>
    <n v="201384.6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en blanco)"/>
    <n v="4065000"/>
    <n v="1015958.5200000001"/>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en blanco)"/>
    <n v="200000"/>
    <n v="46941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en blanco)"/>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en blanco)"/>
    <n v="2200000"/>
    <n v="5565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en blanco)"/>
    <n v="465561"/>
    <n v="411997"/>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en blanco)"/>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en blanco)"/>
    <n v="27350168"/>
    <n v="6326805.5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en blanco)"/>
    <n v="4200000"/>
    <n v="105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en blanco)"/>
    <n v="558588"/>
    <n v="139643.54999999999"/>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en blanco)"/>
    <n v="2340000"/>
    <n v="285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en blanco)"/>
    <n v="9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en blanco)"/>
    <n v="4180000"/>
    <n v="41284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en blanco)"/>
    <n v="257960"/>
    <n v="2713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925934"/>
    <n v="1786103.4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en blanco)"/>
    <n v="6545075"/>
    <n v="856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en blanco)"/>
    <n v="2198500"/>
    <n v="895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en blanco)"/>
    <n v="3350006"/>
    <n v="91498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en blanco)"/>
    <n v="955535"/>
    <n v="59991.1999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en blanco)"/>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en blanco)"/>
    <n v="3326000"/>
    <n v="6852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en blanco)"/>
    <n v="3502819"/>
    <n v="36703.9"/>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en blanco)"/>
    <n v="27609400"/>
    <n v="62664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en blanco)"/>
    <n v="3000000"/>
    <n v="2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en blanco)"/>
    <n v="585552"/>
    <n v="139371.35999999999"/>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en blanco)"/>
    <n v="900000"/>
    <n v="0"/>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en blanco)"/>
    <n v="3880000"/>
    <n v="0"/>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en blanco)"/>
    <n v="192960"/>
    <n v="4824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en blanco)"/>
    <n v="2960000"/>
    <n v="483666.56"/>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en blanco)"/>
    <n v="500000"/>
    <n v="0"/>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en blanco)"/>
    <n v="3000000"/>
    <n v="700384"/>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en blanco)"/>
    <n v="100000"/>
    <n v="0"/>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en blanco)"/>
    <n v="360000"/>
    <n v="0"/>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en blanco)"/>
    <n v="2100000"/>
    <n v="52500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en blanco)"/>
    <n v="247688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en blanco)"/>
    <n v="18834400"/>
    <n v="43464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en blanco)"/>
    <n v="156072"/>
    <n v="39017.16000000000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en blanco)"/>
    <n v="412000"/>
    <n v="20942.6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en blanco)"/>
    <n v="72360"/>
    <n v="1809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en blanco)"/>
    <n v="200000"/>
    <n v="341848.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en blanco)"/>
    <n v="500000"/>
    <n v="143450.23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en blanco)"/>
    <n v="2280000"/>
    <n v="51414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en blanco)"/>
    <n v="280000"/>
    <n v="89532.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en blanco)"/>
    <n v="80000"/>
    <n v="76241.0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en blanco)"/>
    <n v="3235000"/>
    <n v="784146.7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en blanco)"/>
    <n v="2553983"/>
    <n v="320433.14"/>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en blanco)"/>
    <n v="214681137"/>
    <n v="5191324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en blanco)"/>
    <n v="71962001"/>
    <n v="17889824.760000002"/>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en blanco)"/>
    <n v="1435565"/>
    <n v="354351.07"/>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en blanco)"/>
    <n v="10833472"/>
    <n v="1468342.84"/>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en blanco)"/>
    <n v="360000"/>
    <n v="283495"/>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en blanco)"/>
    <n v="4004800"/>
    <n v="9009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en blanco)"/>
    <n v="3150000"/>
    <n v="561181.6"/>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en blanco)"/>
    <n v="2800000"/>
    <n v="124050.81"/>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en blanco)"/>
    <n v="7265258"/>
    <n v="1316564.28"/>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en blanco)"/>
    <n v="4890000"/>
    <n v="582684"/>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en blanco)"/>
    <n v="1600000"/>
    <n v="244407.5"/>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en blanco)"/>
    <n v="56500000"/>
    <n v="13799881"/>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en blanco)"/>
    <n v="15500000"/>
    <n v="3184584"/>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en blanco)"/>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en blanco)"/>
    <n v="3080000"/>
    <n v="0"/>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en blanco)"/>
    <n v="4480000"/>
    <n v="1198.8800000000001"/>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en blanco)"/>
    <n v="50187953"/>
    <n v="10905192.16"/>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en blanco)"/>
    <n v="28949005"/>
    <n v="579049.6"/>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en blanco)"/>
    <n v="44165981"/>
    <n v="9541213.4299999997"/>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en blanco)"/>
    <n v="2719631"/>
    <n v="628053.65999999992"/>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en blanco)"/>
    <n v="3354000"/>
    <n v="614974.56999999995"/>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en blanco)"/>
    <n v="2806386"/>
    <n v="822160.3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en blanco)"/>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en blanco)"/>
    <n v="1811534"/>
    <n v="248641.97999999998"/>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en blanco)"/>
    <n v="51939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en blanco)"/>
    <n v="5079600"/>
    <n v="1368541.62"/>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en blanco)"/>
    <n v="1075000"/>
    <n v="157232.71"/>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en blanco)"/>
    <n v="93133800"/>
    <n v="216078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en blanco)"/>
    <n v="4632000"/>
    <n v="1155616.5"/>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en blanco)"/>
    <n v="134304"/>
    <n v="33574.5"/>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en blanco)"/>
    <n v="2868000"/>
    <n v="460648.69"/>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en blanco)"/>
    <n v="0"/>
    <n v="2950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en blanco)"/>
    <n v="3600000"/>
    <n v="89975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en blanco)"/>
    <n v="1032000"/>
    <n v="93883.63"/>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en blanco)"/>
    <n v="721200"/>
    <n v="576612.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600000"/>
    <n v="1001179.3499999999"/>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en blanco)"/>
    <n v="360000"/>
    <n v="36462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en blanco)"/>
    <n v="600000"/>
    <n v="47642.5"/>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en blanco)"/>
    <n v="9600000"/>
    <n v="239680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en blanco)"/>
    <n v="0"/>
    <n v="72409.040000000008"/>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en blanco)"/>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en blanco)"/>
    <n v="4200000"/>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en blanco)"/>
    <n v="143994"/>
    <n v="9676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en blanco)"/>
    <n v="2160000"/>
    <n v="92336.89"/>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en blanco)"/>
    <n v="360000"/>
    <n v="1298"/>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en blanco)"/>
    <n v="780000"/>
    <n v="6683.91"/>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en blanco)"/>
    <n v="10620000"/>
    <n v="240000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en blanco)"/>
    <n v="840000"/>
    <n v="78461.009999999995"/>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en blanco)"/>
    <n v="350000"/>
    <n v="121079.8"/>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en blanco)"/>
    <n v="8940000"/>
    <n v="89000.21"/>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en blanco)"/>
    <n v="31994356"/>
    <n v="67602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en blanco)"/>
    <n v="312058"/>
    <n v="79622.06"/>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en blanco)"/>
    <n v="1495904"/>
    <n v="329488.73"/>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en blanco)"/>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en blanco)"/>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en blanco)"/>
    <n v="2091121"/>
    <n v="1730600.0599999996"/>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en blanco)"/>
    <n v="340585"/>
    <n v="59295"/>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en blanco)"/>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en blanco)"/>
    <n v="4140034"/>
    <n v="108040.8"/>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en blanco)"/>
    <n v="6106824"/>
    <n v="897120"/>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en blanco)"/>
    <n v="2982596"/>
    <n v="11505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en blanco)"/>
    <n v="332600"/>
    <n v="55814"/>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en blanco)"/>
    <n v="1200000"/>
    <n v="3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en blanco)"/>
    <n v="26586"/>
    <n v="9390.44"/>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en blanco)"/>
    <n v="4400000"/>
    <n v="9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en blanco)"/>
    <n v="1906730"/>
    <n v="81813.600000000006"/>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en blanco)"/>
    <n v="39579800"/>
    <n v="89197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en blanco)"/>
    <n v="490320"/>
    <n v="114799.22999999998"/>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en blanco)"/>
    <n v="3194000"/>
    <n v="554068.32000000007"/>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en blanco)"/>
    <n v="4135200"/>
    <n v="10332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en blanco)"/>
    <n v="2165979"/>
    <n v="1003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en blanco)"/>
    <n v="648000"/>
    <n v="516453.64"/>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en blanco)"/>
    <n v="52923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en blanco)"/>
    <n v="4412000"/>
    <n v="955986.7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en blanco)"/>
    <n v="2799730"/>
    <n v="951914.2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en blanco)"/>
    <n v="90000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en blanco)"/>
    <n v="1600000"/>
    <n v="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en blanco)"/>
    <n v="4872000"/>
    <n v="121800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en blanco)"/>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en blanco)"/>
    <n v="6900000"/>
    <n v="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en blanco)"/>
    <n v="312027098"/>
    <n v="66888816.310000002"/>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en blanco)"/>
    <n v="6226825"/>
    <n v="4952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en blanco)"/>
    <n v="6875063"/>
    <n v="1223877.5699999998"/>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en blanco)"/>
    <n v="7800000"/>
    <n v="1678958.06"/>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en blanco)"/>
    <n v="4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en blanco)"/>
    <n v="2400000"/>
    <n v="3978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en blanco)"/>
    <n v="640000"/>
    <n v="72860.28"/>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en blanco)"/>
    <n v="3657719"/>
    <n v="399795"/>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en blanco)"/>
    <n v="1000000"/>
    <n v="959998.16999999993"/>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en blanco)"/>
    <n v="1100000"/>
    <n v="123333.34"/>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en blanco)"/>
    <n v="7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en blanco)"/>
    <n v="48722760"/>
    <n v="12204787.80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en blanco)"/>
    <n v="3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en blanco)"/>
    <n v="780000"/>
    <n v="143960"/>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en blanco)"/>
    <n v="300000"/>
    <n v="20855"/>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en blanco)"/>
    <n v="450000"/>
    <n v="5160.6099999999997"/>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en blanco)"/>
    <n v="1370000"/>
    <n v="76958.72000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en blanco)"/>
    <n v="15980000"/>
    <n v="2084572.26"/>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en blanco)"/>
    <n v="2595000"/>
    <n v="771102.1399999999"/>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en blanco)"/>
    <n v="957959473"/>
    <n v="215214263"/>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en blanco)"/>
    <n v="86348440"/>
    <n v="18459731.2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en blanco)"/>
    <n v="27792954"/>
    <n v="5985384.46"/>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en blanco)"/>
    <n v="29700000"/>
    <n v="6546256.040000001"/>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en blanco)"/>
    <n v="7442072"/>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en blanco)"/>
    <n v="16000000"/>
    <n v="163540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en blanco)"/>
    <n v="10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en blanco)"/>
    <n v="20144725"/>
    <n v="1476389.97"/>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en blanco)"/>
    <n v="6000000"/>
    <n v="9057563.4499999993"/>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2869896"/>
    <n v="573988.07999999996"/>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en blanco)"/>
    <n v="13620000"/>
    <n v="265266.400000000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en blanco)"/>
    <n v="103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en blanco)"/>
    <n v="124700000"/>
    <n v="21766007.719999999"/>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en blanco)"/>
    <n v="86341349"/>
    <n v="5243684"/>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en blanco)"/>
    <n v="11766597"/>
    <n v="415979.5"/>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en blanco)"/>
    <n v="12000000"/>
    <n v="353165.42"/>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en blanco)"/>
    <n v="11250000"/>
    <n v="1718975.6199999999"/>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en blanco)"/>
    <n v="10730000"/>
    <n v="121245"/>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en blanco)"/>
    <n v="84480000"/>
    <n v="10390508.85"/>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en blanco)"/>
    <n v="190369064"/>
    <n v="24492920.819999997"/>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en blanco)"/>
    <n v="9685000"/>
    <n v="2235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en blanco)"/>
    <n v="17400000"/>
    <n v="452360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en blanco)"/>
    <n v="846012"/>
    <n v="219993.3"/>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en blanco)"/>
    <n v="2400000"/>
    <n v="495162"/>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en blanco)"/>
    <n v="3600000"/>
    <n v="848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en blanco)"/>
    <n v="975111"/>
    <n v="144219.6"/>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en blanco)"/>
    <n v="96532720"/>
    <n v="212658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en blanco)"/>
    <n v="3400000"/>
    <n v="634957.92000000004"/>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en blanco)"/>
    <n v="550000"/>
    <n v="122873.0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en blanco)"/>
    <n v="2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en blanco)"/>
    <n v="113204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en blanco)"/>
    <n v="615060"/>
    <n v="15778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en blanco)"/>
    <n v="500000"/>
    <n v="1500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3481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en blanco)"/>
    <n v="3100000"/>
    <n v="265730.09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en blanco)"/>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en blanco)"/>
    <n v="7358000"/>
    <n v="180280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en blanco)"/>
    <n v="1500000"/>
    <n v="173528"/>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en blanco)"/>
    <n v="400000"/>
    <n v="35105"/>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en blanco)"/>
    <n v="1042266"/>
    <n v="392609.6"/>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99 - MULTIPROVINCIAL"/>
    <s v="(en blanco)"/>
    <n v="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en blanco)"/>
    <n v="6100000"/>
    <n v="1752791.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en blanco)"/>
    <n v="400000"/>
    <n v="205544.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99 - MULTIPROVINCIAL"/>
    <s v="(en blanco)"/>
    <n v="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116559000"/>
    <n v="270014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3000000"/>
    <n v="74486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2478000"/>
    <n v="48993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6759600"/>
    <n v="1328298.8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47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5200000"/>
    <n v="129734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1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460204"/>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2552480"/>
    <n v="19396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302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83753"/>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11970223"/>
    <n v="28791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2500000"/>
    <n v="196411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14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en blanco)"/>
    <n v="3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2913563"/>
    <n v="3084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6166874"/>
    <n v="2846251.45"/>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en blanco)"/>
    <n v="365103600"/>
    <n v="876086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en blanco)"/>
    <n v="404552000"/>
    <n v="88493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en blanco)"/>
    <n v="3127850"/>
    <n v="772429.04"/>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en blanco)"/>
    <n v="13973000"/>
    <n v="4142860.0199999991"/>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en blanco)"/>
    <n v="450000"/>
    <n v="0"/>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en blanco)"/>
    <n v="30412000"/>
    <n v="622655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en blanco)"/>
    <n v="2988468"/>
    <n v="655411.34"/>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en blanco)"/>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en blanco)"/>
    <n v="9914925"/>
    <n v="465116.66"/>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en blanco)"/>
    <n v="8000000"/>
    <n v="1108856.0999999999"/>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en blanco)"/>
    <n v="19054000"/>
    <n v="4498912.71"/>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en blanco)"/>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en blanco)"/>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en blanco)"/>
    <n v="730000"/>
    <n v="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en blanco)"/>
    <n v="66520944"/>
    <n v="0"/>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en blanco)"/>
    <n v="17190300"/>
    <n v="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en blanco)"/>
    <n v="2730000"/>
    <n v="63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en blanco)"/>
    <n v="377613"/>
    <n v="94539.31"/>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en blanco)"/>
    <n v="830221728"/>
    <n v="157920997.20999998"/>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en blanco)"/>
    <n v="251049800"/>
    <n v="11928421.68"/>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en blanco)"/>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107754327"/>
    <n v="23956770.46999999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en blanco)"/>
    <n v="79536420"/>
    <n v="11343558.11999999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94320000"/>
    <n v="112332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en blanco)"/>
    <n v="59910000"/>
    <n v="1794558.459999999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en blanco)"/>
    <n v="50000000"/>
    <n v="15333905.4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en blanco)"/>
    <n v="104224050"/>
    <n v="887703.2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en blanco)"/>
    <n v="34350000"/>
    <n v="1702574.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1100000"/>
    <n v="85402.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599990000"/>
    <n v="35986481.27000000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en blanco)"/>
    <n v="405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en blanco)"/>
    <n v="1250000"/>
    <n v="1640127.42"/>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en blanco)"/>
    <n v="5524275"/>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en blanco)"/>
    <n v="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en blanco)"/>
    <n v="950000"/>
    <n v="59766.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103595911"/>
    <n v="23852223.800000001"/>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en blanco)"/>
    <n v="37154673"/>
    <n v="650792.47000000009"/>
  </r>
  <r>
    <s v="2026"/>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01 - DISTRITO NACIONAL"/>
    <s v="(en blanco)"/>
    <n v="0"/>
    <n v="206468.5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en blanco)"/>
    <n v="2666389759"/>
    <n v="507930395.88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en blanco)"/>
    <n v="1715231621"/>
    <n v="426315456.50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en blanco)"/>
    <n v="2370000"/>
    <n v="186344.9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en blanco)"/>
    <n v="280758620"/>
    <n v="74305624.390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en blanco)"/>
    <n v="1049193700"/>
    <n v="275836141.8400000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en blanco)"/>
    <n v="15307300"/>
    <n v="4469918.940000000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en blanco)"/>
    <n v="1702209954"/>
    <n v="453984972.93000007"/>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en blanco)"/>
    <n v="542489012"/>
    <n v="95228026.84999999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en blanco)"/>
    <n v="21909411"/>
    <n v="2192729.2599999998"/>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en blanco)"/>
    <n v="1306854062"/>
    <n v="327119882.19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en blanco)"/>
    <n v="575851405"/>
    <n v="127299275.78000002"/>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en blanco)"/>
    <n v="142108197"/>
    <n v="11220797.65"/>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en blanco)"/>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81250968"/>
    <n v="19451351.18999999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en blanco)"/>
    <n v="115058882"/>
    <n v="17135076.20999999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en blanco)"/>
    <n v="171700000"/>
    <n v="1011351.6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en blanco)"/>
    <n v="18128670"/>
    <n v="814585.8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en blanco)"/>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en blanco)"/>
    <n v="5500000"/>
    <n v="508154.4399999999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en blanco)"/>
    <n v="141600000"/>
    <n v="28632714.9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en blanco)"/>
    <n v="16450000"/>
    <n v="287164.79999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en blanco)"/>
    <n v="59464610"/>
    <n v="4551567.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en blanco)"/>
    <n v="22785390"/>
    <n v="958364.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en blanco)"/>
    <n v="23050000"/>
    <n v="352845.6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en blanco)"/>
    <n v="48160000"/>
    <n v="1195453"/>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en blanco)"/>
    <n v="90500000"/>
    <n v="17059010.94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en blanco)"/>
    <n v="5600000"/>
    <n v="7007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en blanco)"/>
    <n v="22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en blanco)"/>
    <n v="1315000"/>
    <n v="94659.43"/>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en blanco)"/>
    <n v="62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14000000"/>
    <n v="30500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en blanco)"/>
    <n v="2355000"/>
    <n v="201955.81999999998"/>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en blanco)"/>
    <n v="43450000"/>
    <n v="8246264.1300000008"/>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en blanco)"/>
    <n v="100340142"/>
    <n v="20229123.549999997"/>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en blanco)"/>
    <n v="17385200"/>
    <n v="309000"/>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en blanco)"/>
    <n v="468000"/>
    <n v="62106.619999999995"/>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en blanco)"/>
    <n v="14974708"/>
    <n v="3057740.57"/>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en blanco)"/>
    <n v="9310000"/>
    <n v="2039528.3399999999"/>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en blanco)"/>
    <n v="1200760"/>
    <n v="5790.02"/>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en blanco)"/>
    <n v="400000"/>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en blanco)"/>
    <n v="223071"/>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en blanco)"/>
    <n v="3144777"/>
    <n v="86852"/>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en blanco)"/>
    <n v="500000"/>
    <n v="0"/>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en blanco)"/>
    <n v="1006640"/>
    <n v="143709"/>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en blanco)"/>
    <n v="5960000"/>
    <n v="840587.69"/>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en blanco)"/>
    <n v="1629477"/>
    <n v="198935"/>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en blanco)"/>
    <n v="621000"/>
    <n v="95694.42"/>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en blanco)"/>
    <n v="350000"/>
    <n v="0"/>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en blanco)"/>
    <n v="825000"/>
    <n v="25812.5"/>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en blanco)"/>
    <n v="210477"/>
    <n v="26904"/>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en blanco)"/>
    <n v="271506"/>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en blanco)"/>
    <n v="893100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en blanco)"/>
    <n v="2410154"/>
    <n v="187981.18"/>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20 - FONDOS CON DESTINO ESPECÍFICO"/>
    <s v="01 - DISTRITO NACION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en blanco)"/>
    <n v="30782400"/>
    <n v="68555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en blanco)"/>
    <n v="6384800"/>
    <n v="12015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4203048"/>
    <n v="1028376.91"/>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en blanco)"/>
    <n v="1260000"/>
    <n v="360520.82999999996"/>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en blanco)"/>
    <n v="2000000"/>
    <n v="61742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en blanco)"/>
    <n v="600000"/>
    <n v="2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en blanco)"/>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en blanco)"/>
    <n v="38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en blanco)"/>
    <n v="100000"/>
    <n v="3009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en blanco)"/>
    <n v="52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en blanco)"/>
    <n v="2335211"/>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en blanco)"/>
    <n v="21530600"/>
    <n v="4926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en blanco)"/>
    <n v="3598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2891889"/>
    <n v="747574.14"/>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en blanco)"/>
    <n v="1360000"/>
    <n v="259150.72999999998"/>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en blanco)"/>
    <n v="386000"/>
    <n v="27599.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750000"/>
    <n v="24563.28000000000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en blanco)"/>
    <n v="32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en blanco)"/>
    <n v="300000"/>
    <n v="118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en blanco)"/>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3349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en blanco)"/>
    <n v="1075000"/>
    <n v="25842.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en blanco)"/>
    <n v="1160144898"/>
    <n v="350676219.45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2145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en blanco)"/>
    <n v="382229127"/>
    <n v="1955231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en blanco)"/>
    <n v="56989200"/>
    <n v="160777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28893608"/>
    <n v="51474369.47000000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en blanco)"/>
    <n v="0"/>
    <n v="323093.4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en blanco)"/>
    <n v="55400000"/>
    <n v="19245817.73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80800"/>
    <n v="23008.7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9792848"/>
    <n v="236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en blanco)"/>
    <n v="1500000"/>
    <n v="622421.9399999999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2556708.989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0000"/>
    <n v="613310.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120000"/>
    <n v="139322.20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en blanco)"/>
    <n v="258500155"/>
    <n v="3235908.4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282353006"/>
    <n v="10803885.62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en blanco)"/>
    <n v="39121113"/>
    <n v="7279249.619999999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2624822"/>
    <n v="1247546.5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82882586"/>
    <n v="287192.340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61100008"/>
    <n v="1289022.7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132347445"/>
    <n v="568335.19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6290265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956000"/>
    <n v="15883674.0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9500000"/>
    <n v="2832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467000"/>
    <n v="65358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7033526"/>
    <n v="15222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en blanco)"/>
    <n v="164215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9061925"/>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en blanco)"/>
    <n v="7330000"/>
    <n v="35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166419"/>
    <n v="4690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en blanco)"/>
    <n v="4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358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en blanco)"/>
    <n v="58136258"/>
    <n v="8574.120000000000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345964"/>
    <n v="16261.1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4871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1346023"/>
    <n v="7932277.859999999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20655320"/>
    <n v="3465549.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6478107"/>
    <n v="846461.2399999998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17514205"/>
    <n v="511143.660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en blanco)"/>
    <n v="0"/>
    <n v="55875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en blanco)"/>
    <n v="183340688"/>
    <n v="40578487.370000005"/>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en blanco)"/>
    <n v="75430122"/>
    <n v="1640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5230527"/>
    <n v="6184006.7200000007"/>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en blanco)"/>
    <n v="8500000"/>
    <n v="1898311.6300000001"/>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3280000"/>
    <n v="84301.2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66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en blanco)"/>
    <n v="1533214"/>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5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3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643578"/>
    <n v="1357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48780"/>
    <n v="322969.59000000003"/>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en blanco)"/>
    <n v="626861"/>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en blanco)"/>
    <n v="134103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77876"/>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6000000"/>
    <n v="10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259941"/>
    <n v="416796.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en blanco)"/>
    <n v="626172868"/>
    <n v="118427034.68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en blanco)"/>
    <n v="350641113"/>
    <n v="21666496.83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5635798"/>
    <n v="18160827.85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en blanco)"/>
    <n v="20600000"/>
    <n v="4506160.90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606891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92636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en blanco)"/>
    <n v="10000000"/>
    <n v="2394690.280000000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en blanco)"/>
    <n v="6000000"/>
    <n v="130024.9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00000"/>
    <n v="29385.1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0"/>
    <n v="41343.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205800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1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35701"/>
    <n v="307578.170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62000"/>
    <n v="254547.8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875750"/>
    <n v="683290.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15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132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726124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16100"/>
    <n v="3787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89233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6743030"/>
    <n v="1269998.2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en blanco)"/>
    <n v="321971253"/>
    <n v="66718732.4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en blanco)"/>
    <n v="109409983"/>
    <n v="15687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097074"/>
    <n v="9994198.219999998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en blanco)"/>
    <n v="14861689"/>
    <n v="3244503.2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2025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en blanco)"/>
    <n v="140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en blanco)"/>
    <n v="740000"/>
    <n v="148114.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en blanco)"/>
    <n v="23223871"/>
    <n v="232412.79999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en blanco)"/>
    <n v="13808015"/>
    <n v="2680232.1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5722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351000"/>
    <n v="25326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2824501"/>
    <n v="825973.0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89000"/>
    <n v="2736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en blanco)"/>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en blanco)"/>
    <n v="1513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en blanco)"/>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en blanco)"/>
    <n v="26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46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947810"/>
    <n v="2537275.3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98761"/>
    <n v="9844.7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en blanco)"/>
    <n v="0"/>
    <n v="54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2 - SOBRESUELDOS"/>
    <s v="N"/>
    <s v="00 - N/A"/>
    <s v="10 - FONDO GENERAL"/>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en blanco)"/>
    <n v="0"/>
    <n v="81749.62"/>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en blanco)"/>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en blanco)"/>
    <n v="5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en blanco)"/>
    <n v="5000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en blanco)"/>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en blanco)"/>
    <n v="217893949"/>
    <n v="44392646.500000007"/>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en blanco)"/>
    <n v="83763540"/>
    <n v="764516.67"/>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7242735"/>
    <n v="6710803.5899999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en blanco)"/>
    <n v="17501313"/>
    <n v="2417299.0900000003"/>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50000"/>
    <n v="35683.199999999997"/>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en blanco)"/>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4000"/>
    <n v="238499.97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en blanco)"/>
    <n v="5222360"/>
    <n v="10613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en blanco)"/>
    <n v="16848958"/>
    <n v="1624402.3399999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5941000"/>
    <n v="52757.919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694832"/>
    <n v="11976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592741"/>
    <n v="1400652.8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1000"/>
    <n v="123065.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en blanco)"/>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1901000"/>
    <n v="207182.04"/>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10000"/>
    <n v="1236314.97"/>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500000"/>
    <n v="535652.6899999999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332121508"/>
    <n v="72345913.31999999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129584812"/>
    <n v="2193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4973096"/>
    <n v="11092401.35000000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1545428"/>
    <n v="1553724.8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798436"/>
    <n v="12913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638000"/>
    <n v="333284.5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606000"/>
    <n v="1649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3050000"/>
    <n v="290035.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5477110"/>
    <n v="2617785.219999999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181882"/>
    <n v="453159.8399999999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24696"/>
    <n v="1227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1580916"/>
    <n v="1028431.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966970"/>
    <n v="365283.2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315000"/>
    <n v="2143.820000000000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1359104"/>
    <n v="261156.6600000000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808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31500"/>
    <n v="1491.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8234914"/>
    <n v="1930865.75999999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388138"/>
    <n v="598115.0799999999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en blanco)"/>
    <n v="390948664"/>
    <n v="82151363.12000000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en blanco)"/>
    <n v="169355531"/>
    <n v="45220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52984081"/>
    <n v="12243485.79999999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en blanco)"/>
    <n v="13660000"/>
    <n v="2081660.64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7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en blanco)"/>
    <n v="6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en blanco)"/>
    <n v="500000"/>
    <n v="4642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en blanco)"/>
    <n v="7171000"/>
    <n v="78919.3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en blanco)"/>
    <n v="17925596"/>
    <n v="4749932.5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350000"/>
    <n v="208050.1600000000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0870000"/>
    <n v="651475.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2250000"/>
    <n v="1666633.0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50000"/>
    <n v="231099.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en blanco)"/>
    <n v="1250000"/>
    <n v="129765.840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3511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en blanco)"/>
    <n v="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3265000"/>
    <n v="2328619.760000000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7265000"/>
    <n v="122517.7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en blanco)"/>
    <n v="52508676"/>
    <n v="11943931.8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en blanco)"/>
    <n v="25297334"/>
    <n v="1485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6861168"/>
    <n v="1755170.0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en blanco)"/>
    <n v="1400000"/>
    <n v="12545.1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en blanco)"/>
    <n v="2400000"/>
    <n v="247450.3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99096.54"/>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en blanco)"/>
    <n v="1000000"/>
    <n v="58898.1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27548"/>
    <n v="135470.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686310"/>
    <n v="541525.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en blanco)"/>
    <n v="4955666"/>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3252280"/>
    <n v="7005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375614729"/>
    <n v="78811634.53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156577296"/>
    <n v="69240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8653337"/>
    <n v="12042727.13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4418643"/>
    <n v="285868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en blanco)"/>
    <n v="1160000"/>
    <n v="248475.2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8212800"/>
    <n v="9464920.5599999987"/>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en blanco)"/>
    <n v="8440000"/>
    <n v="1700075.0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91000"/>
    <n v="3484774.7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553811"/>
    <n v="1780344.7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269686"/>
    <n v="3471093.660000000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00000"/>
    <n v="109365.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663752"/>
    <n v="4012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1748834"/>
    <n v="31954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25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en blanco)"/>
    <n v="400631784"/>
    <n v="78096769.10999998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en blanco)"/>
    <n v="64475198"/>
    <n v="1093987.4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14526"/>
    <n v="11765560.36000000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en blanco)"/>
    <n v="19178229"/>
    <n v="3019108.9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66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en blanco)"/>
    <n v="49078685"/>
    <n v="131937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474533"/>
    <n v="3726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en blanco)"/>
    <n v="17287600"/>
    <n v="6324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en blanco)"/>
    <n v="9651000"/>
    <n v="727154.2799999999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650000"/>
    <n v="27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558300"/>
    <n v="455511.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414933"/>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328925"/>
    <n v="5820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en blanco)"/>
    <n v="866695"/>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1930950"/>
    <n v="21884.8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8"/>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73254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5780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3832.59"/>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80000"/>
    <n v="0"/>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en blanco)"/>
    <n v="177394707"/>
    <n v="42771862.890000001"/>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en blanco)"/>
    <n v="30738762"/>
    <n v="1000500"/>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en blanco)"/>
    <n v="24877631"/>
    <n v="5989350.4399999995"/>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en blanco)"/>
    <n v="27452090"/>
    <n v="7708431.9400000013"/>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en blanco)"/>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en blanco)"/>
    <n v="0"/>
    <n v="352167.5"/>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en blanco)"/>
    <n v="0"/>
    <n v="3283037.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en blanco)"/>
    <n v="23254000"/>
    <n v="254534.85"/>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en blanco)"/>
    <n v="15670782"/>
    <n v="2922775.81"/>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en blanco)"/>
    <n v="0"/>
    <n v="9477.75"/>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en blanco)"/>
    <n v="5253375"/>
    <n v="199911.66"/>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en blanco)"/>
    <n v="0"/>
    <n v="157946.5"/>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en blanco)"/>
    <n v="6536807"/>
    <n v="517254.3"/>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en blanco)"/>
    <n v="3948000"/>
    <n v="374476.14999999997"/>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en blanco)"/>
    <n v="0"/>
    <n v="510525.82"/>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en blanco)"/>
    <n v="0"/>
    <n v="42080"/>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en blanco)"/>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en blanco)"/>
    <n v="9000000"/>
    <n v="993999.99"/>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en blanco)"/>
    <n v="0"/>
    <n v="23910.28"/>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en blanco)"/>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en blanco)"/>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en blanco)"/>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en blanco)"/>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en blanco)"/>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en blanco)"/>
    <n v="867355453"/>
    <n v="224908312.35999995"/>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en blanco)"/>
    <n v="136239172"/>
    <n v="38240875.640000001"/>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en blanco)"/>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en blanco)"/>
    <n v="89430915"/>
    <n v="1504500"/>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en blanco)"/>
    <n v="8169450"/>
    <n v="0"/>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en blanco)"/>
    <n v="7156500"/>
    <n v="0"/>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en blanco)"/>
    <n v="1079000"/>
    <n v="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en blanco)"/>
    <n v="6578500"/>
    <n v="2157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en blanco)"/>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en blanco)"/>
    <n v="435850685"/>
    <n v="11764592.449999999"/>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en blanco)"/>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en blanco)"/>
    <n v="116239940"/>
    <n v="0"/>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en blanco)"/>
    <n v="88433920575"/>
    <n v="22368007271.230003"/>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en blanco)"/>
    <n v="13936590495"/>
    <n v="3691160967.8699994"/>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en blanco)"/>
    <n v="1106103675"/>
    <n v="97361737.620000005"/>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en blanco)"/>
    <n v="108113621"/>
    <n v="0"/>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en blanco)"/>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en blanco)"/>
    <n v="6864650"/>
    <n v="2285700.0099999998"/>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en blanco)"/>
    <n v="40219060"/>
    <n v="987500"/>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en blanco)"/>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en blanco)"/>
    <n v="618772292"/>
    <n v="27851113.399999999"/>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en blanco)"/>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en blanco)"/>
    <n v="353027469"/>
    <n v="50168437.720000006"/>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en blanco)"/>
    <n v="23514066145"/>
    <n v="5422544905.3999996"/>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en blanco)"/>
    <n v="3708354018"/>
    <n v="924902789.12999976"/>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en blanco)"/>
    <n v="119374650"/>
    <n v="298061989.79999995"/>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en blanco)"/>
    <n v="30186250"/>
    <n v="0"/>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en blanco)"/>
    <n v="35772950"/>
    <n v="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en blanco)"/>
    <n v="268801133"/>
    <n v="0"/>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en blanco)"/>
    <n v="224693250"/>
    <n v="0"/>
  </r>
  <r>
    <s v="2026"/>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en blanco)"/>
    <n v="299384650"/>
    <n v="0"/>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en blanco)"/>
    <n v="5053000"/>
    <n v="4434852.0299999993"/>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en blanco)"/>
    <n v="14708715"/>
    <n v="17732915.25"/>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en blanco)"/>
    <n v="1857581442"/>
    <n v="691328231.32000005"/>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en blanco)"/>
    <n v="288677782"/>
    <n v="117704998.53"/>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en blanco)"/>
    <n v="25032674"/>
    <n v="30582661.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en blanco)"/>
    <n v="29162000"/>
    <n v="2195156.6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en blanco)"/>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en blanco)"/>
    <n v="23400000"/>
    <n v="0"/>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en blanco)"/>
    <n v="362630000"/>
    <n v="7200000"/>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en blanco)"/>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en blanco)"/>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en blanco)"/>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en blanco)"/>
    <n v="9577219936"/>
    <n v="2352732238.75"/>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en blanco)"/>
    <n v="1510376756"/>
    <n v="401877038.73000002"/>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en blanco)"/>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en blanco)"/>
    <n v="16779450"/>
    <n v="0"/>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en blanco)"/>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en blanco)"/>
    <n v="19094400"/>
    <n v="5877600"/>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en blanco)"/>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en blanco)"/>
    <n v="32535004"/>
    <n v="3985134.1900000004"/>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en blanco)"/>
    <n v="25748644"/>
    <n v="1620235.67"/>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en blanco)"/>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en blanco)"/>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en blanco)"/>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en blanco)"/>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en blanco)"/>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en blanco)"/>
    <n v="366030150"/>
    <n v="91768464.150000006"/>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en blanco)"/>
    <n v="56988667"/>
    <n v="15441932.879999999"/>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en blanco)"/>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en blanco)"/>
    <n v="13147750"/>
    <n v="0"/>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en blanco)"/>
    <n v="14565940"/>
    <n v="485997.12"/>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en blanco)"/>
    <n v="11365000"/>
    <n v="3435299.8"/>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en blanco)"/>
    <n v="0"/>
    <n v="2660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en blanco)"/>
    <n v="105015000"/>
    <n v="6252866.9800000004"/>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en blanco)"/>
    <n v="17559500"/>
    <n v="1860000"/>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en blanco)"/>
    <n v="24620000"/>
    <n v="84842"/>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en blanco)"/>
    <n v="28538410"/>
    <n v="200712.1"/>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en blanco)"/>
    <n v="1608750"/>
    <n v="8280.06"/>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en blanco)"/>
    <n v="7019329"/>
    <n v="114790.39999999999"/>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en blanco)"/>
    <n v="11868264"/>
    <n v="454200.87999999995"/>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en blanco)"/>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en blanco)"/>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en blanco)"/>
    <n v="43260000"/>
    <n v="93756.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en blanco)"/>
    <n v="0"/>
    <n v="37760"/>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en blanco)"/>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en blanco)"/>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en blanco)"/>
    <n v="131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en blanco)"/>
    <n v="27062520881"/>
    <n v="3872803506.4700012"/>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en blanco)"/>
    <n v="3941924886"/>
    <n v="179639262.22999999"/>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en blanco)"/>
    <n v="1680000"/>
    <n v="7200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en blanco)"/>
    <n v="2484223436"/>
    <n v="633043839.74999976"/>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en blanco)"/>
    <n v="2990828690"/>
    <n v="1462597550.8900003"/>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en blanco)"/>
    <n v="927087711"/>
    <n v="12503374.379999999"/>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en blanco)"/>
    <n v="1094666091"/>
    <n v="11200515.92"/>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en blanco)"/>
    <n v="1682283148"/>
    <n v="163863191.60999998"/>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en blanco)"/>
    <n v="882344297"/>
    <n v="436564466.08000004"/>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en blanco)"/>
    <n v="794514101"/>
    <n v="65789270.700000003"/>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00210287"/>
    <n v="21138327.279999997"/>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4521584275"/>
    <n v="97407621.980000004"/>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en blanco)"/>
    <n v="450389647"/>
    <n v="50262735.710000001"/>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en blanco)"/>
    <n v="2356575"/>
    <n v="639591.19999999995"/>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en blanco)"/>
    <n v="158910486"/>
    <n v="1973066.2"/>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en blanco)"/>
    <n v="124487769"/>
    <n v="38468"/>
  </r>
  <r>
    <s v="2026"/>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99 - MULTIPROVINCIAL"/>
    <s v="(en blanco)"/>
    <n v="0"/>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en blanco)"/>
    <n v="34710524"/>
    <n v="31860"/>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en blanco)"/>
    <n v="3837204"/>
    <n v="1505214.04"/>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en blanco)"/>
    <n v="666216091"/>
    <n v="9026843.2800000012"/>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en blanco)"/>
    <n v="181646908"/>
    <n v="1978666.83"/>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en blanco)"/>
    <n v="25217145"/>
    <n v="5729171.2299999995"/>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en blanco)"/>
    <n v="3809016"/>
    <n v="939846.25999999989"/>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en blanco)"/>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en blanco)"/>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en blanco)"/>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4100000"/>
    <n v="0"/>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en blanco)"/>
    <n v="14559000"/>
    <n v="244850"/>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en blanco)"/>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en blanco)"/>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en blanco)"/>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en blanco)"/>
    <n v="8224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755965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en blanco)"/>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en blanco)"/>
    <n v="500000"/>
    <n v="46728"/>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en blanco)"/>
    <n v="36100057"/>
    <n v="648462.91999999993"/>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en blanco)"/>
    <n v="443499615"/>
    <n v="90957124.25"/>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en blanco)"/>
    <n v="60179540"/>
    <n v="360000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en blanco)"/>
    <n v="66350214"/>
    <n v="14267370.280000003"/>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en blanco)"/>
    <n v="7000000"/>
    <n v="2136845.1799999997"/>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en blanco)"/>
    <n v="4800000"/>
    <n v="329133.3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en blanco)"/>
    <n v="4417000"/>
    <n v="259358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en blanco)"/>
    <n v="1540000"/>
    <n v="1649999.99"/>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en blanco)"/>
    <n v="12214396"/>
    <n v="4725965.979999999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en blanco)"/>
    <n v="6120000"/>
    <n v="1813356.54999999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9514615"/>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31818917"/>
    <n v="4699488.939999999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en blanco)"/>
    <n v="19600000"/>
    <n v="7811588.2000000002"/>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en blanco)"/>
    <n v="1291000"/>
    <n v="257313.2"/>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en blanco)"/>
    <n v="10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en blanco)"/>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en blanco)"/>
    <n v="3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en blanco)"/>
    <n v="0"/>
    <n v="118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9230896"/>
    <n v="976231.47"/>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en blanco)"/>
    <n v="1836248"/>
    <n v="189955.22"/>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en blanco)"/>
    <n v="150838079"/>
    <n v="31566321.420000002"/>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en blanco)"/>
    <n v="104402746"/>
    <n v="20773895.329999998"/>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en blanco)"/>
    <n v="34125711"/>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en blanco)"/>
    <n v="35130588"/>
    <n v="1623512.8"/>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21155531"/>
    <n v="4755587.76"/>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en blanco)"/>
    <n v="14501072"/>
    <n v="3182874.9"/>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en blanco)"/>
    <n v="10106376"/>
    <n v="1726251.4000000001"/>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en blanco)"/>
    <n v="4474750"/>
    <n v="181248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en blanco)"/>
    <n v="525000"/>
    <n v="3500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en blanco)"/>
    <n v="11602000"/>
    <n v="2406682.36"/>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en blanco)"/>
    <n v="7239562"/>
    <n v="869438.10000000009"/>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en blanco)"/>
    <n v="5575000"/>
    <n v="8360.2999999999993"/>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en blanco)"/>
    <n v="196128956"/>
    <n v="39494774.100000001"/>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en blanco)"/>
    <n v="12411000"/>
    <n v="2065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en blanco)"/>
    <n v="82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en blanco)"/>
    <n v="1633000"/>
    <n v="3068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en blanco)"/>
    <n v="391788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en blanco)"/>
    <n v="104188"/>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9300000"/>
    <n v="15528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en blanco)"/>
    <n v="125292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en blanco)"/>
    <n v="832568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en blanco)"/>
    <n v="11468008"/>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en blanco)"/>
    <n v="698534397"/>
    <n v="238530605.84999999"/>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en blanco)"/>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en blanco)"/>
    <n v="8674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en blanco)"/>
    <n v="201006455"/>
    <n v="41889500.28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en blanco)"/>
    <n v="47503085"/>
    <n v="715485.8300000000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en blanco)"/>
    <n v="29708207"/>
    <n v="5955551.70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en blanco)"/>
    <n v="4796800"/>
    <n v="1080102.090000000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en blanco)"/>
    <n v="12597470"/>
    <n v="505747.0399999999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en blanco)"/>
    <n v="10265110"/>
    <n v="916399.8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en blanco)"/>
    <n v="21702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en blanco)"/>
    <n v="3625000"/>
    <n v="2712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en blanco)"/>
    <n v="5784440"/>
    <n v="321554.3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6200000"/>
    <n v="198143.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45191100"/>
    <n v="4733214.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en blanco)"/>
    <n v="23455156"/>
    <n v="3561600.770000000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en blanco)"/>
    <n v="752000"/>
    <n v="98542.73999999999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en blanco)"/>
    <n v="1999410"/>
    <n v="693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en blanco)"/>
    <n v="1495760"/>
    <n v="39154.75999999999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en blanco)"/>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en blanco)"/>
    <n v="458000"/>
    <n v="61922.5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en blanco)"/>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0151600"/>
    <n v="54834.7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en blanco)"/>
    <n v="6261780"/>
    <n v="1115219.68"/>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6910000"/>
    <n v="18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en blanco)"/>
    <n v="449953272"/>
    <n v="269697266.3199999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en blanco)"/>
    <n v="328892392"/>
    <n v="67097839.200000003"/>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en blanco)"/>
    <n v="70997916"/>
    <n v="2512292.9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en blanco)"/>
    <n v="650500"/>
    <n v="48937.240000000005"/>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43746049"/>
    <n v="10355100.970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en blanco)"/>
    <n v="8460000"/>
    <n v="1700445.749999999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en blanco)"/>
    <n v="28961840"/>
    <n v="497596.5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en blanco)"/>
    <n v="22938500"/>
    <n v="1170576.0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en blanco)"/>
    <n v="1610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en blanco)"/>
    <n v="36010760"/>
    <n v="66104.579999999987"/>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en blanco)"/>
    <n v="57680000"/>
    <n v="9300679.9100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19084000"/>
    <n v="1253209.4100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1976002349"/>
    <n v="520143860.6000000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en blanco)"/>
    <n v="33169280"/>
    <n v="6451087.879999999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en blanco)"/>
    <n v="1987026"/>
    <n v="118475"/>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en blanco)"/>
    <n v="2441796"/>
    <n v="3633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en blanco)"/>
    <n v="218154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en blanco)"/>
    <n v="423852"/>
    <n v="153933.7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en blanco)"/>
    <n v="65500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en blanco)"/>
    <n v="823405"/>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15069040"/>
    <n v="2036707.41"/>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en blanco)"/>
    <n v="15499695"/>
    <n v="2870541.7100000004"/>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1637200"/>
    <n v="175560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en blanco)"/>
    <n v="2220300"/>
    <n v="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en blanco)"/>
    <n v="1294314163"/>
    <n v="317702820.57999998"/>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en blanco)"/>
    <n v="249110722"/>
    <n v="2842924.33"/>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en blanco)"/>
    <n v="188520668"/>
    <n v="49129291.700000033"/>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en blanco)"/>
    <n v="34900000"/>
    <n v="7905569.0800000001"/>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en blanco)"/>
    <n v="25169627"/>
    <n v="1219862.52"/>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en blanco)"/>
    <n v="6571782"/>
    <n v="1282200.5"/>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en blanco)"/>
    <n v="16127828"/>
    <n v="506800"/>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en blanco)"/>
    <n v="131701284"/>
    <n v="4087269.25"/>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en blanco)"/>
    <n v="42000000"/>
    <n v="4853148.8199999994"/>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en blanco)"/>
    <n v="77176443"/>
    <n v="3590227.6800000006"/>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127794"/>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en blanco)"/>
    <n v="329272159"/>
    <n v="7867453.1899999976"/>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en blanco)"/>
    <n v="2000000"/>
    <n v="279500"/>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en blanco)"/>
    <n v="40590116"/>
    <n v="5642380.330000001"/>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en blanco)"/>
    <n v="4000000"/>
    <n v="478264.2"/>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en blanco)"/>
    <n v="119978717"/>
    <n v="13398178.219999999"/>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en blanco)"/>
    <n v="14653666"/>
    <n v="2508409.69"/>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en blanco)"/>
    <n v="18416052"/>
    <n v="1245061.31"/>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en blanco)"/>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en blanco)"/>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en blanco)"/>
    <n v="1005196"/>
    <n v="87914.840000000011"/>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en blanco)"/>
    <n v="32784861"/>
    <n v="3680362.3899999997"/>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en blanco)"/>
    <n v="54722331"/>
    <n v="7214666.5700000022"/>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en blanco)"/>
    <n v="6162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8824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en blanco)"/>
    <n v="35668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en blanco)"/>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en blanco)"/>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en blanco)"/>
    <n v="147783581"/>
    <n v="5182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en blanco)"/>
    <n v="20994362"/>
    <n v="794980.16"/>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en blanco)"/>
    <n v="63462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en blanco)"/>
    <n v="968310"/>
    <n v="71802.5"/>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en blanco)"/>
    <n v="4485391"/>
    <n v="24721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en blanco)"/>
    <n v="909846"/>
    <n v="175784.6"/>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en blanco)"/>
    <n v="1282764"/>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en blanco)"/>
    <n v="10955033"/>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en blanco)"/>
    <n v="39360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en blanco)"/>
    <n v="3752712"/>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en blanco)"/>
    <n v="218404175"/>
    <n v="657725.43999999994"/>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en blanco)"/>
    <n v="1271156869"/>
    <n v="270733084.67000002"/>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en blanco)"/>
    <n v="305632033"/>
    <n v="11109342.85"/>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en blanco)"/>
    <n v="196086405"/>
    <n v="41191708.33999999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en blanco)"/>
    <n v="62978967"/>
    <n v="12672526.61000000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en blanco)"/>
    <n v="114867772"/>
    <n v="3991453.1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en blanco)"/>
    <n v="126534715"/>
    <n v="12826191.62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en blanco)"/>
    <n v="42619609"/>
    <n v="5933887.33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en blanco)"/>
    <n v="175615000"/>
    <n v="31179130.0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en blanco)"/>
    <n v="66934601"/>
    <n v="14066643.35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83285178"/>
    <n v="4353085.5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15756000"/>
    <n v="12449123.4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en blanco)"/>
    <n v="25034797116"/>
    <n v="7927064805.00000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en blanco)"/>
    <n v="54215400"/>
    <n v="190179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en blanco)"/>
    <n v="3995752132"/>
    <n v="925937080.61999977"/>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en blanco)"/>
    <n v="180801832"/>
    <n v="103025.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en blanco)"/>
    <n v="86577666"/>
    <n v="2223205.7000000002"/>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en blanco)"/>
    <n v="1923996"/>
    <n v="358200.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en blanco)"/>
    <n v="5625460"/>
    <n v="89237.5"/>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en blanco)"/>
    <n v="72376684"/>
    <n v="857124.34"/>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en blanco)"/>
    <n v="1834849029"/>
    <n v="254287172.61000004"/>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en blanco)"/>
    <n v="69318072"/>
    <n v="15472433.950000001"/>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en blanco)"/>
    <n v="10597396"/>
    <n v="0"/>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en blanco)"/>
    <n v="9812747"/>
    <n v="2367413.66"/>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en blanco)"/>
    <n v="100000"/>
    <n v="32719.96"/>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en blanco)"/>
    <n v="650000"/>
    <n v="30641.52"/>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en blanco)"/>
    <n v="3000000"/>
    <n v="0"/>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en blanco)"/>
    <n v="500000"/>
    <n v="395787.8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en blanco)"/>
    <n v="374287516"/>
    <n v="89007360.209999993"/>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en blanco)"/>
    <n v="62643546"/>
    <n v="526500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en blanco)"/>
    <n v="61940309"/>
    <n v="13529451.780000003"/>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en blanco)"/>
    <n v="34604864"/>
    <n v="7500807.840000001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en blanco)"/>
    <n v="2366000"/>
    <n v="86163.54999999998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en blanco)"/>
    <n v="14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en blanco)"/>
    <n v="2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en blanco)"/>
    <n v="500000"/>
    <n v="38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en blanco)"/>
    <n v="5500000"/>
    <n v="449615.7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en blanco)"/>
    <n v="6150000"/>
    <n v="1743955.430000000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14550000"/>
    <n v="1691855.380000000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en blanco)"/>
    <n v="184686478"/>
    <n v="836021.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4000000"/>
    <n v="3410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en blanco)"/>
    <n v="18408209"/>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en blanco)"/>
    <n v="6000000"/>
    <n v="1623898.0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en blanco)"/>
    <n v="5700000"/>
    <n v="499823.56999999995"/>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en blanco)"/>
    <n v="2580673"/>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en blanco)"/>
    <n v="610000"/>
    <n v="795559.9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en blanco)"/>
    <n v="1100000"/>
    <n v="1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en blanco)"/>
    <n v="2600000"/>
    <n v="257032.22"/>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en blanco)"/>
    <n v="13294000"/>
    <n v="1044137.1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en blanco)"/>
    <n v="30608209"/>
    <n v="2658085.87"/>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en blanco)"/>
    <n v="106135732"/>
    <n v="23671321.579999998"/>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en blanco)"/>
    <n v="14935458"/>
    <n v="0"/>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en blanco)"/>
    <n v="14921455"/>
    <n v="3623832.13"/>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en blanco)"/>
    <n v="1000000"/>
    <n v="66249.52"/>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en blanco)"/>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en blanco)"/>
    <n v="1000000"/>
    <n v="241416.3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en blanco)"/>
    <n v="815964010"/>
    <n v="204983837.98999998"/>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en blanco)"/>
    <n v="124483690"/>
    <n v="1736274.44"/>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en blanco)"/>
    <n v="108042420"/>
    <n v="29992508.04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en blanco)"/>
    <n v="23937500"/>
    <n v="1779853.9000000001"/>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en blanco)"/>
    <n v="20238100"/>
    <n v="3003719.98"/>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en blanco)"/>
    <n v="4402970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en blanco)"/>
    <n v="126792078"/>
    <n v="19486583.19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en blanco)"/>
    <n v="4050000"/>
    <n v="761825.9299999999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634638039"/>
    <n v="20827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en blanco)"/>
    <n v="1545200"/>
    <n v="110330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en blanco)"/>
    <n v="1299982"/>
    <n v="5617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en blanco)"/>
    <n v="4325183"/>
    <n v="23103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en blanco)"/>
    <n v="243863366"/>
    <n v="859370.4"/>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en blanco)"/>
    <n v="33396458"/>
    <n v="2134764.34"/>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6517600"/>
    <n v="498741.75"/>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61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en blanco)"/>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en blanco)"/>
    <n v="11402900"/>
    <n v="91567.5"/>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en blanco)"/>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en blanco)"/>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en blanco)"/>
    <n v="239561427"/>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en blanco)"/>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en blanco)"/>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en blanco)"/>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en blanco)"/>
    <n v="50759692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en blanco)"/>
    <n v="1516278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en blanco)"/>
    <n v="122449637"/>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en blanco)"/>
    <n v="2318400"/>
    <n v="7154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en blanco)"/>
    <n v="4685406921"/>
    <n v="1044901155.4299999"/>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en blanco)"/>
    <n v="968808201"/>
    <n v="34257673.649999999"/>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en blanco)"/>
    <n v="678218824"/>
    <n v="159257210.21999997"/>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en blanco)"/>
    <n v="297266232"/>
    <n v="56147451.73000000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en blanco)"/>
    <n v="2000000"/>
    <n v="42184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en blanco)"/>
    <n v="161048390"/>
    <n v="8877727.400000000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en blanco)"/>
    <n v="2044754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en blanco)"/>
    <n v="110626100"/>
    <n v="1835212.9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en blanco)"/>
    <n v="9027900"/>
    <n v="12006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en blanco)"/>
    <n v="73666247"/>
    <n v="7537062.250000000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en blanco)"/>
    <n v="119710204"/>
    <n v="7734754.980000000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en blanco)"/>
    <n v="2002550"/>
    <n v="2832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en blanco)"/>
    <n v="90850004"/>
    <n v="502273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50259359"/>
    <n v="1979923.630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1569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224956311"/>
    <n v="43868727.40999999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76303044"/>
    <n v="10770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en blanco)"/>
    <n v="107633096"/>
    <n v="5043651.9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en blanco)"/>
    <n v="103764420"/>
    <n v="9658577.310000000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en blanco)"/>
    <n v="52569575"/>
    <n v="39639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en blanco)"/>
    <n v="41479170"/>
    <n v="643790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en blanco)"/>
    <n v="813988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en blanco)"/>
    <n v="13957011"/>
    <n v="24662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en blanco)"/>
    <n v="1386877094"/>
    <n v="5834807.1200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en blanco)"/>
    <n v="16463302"/>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en blanco)"/>
    <n v="8614207"/>
    <n v="348877.08999999997"/>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en blanco)"/>
    <n v="692579008"/>
    <n v="5795683.8200000003"/>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en blanco)"/>
    <n v="129566601"/>
    <n v="4210798.92"/>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en blanco)"/>
    <n v="2484354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en blanco)"/>
    <n v="116172198"/>
    <n v="25821699.41"/>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en blanco)"/>
    <n v="18918000"/>
    <n v="26500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en blanco)"/>
    <n v="15562498"/>
    <n v="3822272.25"/>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en blanco)"/>
    <n v="8403000"/>
    <n v="816027.8"/>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en blanco)"/>
    <n v="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en blanco)"/>
    <n v="2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337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en blanco)"/>
    <n v="126500092"/>
    <n v="8400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en blanco)"/>
    <n v="2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en blanco)"/>
    <n v="250000"/>
    <n v="54353.7"/>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en blanco)"/>
    <n v="6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en blanco)"/>
    <n v="70000"/>
    <n v="22378.6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en blanco)"/>
    <n v="400000"/>
    <n v="11151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en blanco)"/>
    <n v="100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en blanco)"/>
    <n v="2680000"/>
    <n v="207366.1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en blanco)"/>
    <n v="986182840"/>
    <n v="202003311.07999998"/>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en blanco)"/>
    <n v="174701524"/>
    <n v="8481093.3200000003"/>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en blanco)"/>
    <n v="137583730"/>
    <n v="29441424.009999998"/>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en blanco)"/>
    <n v="104650000"/>
    <n v="13957913.219999999"/>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en blanco)"/>
    <n v="3850000"/>
    <n v="359693.5"/>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en blanco)"/>
    <n v="3700000"/>
    <n v="1250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en blanco)"/>
    <n v="179270172"/>
    <n v="5316290.9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en blanco)"/>
    <n v="47950460"/>
    <n v="1078820.74"/>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22230000"/>
    <n v="1767544.490000000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en blanco)"/>
    <n v="65661983"/>
    <n v="1207750.9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en blanco)"/>
    <n v="77403065"/>
    <n v="5139827.4800000004"/>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en blanco)"/>
    <n v="4974284"/>
    <n v="652162"/>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en blanco)"/>
    <n v="11951001"/>
    <n v="768613.0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en blanco)"/>
    <n v="12482609238"/>
    <n v="276584295.93000001"/>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en blanco)"/>
    <n v="318000000"/>
    <n v="1352088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en blanco)"/>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en blanco)"/>
    <n v="1838711"/>
    <n v="19562.43"/>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en blanco)"/>
    <n v="379303214"/>
    <n v="15722638.6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en blanco)"/>
    <n v="1604606829"/>
    <n v="142527027.2299999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en blanco)"/>
    <n v="250040450"/>
    <n v="54693433.43000000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en blanco)"/>
    <n v="20000000"/>
    <n v="1130658.5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en blanco)"/>
    <n v="37471777"/>
    <n v="1819761.050000000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en blanco)"/>
    <n v="33194606"/>
    <n v="8368218.329999997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en blanco)"/>
    <n v="12200000"/>
    <n v="2350644.7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en blanco)"/>
    <n v="13850000"/>
    <n v="782295.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en blanco)"/>
    <n v="9500000"/>
    <n v="1060630.399999999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en blanco)"/>
    <n v="1400000"/>
    <n v="214039.3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en blanco)"/>
    <n v="394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en blanco)"/>
    <n v="3700000"/>
    <n v="196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68700000"/>
    <n v="35718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56600000"/>
    <n v="6926089.14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en blanco)"/>
    <n v="14200000"/>
    <n v="848773.6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en blanco)"/>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en blanco)"/>
    <n v="405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en blanco)"/>
    <n v="4940500"/>
    <n v="22125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855000"/>
    <n v="510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12215000"/>
    <n v="5714740.440000000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en blanco)"/>
    <n v="24510910"/>
    <n v="485915.73999999993"/>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5605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en blanco)"/>
    <n v="42339407"/>
    <n v="14925743.57999999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9800000"/>
    <n v="2284395.2600000002"/>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en blanco)"/>
    <n v="10000000"/>
    <n v="2504016.84"/>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50000000"/>
    <n v="16104253.189999999"/>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en blanco)"/>
    <n v="65200000"/>
    <n v="10834185.0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en blanco)"/>
    <n v="9140000"/>
    <n v="1656117.209999999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en blanco)"/>
    <n v="11000000"/>
    <n v="307087.6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en blanco)"/>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en blanco)"/>
    <n v="206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5850000"/>
    <n v="29839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en blanco)"/>
    <n v="5750000"/>
    <n v="539042.6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en blanco)"/>
    <n v="77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en blanco)"/>
    <n v="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en blanco)"/>
    <n v="11673665"/>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807760593"/>
    <n v="174232246.78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200400000"/>
    <n v="13885770.21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106670000"/>
    <n v="26287340.56000000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244200000"/>
    <n v="50058646.859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en blanco)"/>
    <n v="42500000"/>
    <n v="933598.8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en blanco)"/>
    <n v="11500000"/>
    <n v="841594.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en blanco)"/>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en blanco)"/>
    <n v="34693583"/>
    <n v="19535757.2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en blanco)"/>
    <n v="21000000"/>
    <n v="3858818.7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en blanco)"/>
    <n v="20100000"/>
    <n v="1430991.3699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en blanco)"/>
    <n v="13882518"/>
    <n v="3830383.5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en blanco)"/>
    <n v="60150000"/>
    <n v="5641595.2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en blanco)"/>
    <n v="7500000"/>
    <n v="190974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en blanco)"/>
    <n v="7200000"/>
    <n v="1336963.60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en blanco)"/>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en blanco)"/>
    <n v="76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en blanco)"/>
    <n v="11503191"/>
    <n v="438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en blanco)"/>
    <n v="44950000"/>
    <n v="343488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en blanco)"/>
    <n v="41000000"/>
    <n v="3308692.630000000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70000000"/>
    <n v="19854524.240000002"/>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en blanco)"/>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en blanco)"/>
    <n v="2500000"/>
    <n v="551633.42000000004"/>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68923967"/>
    <n v="14428046.299999999"/>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5920000"/>
    <n v="1434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8914894"/>
    <n v="2192680.9700000002"/>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11568788"/>
    <n v="2283240.25"/>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en blanco)"/>
    <n v="61096923"/>
    <n v="13932713"/>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en blanco)"/>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8400608"/>
    <n v="2095240.480000000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en blanco)"/>
    <n v="3939095"/>
    <n v="433710.1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en blanco)"/>
    <n v="11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en blanco)"/>
    <n v="600000"/>
    <n v="157605.7000000000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en blanco)"/>
    <n v="3600000"/>
    <n v="215002.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en blanco)"/>
    <n v="3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972800"/>
    <n v="46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en blanco)"/>
    <n v="140000"/>
    <n v="9068.7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en blanco)"/>
    <n v="1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en blanco)"/>
    <n v="680000"/>
    <n v="25836.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5 - CUERO, CAUCHO Y PLÁSTICO"/>
    <s v="N"/>
    <s v="00 - N/A"/>
    <s v="10 - FONDO GENERAL"/>
    <s v="99 - MULTIPROVINCIAL"/>
    <s v="(en blanco)"/>
    <n v="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en blanco)"/>
    <n v="25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en blanco)"/>
    <n v="3600000"/>
    <n v="6815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en blanco)"/>
    <n v="7985959"/>
    <n v="542524.32999999996"/>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4115840"/>
    <n v="1100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626382"/>
    <n v="168111.81"/>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en blanco)"/>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en blanco)"/>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en blanco)"/>
    <n v="792500925"/>
    <n v="173860874.99000001"/>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en blanco)"/>
    <n v="20740927"/>
    <n v="3914661.28"/>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en blanco)"/>
    <n v="154685175"/>
    <n v="8899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en blanco)"/>
    <n v="821074"/>
    <n v="23361.78"/>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en blanco)"/>
    <n v="6479219"/>
    <n v="6952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en blanco)"/>
    <n v="108541943"/>
    <n v="26455634.990000006"/>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en blanco)"/>
    <n v="23300000"/>
    <n v="5390642.6999999993"/>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en blanco)"/>
    <n v="34867997"/>
    <n v="59000"/>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en blanco)"/>
    <n v="10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en blanco)"/>
    <n v="24350000"/>
    <n v="5360387.9399999995"/>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en blanco)"/>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en blanco)"/>
    <n v="7500000"/>
    <n v="516227.58"/>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en blanco)"/>
    <n v="1529878"/>
    <n v="60000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en blanco)"/>
    <n v="25028857"/>
    <n v="8596646.91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en blanco)"/>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en blanco)"/>
    <n v="8826752"/>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en blanco)"/>
    <n v="18510986"/>
    <n v="1757700.35"/>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en blanco)"/>
    <n v="8789262"/>
    <n v="1128962.39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en blanco)"/>
    <n v="32886186"/>
    <n v="5348145.08"/>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en blanco)"/>
    <n v="31992686"/>
    <n v="1271936"/>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en blanco)"/>
    <n v="6087581"/>
    <n v="2549569.1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en blanco)"/>
    <n v="16406441"/>
    <n v="2573865.20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en blanco)"/>
    <n v="9233738"/>
    <n v="2742675"/>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en blanco)"/>
    <n v="267827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en blanco)"/>
    <n v="1300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en blanco)"/>
    <n v="38852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en blanco)"/>
    <n v="442969"/>
    <n v="54405.94"/>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en blanco)"/>
    <n v="1942244"/>
    <n v="548391.67000000004"/>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en blanco)"/>
    <n v="886553"/>
    <n v="3540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en blanco)"/>
    <n v="1597632"/>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en blanco)"/>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en blanco)"/>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en blanco)"/>
    <n v="31000"/>
    <n v="42970.45"/>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en blanco)"/>
    <n v="55200000"/>
    <n v="8299620.7999999998"/>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en blanco)"/>
    <n v="727232"/>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en blanco)"/>
    <n v="10500676"/>
    <n v="2787912.92"/>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en blanco)"/>
    <n v="3874653"/>
    <n v="441971.66000000003"/>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1595601"/>
    <n v="93612.94"/>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en blanco)"/>
    <n v="18950000"/>
    <n v="4152804.0100000002"/>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en blanco)"/>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en blanco)"/>
    <n v="40446500"/>
    <n v="77375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en blanco)"/>
    <n v="5955809"/>
    <n v="1186920.8"/>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en blanco)"/>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en blanco)"/>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en blanco)"/>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en blanco)"/>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en blanco)"/>
    <n v="291000000"/>
    <n v="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en blanco)"/>
    <n v="4095400"/>
    <n v="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en blanco)"/>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en blanco)"/>
    <n v="325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99 - MULTIPROVINCIAL"/>
    <s v="(en blanco)"/>
    <n v="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en blanco)"/>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7094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en blanco)"/>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en blanco)"/>
    <n v="14886408"/>
    <n v="1375093.55"/>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en blanco)"/>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en blanco)"/>
    <n v="550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en blanco)"/>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en blanco)"/>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en blanco)"/>
    <n v="5655393"/>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en blanco)"/>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en blanco)"/>
    <n v="3610000"/>
    <n v="511412"/>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en blanco)"/>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en blanco)"/>
    <n v="15625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en blanco)"/>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en blanco)"/>
    <n v="3656768"/>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en blanco)"/>
    <n v="10657805"/>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en blanco)"/>
    <n v="17963250"/>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en blanco)"/>
    <n v="49268000"/>
    <n v="0"/>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en blanco)"/>
    <n v="30985312"/>
    <n v="0"/>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en blanco)"/>
    <n v="3740396279"/>
    <n v="806694774.5699999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en blanco)"/>
    <n v="490379440"/>
    <n v="67716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en blanco)"/>
    <n v="489172871"/>
    <n v="124097399.45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en blanco)"/>
    <n v="313107039"/>
    <n v="81209968.55999998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en blanco)"/>
    <n v="11298746"/>
    <n v="2950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en blanco)"/>
    <n v="34300494"/>
    <n v="109426.6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en blanco)"/>
    <n v="271335014"/>
    <n v="47033256.640000001"/>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en blanco)"/>
    <n v="84700000"/>
    <n v="722768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en blanco)"/>
    <n v="346000000"/>
    <n v="37513653.42000000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en blanco)"/>
    <n v="26189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en blanco)"/>
    <n v="33952421"/>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en blanco)"/>
    <n v="70000000"/>
    <n v="2912772.260000000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en blanco)"/>
    <n v="18980000"/>
    <n v="91984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en blanco)"/>
    <n v="111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en blanco)"/>
    <n v="23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en blanco)"/>
    <n v="4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en blanco)"/>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en blanco)"/>
    <n v="395604209"/>
    <n v="33356934.14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en blanco)"/>
    <n v="23766531"/>
    <n v="0"/>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en blanco)"/>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en blanco)"/>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en blanco)"/>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en blanco)"/>
    <n v="2850000"/>
    <n v="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en blanco)"/>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en blanco)"/>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en blanco)"/>
    <n v="352380"/>
    <n v="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en blanco)"/>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en blanco)"/>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en blanco)"/>
    <n v="600000"/>
    <n v="0"/>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en blanco)"/>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en blanco)"/>
    <n v="518343642"/>
    <n v="117265480.02000001"/>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en blanco)"/>
    <n v="0"/>
    <n v="1245260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en blanco)"/>
    <n v="85699418"/>
    <n v="1686000"/>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en blanco)"/>
    <n v="100000"/>
    <n v="0"/>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en blanco)"/>
    <n v="72007231"/>
    <n v="18024660.690000001"/>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en blanco)"/>
    <n v="0"/>
    <n v="1916415.62"/>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en blanco)"/>
    <n v="17028977"/>
    <n v="2384753.4"/>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en blanco)"/>
    <n v="1136380"/>
    <n v="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en blanco)"/>
    <n v="6300000"/>
    <n v="406288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en blanco)"/>
    <n v="0"/>
    <n v="1070455.5"/>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en blanco)"/>
    <n v="5850075"/>
    <n v="1945407.6199999999"/>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en blanco)"/>
    <n v="11897018"/>
    <n v="0"/>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11914033"/>
    <n v="408723.81"/>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3079854"/>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en blanco)"/>
    <n v="5700000"/>
    <n v="0"/>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en blanco)"/>
    <n v="6258748"/>
    <n v="228643.31"/>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en blanco)"/>
    <n v="3540803"/>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en blanco)"/>
    <n v="147416"/>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en blanco)"/>
    <n v="564825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en blanco)"/>
    <n v="734265"/>
    <n v="0"/>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en blanco)"/>
    <n v="59582877"/>
    <n v="3689332.6100000003"/>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en blanco)"/>
    <n v="8999458"/>
    <n v="13216"/>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en blanco)"/>
    <n v="12194400"/>
    <n v="2688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en blanco)"/>
    <n v="3236400"/>
    <n v="6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737644"/>
    <n v="406319.44"/>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en blanco)"/>
    <n v="760092"/>
    <n v="109662.15000000001"/>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150000"/>
    <n v="1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en blanco)"/>
    <n v="1650000"/>
    <n v="148640.2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en blanco)"/>
    <n v="755000"/>
    <n v="103612.7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en blanco)"/>
    <n v="800000"/>
    <n v="413730.10000000003"/>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877238"/>
    <n v="123185.6000000000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191600"/>
    <n v="7884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en blanco)"/>
    <n v="205000"/>
    <n v="207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1967000"/>
    <n v="159630.7999999999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en blanco)"/>
    <n v="205000"/>
    <n v="13571.1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en blanco)"/>
    <n v="114860000"/>
    <n v="25970904.00999999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en blanco)"/>
    <n v="22025000"/>
    <n v="77475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en blanco)"/>
    <n v="16009850"/>
    <n v="3542970.9"/>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en blanco)"/>
    <n v="4900000"/>
    <n v="543212.77"/>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en blanco)"/>
    <n v="1041500"/>
    <n v="950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en blanco)"/>
    <n v="3300000"/>
    <n v="266619.38"/>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en blanco)"/>
    <n v="28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en blanco)"/>
    <n v="5336941"/>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en blanco)"/>
    <n v="4026019"/>
    <n v="561856.1999999998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en blanco)"/>
    <n v="2145500"/>
    <n v="237744.0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en blanco)"/>
    <n v="1450000"/>
    <n v="944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en blanco)"/>
    <n v="1648000"/>
    <n v="2277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en blanco)"/>
    <n v="584908"/>
    <n v="173361.76"/>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en blanco)"/>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en blanco)"/>
    <n v="277468"/>
    <n v="19529.46999999999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en blanco)"/>
    <n v="9360"/>
    <n v="2715.1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en blanco)"/>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en blanco)"/>
    <n v="28687"/>
    <n v="1264.1400000000001"/>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en blanco)"/>
    <n v="4438240"/>
    <n v="5404.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en blanco)"/>
    <n v="1845855"/>
    <n v="287641.83"/>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en blanco)"/>
    <n v="40150000"/>
    <n v="9067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en blanco)"/>
    <n v="1452000"/>
    <n v="363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5606110"/>
    <n v="1377543.57"/>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en blanco)"/>
    <n v="1892184"/>
    <n v="398266.18999999994"/>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en blanco)"/>
    <n v="65465000"/>
    <n v="699300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en blanco)"/>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en blanco)"/>
    <n v="2649000"/>
    <n v="1067165.7000000002"/>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en blanco)"/>
    <n v="2725600000"/>
    <n v="541104916.87999988"/>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en blanco)"/>
    <n v="270000000"/>
    <n v="59120524.659999996"/>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en blanco)"/>
    <n v="284000000"/>
    <n v="64941486.39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en blanco)"/>
    <n v="24000000"/>
    <n v="586354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en blanco)"/>
    <n v="35000000"/>
    <n v="4230663.7"/>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en blanco)"/>
    <n v="36500000"/>
    <n v="114072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en blanco)"/>
    <n v="3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en blanco)"/>
    <n v="7600000"/>
    <n v="62871.5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en blanco)"/>
    <n v="5000000"/>
    <n v="170181.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en blanco)"/>
    <n v="10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en blanco)"/>
    <n v="31500000"/>
    <n v="100321.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en blanco)"/>
    <n v="1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en blanco)"/>
    <n v="51050000"/>
    <n v="1397022.6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en blanco)"/>
    <n v="457934500"/>
    <n v="8884564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en blanco)"/>
    <n v="100700000"/>
    <n v="220002.1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en blanco)"/>
    <n v="152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en blanco)"/>
    <n v="64500000"/>
    <n v="1071243.529999999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en blanco)"/>
    <n v="820400000"/>
    <n v="166289055.92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en blanco)"/>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en blanco)"/>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en blanco)"/>
    <n v="381000000"/>
    <n v="53970570.909999996"/>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en blanco)"/>
    <n v="151000000"/>
    <n v="23570252.85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en blanco)"/>
    <n v="208800000"/>
    <n v="41806453.86000000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en blanco)"/>
    <n v="408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en blanco)"/>
    <n v="105000000"/>
    <n v="26624207.46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en blanco)"/>
    <n v="180000000"/>
    <n v="36360316.990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en blanco)"/>
    <n v="3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en blanco)"/>
    <n v="92500000"/>
    <n v="2210000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en blanco)"/>
    <n v="80794024"/>
    <n v="9555608.980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en blanco)"/>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en blanco)"/>
    <n v="4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en blanco)"/>
    <n v="114000000"/>
    <n v="19836774.22999999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en blanco)"/>
    <n v="104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57900000"/>
    <n v="680511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en blanco)"/>
    <n v="11000000"/>
    <n v="7705.2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en blanco)"/>
    <n v="129500000"/>
    <n v="24518928.049999997"/>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en blanco)"/>
    <n v="22000000"/>
    <n v="3760232.66"/>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en blanco)"/>
    <n v="225976800"/>
    <n v="49483355.510000005"/>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en blanco)"/>
    <n v="42401864"/>
    <n v="2085333.3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en blanco)"/>
    <n v="28666998"/>
    <n v="7173957.3500000015"/>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en blanco)"/>
    <n v="6878927"/>
    <n v="1693918.099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en blanco)"/>
    <n v="2561400"/>
    <n v="58941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en blanco)"/>
    <n v="2100000"/>
    <n v="517558.0600000000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en blanco)"/>
    <n v="19898321"/>
    <n v="4001390.4199999995"/>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en blanco)"/>
    <n v="3680636"/>
    <n v="2299840.440000000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en blanco)"/>
    <n v="3405000"/>
    <n v="47636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en blanco)"/>
    <n v="8446276"/>
    <n v="126296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en blanco)"/>
    <n v="6100000"/>
    <n v="825604.52"/>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en blanco)"/>
    <n v="4913722"/>
    <n v="15897281.97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en blanco)"/>
    <n v="0"/>
    <n v="3098.1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en blanco)"/>
    <n v="72015"/>
    <n v="1279010.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en blanco)"/>
    <n v="1215814"/>
    <n v="2208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en blanco)"/>
    <n v="11985395"/>
    <n v="5359875.21"/>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en blanco)"/>
    <n v="27409525"/>
    <n v="5028487.7799999993"/>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en blanco)"/>
    <n v="7576132"/>
    <n v="548253.6899999999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en blanco)"/>
    <n v="1106058259"/>
    <n v="252727805.19999999"/>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en blanco)"/>
    <n v="196866300"/>
    <n v="11644050"/>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en blanco)"/>
    <n v="146880732"/>
    <n v="38156997.870000005"/>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en blanco)"/>
    <n v="785971071"/>
    <n v="227225381.7900000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en blanco)"/>
    <n v="15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en blanco)"/>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en blanco)"/>
    <n v="14000000"/>
    <n v="121215.1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en blanco)"/>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en blanco)"/>
    <n v="250100000"/>
    <n v="74776528.48000000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en blanco)"/>
    <n v="710000000"/>
    <n v="34661171.03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en blanco)"/>
    <n v="1751066051"/>
    <n v="378638952.63"/>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59128929"/>
    <n v="26738993.5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en blanco)"/>
    <n v="240000000"/>
    <n v="9800343.2599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en blanco)"/>
    <n v="2000000"/>
    <n v="35304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en blanco)"/>
    <n v="3100000"/>
    <n v="42878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en blanco)"/>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en blanco)"/>
    <n v="5800000"/>
    <n v="712426.1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en blanco)"/>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en blanco)"/>
    <n v="7000000"/>
    <n v="1249997.6000000001"/>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en blanco)"/>
    <n v="22076364"/>
    <n v="4580099.2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en blanco)"/>
    <n v="29500000"/>
    <n v="18840013.01000000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en blanco)"/>
    <n v="6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350000000"/>
    <n v="19775811.5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en blanco)"/>
    <n v="197242000"/>
    <n v="43962346.78999999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en blanco)"/>
    <n v="34268000"/>
    <n v="1092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en blanco)"/>
    <n v="27378780"/>
    <n v="6567792.529999999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en blanco)"/>
    <n v="5676372"/>
    <n v="1155172.600000000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en blanco)"/>
    <n v="15000"/>
    <n v="1016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en blanco)"/>
    <n v="500000"/>
    <n v="6924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en blanco)"/>
    <n v="30000"/>
    <n v="2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en blanco)"/>
    <n v="11304420"/>
    <n v="542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en blanco)"/>
    <n v="4250020"/>
    <n v="2610154.3499999996"/>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en blanco)"/>
    <n v="4224000"/>
    <n v="119188.56"/>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1505000"/>
    <n v="320557.540000000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en blanco)"/>
    <n v="611158"/>
    <n v="8177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en blanco)"/>
    <n v="455000"/>
    <n v="75874.92999999999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en blanco)"/>
    <n v="4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en blanco)"/>
    <n v="1685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en blanco)"/>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en blanco)"/>
    <n v="85000"/>
    <n v="21725.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en blanco)"/>
    <n v="6847908"/>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en blanco)"/>
    <n v="1310000"/>
    <n v="2528.37"/>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en blanco)"/>
    <n v="261198872"/>
    <n v="32106904.600000001"/>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en blanco)"/>
    <n v="107003721"/>
    <n v="7727222.040000001"/>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en blanco)"/>
    <n v="28800000"/>
    <n v="270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en blanco)"/>
    <n v="106337816"/>
    <n v="20810057"/>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en blanco)"/>
    <n v="35453621"/>
    <n v="4838192.82"/>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en blanco)"/>
    <n v="9899231"/>
    <n v="2207681.2000000002"/>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en blanco)"/>
    <n v="9406000"/>
    <n v="0"/>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en blanco)"/>
    <n v="19605000"/>
    <n v="304583"/>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en blanco)"/>
    <n v="15550000"/>
    <n v="101800"/>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en blanco)"/>
    <n v="23832398"/>
    <n v="2193333.3199999998"/>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en blanco)"/>
    <n v="30910600"/>
    <n v="9499611.8300000001"/>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21303000"/>
    <n v="297344.76"/>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en blanco)"/>
    <n v="45051160"/>
    <n v="55292519.440000005"/>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en blanco)"/>
    <n v="28640400"/>
    <n v="1213790.2999999998"/>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en blanco)"/>
    <n v="1679000"/>
    <n v="278071.78000000003"/>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en blanco)"/>
    <n v="2253500"/>
    <n v="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en blanco)"/>
    <n v="3316000"/>
    <n v="72769.05"/>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en blanco)"/>
    <n v="116000"/>
    <n v="0"/>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en blanco)"/>
    <n v="637000"/>
    <n v="14385.42"/>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en blanco)"/>
    <n v="813100"/>
    <n v="19609.18"/>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en blanco)"/>
    <n v="20626000"/>
    <n v="1538306.23"/>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en blanco)"/>
    <n v="10393600"/>
    <n v="9785.74"/>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916755"/>
    <n v="58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en blanco)"/>
    <n v="1524099"/>
    <n v="12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597135"/>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en blanco)"/>
    <n v="234478"/>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19370"/>
    <n v="89143.81"/>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en blanco)"/>
    <n v="215112"/>
    <n v="18348"/>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en blanco)"/>
    <n v="300000"/>
    <n v="59914.7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en blanco)"/>
    <n v="844741810"/>
    <n v="169867927.65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en blanco)"/>
    <n v="764897576"/>
    <n v="165924696.63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en blanco)"/>
    <n v="149333372"/>
    <n v="1303540.5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en blanco)"/>
    <n v="318196714"/>
    <n v="14596115.46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000000"/>
    <n v="1034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560000"/>
    <n v="65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8479176"/>
    <n v="25710770.33999999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en blanco)"/>
    <n v="105716787"/>
    <n v="25020497.90999998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en blanco)"/>
    <n v="21911418"/>
    <n v="5545134.3099999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en blanco)"/>
    <n v="41310905"/>
    <n v="7160468.740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24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189000000"/>
    <n v="22559296.3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en blanco)"/>
    <n v="4278112"/>
    <n v="202173.419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en blanco)"/>
    <n v="30610000"/>
    <n v="4285449.440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en blanco)"/>
    <n v="54828575"/>
    <n v="1507546.920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355114305"/>
    <n v="40069433.229999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en blanco)"/>
    <n v="86500000"/>
    <n v="10987043.62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000000"/>
    <n v="234958.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52620000"/>
    <n v="5251003.1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22091020"/>
    <n v="5141911.1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96649812"/>
    <n v="13297543.2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en blanco)"/>
    <n v="209300000"/>
    <n v="12846135.83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en blanco)"/>
    <n v="5500000"/>
    <n v="803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en blanco)"/>
    <n v="13300000"/>
    <n v="2853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en blanco)"/>
    <n v="28000000"/>
    <n v="14463941.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en blanco)"/>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en blanco)"/>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en blanco)"/>
    <n v="693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9378000"/>
    <n v="23741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en blanco)"/>
    <n v="69858200"/>
    <n v="4988028.2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en blanco)"/>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19356400"/>
    <n v="2518363.9500000002"/>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en blanco)"/>
    <n v="175874433"/>
    <n v="39860182"/>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en blanco)"/>
    <n v="47752918"/>
    <n v="12054688.7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en blanco)"/>
    <n v="39569177"/>
    <n v="8211570.9800000004"/>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en blanco)"/>
    <n v="7353996"/>
    <n v="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en blanco)"/>
    <n v="6155514"/>
    <n v="1320636.160000000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en blanco)"/>
    <n v="6737469"/>
    <n v="1836002.190000000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en blanco)"/>
    <n v="6080000"/>
    <n v="1393421.0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en blanco)"/>
    <n v="900000"/>
    <n v="131971.2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en blanco)"/>
    <n v="12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en blanco)"/>
    <n v="23796000"/>
    <n v="405042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en blanco)"/>
    <n v="2500000"/>
    <n v="247995.8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en blanco)"/>
    <n v="185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en blanco)"/>
    <n v="900000"/>
    <n v="175935.9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en blanco)"/>
    <n v="111482623"/>
    <n v="1974499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en blanco)"/>
    <n v="39822480"/>
    <n v="10358409"/>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en blanco)"/>
    <n v="2250000"/>
    <n v="1819483.3"/>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en blanco)"/>
    <n v="1050000"/>
    <n v="4380.16"/>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en blanco)"/>
    <n v="400000"/>
    <n v="252721.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en blanco)"/>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en blanco)"/>
    <n v="1035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en blanco)"/>
    <n v="13717000"/>
    <n v="4485.4400000000005"/>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en blanco)"/>
    <n v="4147703"/>
    <n v="96243.66"/>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en blanco)"/>
    <n v="600000"/>
    <n v="45533.02"/>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500000"/>
    <n v="22500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en blanco)"/>
    <n v="500000"/>
    <n v="6125"/>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en blanco)"/>
    <n v="93014000"/>
    <n v="20337405.140000001"/>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en blanco)"/>
    <n v="1200000"/>
    <n v="9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en blanco)"/>
    <n v="16386200"/>
    <n v="6705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en blanco)"/>
    <n v="12595000"/>
    <n v="3126204.1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en blanco)"/>
    <n v="6440000"/>
    <n v="1103515.2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1400000"/>
    <n v="149999.9999999999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2900000"/>
    <n v="374502.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5956000"/>
    <n v="1187300.1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1120000"/>
    <n v="477941.0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14850300"/>
    <n v="76187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700000"/>
    <n v="499999.5799999999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en blanco)"/>
    <n v="370000"/>
    <n v="48660.4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en blanco)"/>
    <n v="15937245"/>
    <n v="12316442.21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en blanco)"/>
    <n v="39850000"/>
    <n v="719975.8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en blanco)"/>
    <n v="500000"/>
    <n v="49425.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603510"/>
    <n v="39766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en blanco)"/>
    <n v="6405000"/>
    <n v="1125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1765000"/>
    <n v="330881.5399999999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en blanco)"/>
    <n v="86371400"/>
    <n v="19143372.8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en blanco)"/>
    <n v="17300000"/>
    <n v="9870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16000"/>
    <n v="34323.769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640000"/>
    <n v="2886872.73"/>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en blanco)"/>
    <n v="4200000"/>
    <n v="1016573.69"/>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en blanco)"/>
    <n v="1050000"/>
    <n v="93327.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en blanco)"/>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en blanco)"/>
    <n v="17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1333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842000"/>
    <n v="31162.08000000000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84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6650000"/>
    <n v="24839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225000"/>
    <n v="4956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en blanco)"/>
    <n v="2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en blanco)"/>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en blanco)"/>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3602000"/>
    <n v="89181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en blanco)"/>
    <n v="17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2195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en blanco)"/>
    <n v="53779350"/>
    <n v="119785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en blanco)"/>
    <n v="10500850"/>
    <n v="81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7521523"/>
    <n v="1819410.579999999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en blanco)"/>
    <n v="2223000"/>
    <n v="510198.88000000006"/>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600000"/>
    <n v="18113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en blanco)"/>
    <n v="2050000"/>
    <n v="42923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en blanco)"/>
    <n v="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en blanco)"/>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5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1721977"/>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000000"/>
    <n v="24638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7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en blanco)"/>
    <n v="450000"/>
    <n v="243032.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en blanco)"/>
    <n v="3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en blanco)"/>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en blanco)"/>
    <n v="22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4900000"/>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en blanco)"/>
    <n v="470000"/>
    <n v="270400.93"/>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en blanco)"/>
    <n v="943302110"/>
    <n v="198898077.34999999"/>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en blanco)"/>
    <n v="294930002"/>
    <n v="3406549.09"/>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en blanco)"/>
    <n v="72000000"/>
    <n v="17831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en blanco)"/>
    <n v="119500000"/>
    <n v="28730662.649999999"/>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en blanco)"/>
    <n v="98812000"/>
    <n v="22884503.699999999"/>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en blanco)"/>
    <n v="710600000"/>
    <n v="52542695.700000003"/>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en blanco)"/>
    <n v="2076312658"/>
    <n v="271178945.88"/>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en blanco)"/>
    <n v="25200000"/>
    <n v="4179651.0799999996"/>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en blanco)"/>
    <n v="179925628"/>
    <n v="25775329.449999999"/>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en blanco)"/>
    <n v="34730000"/>
    <n v="3302739.08"/>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en blanco)"/>
    <n v="15410000"/>
    <n v="2928789.18"/>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58204500"/>
    <n v="2910585.33"/>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en blanco)"/>
    <n v="43693765"/>
    <n v="6500655.3999999994"/>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en blanco)"/>
    <n v="1700000"/>
    <n v="652917"/>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en blanco)"/>
    <n v="2050000"/>
    <n v="151394"/>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en blanco)"/>
    <n v="1700000"/>
    <n v="406077.97"/>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en blanco)"/>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en blanco)"/>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en blanco)"/>
    <n v="820000"/>
    <n v="5687.6"/>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en blanco)"/>
    <n v="41760000"/>
    <n v="3219129.04"/>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en blanco)"/>
    <n v="14100000"/>
    <n v="3125705.3900000006"/>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en blanco)"/>
    <n v="372500000"/>
    <n v="74941280.11999999"/>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en blanco)"/>
    <n v="48600000"/>
    <n v="665008.01"/>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en blanco)"/>
    <n v="23000000"/>
    <n v="4694835.9700000007"/>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en blanco)"/>
    <n v="4900000"/>
    <n v="863578.10000000009"/>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en blanco)"/>
    <n v="6000000"/>
    <n v="348194.4"/>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en blanco)"/>
    <n v="10000000"/>
    <n v="3009429.9899999993"/>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en blanco)"/>
    <n v="4400000"/>
    <n v="2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en blanco)"/>
    <n v="19100000"/>
    <n v="1226500"/>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en blanco)"/>
    <n v="41000000"/>
    <n v="6366703.5600000015"/>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32700000"/>
    <n v="1839332.36"/>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en blanco)"/>
    <n v="22800000"/>
    <n v="914596.2"/>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en blanco)"/>
    <n v="14000000"/>
    <n v="2817003.34"/>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en blanco)"/>
    <n v="4100000"/>
    <n v="91246.64"/>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en blanco)"/>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en blanco)"/>
    <n v="1400000"/>
    <n v="118489.7"/>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en blanco)"/>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en blanco)"/>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en blanco)"/>
    <n v="8200000"/>
    <n v="24358.01"/>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en blanco)"/>
    <n v="17600000"/>
    <n v="5664"/>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en blanco)"/>
    <n v="26300000"/>
    <n v="1447402.9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en blanco)"/>
    <n v="5311569847"/>
    <n v="132350385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en blanco)"/>
    <n v="54000000"/>
    <n v="1299999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en blanco)"/>
    <n v="857485452"/>
    <n v="56980443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en blanco)"/>
    <n v="295522204"/>
    <n v="7888054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en blanco)"/>
    <n v="35706150"/>
    <n v="1263506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en blanco)"/>
    <n v="684986996"/>
    <n v="19261062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en blanco)"/>
    <n v="191761526"/>
    <n v="4794038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6345116"/>
    <n v="158628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en blanco)"/>
    <n v="37480169"/>
    <n v="937004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en blanco)"/>
    <n v="22400000"/>
    <n v="560000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en blanco)"/>
    <n v="249079979"/>
    <n v="3502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en blanco)"/>
    <n v="93418045"/>
    <n v="240665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en blanco)"/>
    <n v="30367550"/>
    <n v="759188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56792409"/>
    <n v="4813501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77617353"/>
    <n v="1855866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12510679"/>
    <n v="53175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en blanco)"/>
    <n v="1630000"/>
    <n v="4075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en blanco)"/>
    <n v="6880000"/>
    <n v="17200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en blanco)"/>
    <n v="34743946"/>
    <n v="747765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en blanco)"/>
    <n v="1275866"/>
    <n v="22931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en blanco)"/>
    <n v="15692449"/>
    <n v="392311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en blanco)"/>
    <n v="14296653"/>
    <n v="344916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en blanco)"/>
    <n v="245728775"/>
    <n v="81119558.6700000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0859229"/>
    <n v="7617587.0800000001"/>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en blanco)"/>
    <n v="68949757"/>
    <n v="17237439"/>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61922390"/>
    <n v="65480595"/>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349758250"/>
    <n v="75055066.280000001"/>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2306400"/>
    <n v="1505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7226381"/>
    <n v="11352135.569999993"/>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7437474"/>
    <n v="584660.76"/>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500471"/>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en blanco)"/>
    <n v="7250000"/>
    <n v="3519072"/>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681877"/>
    <n v="590099.1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5654270"/>
    <n v="3808444.5100000002"/>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en blanco)"/>
    <n v="7050000"/>
    <n v="5276281.3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7150000"/>
    <n v="1581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2200000"/>
    <n v="279150.0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2670000"/>
    <n v="92948.54"/>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2800000"/>
    <n v="69175"/>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18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en blanco)"/>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en blanco)"/>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en blanco)"/>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8554000"/>
    <n v="180000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1080000"/>
    <n v="3245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7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en blanco)"/>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en blanco)"/>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en blanco)"/>
    <n v="10000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en blanco)"/>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en blanco)"/>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en blanco)"/>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en blanco)"/>
    <n v="24500000"/>
    <n v="4769059.68"/>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en blanco)"/>
    <n v="6330000"/>
    <n v="0"/>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en blanco)"/>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en blanco)"/>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en blanco)"/>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en blanco)"/>
    <n v="4136694"/>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en blanco)"/>
    <n v="35168395"/>
    <n v="6278274.870000002"/>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en blanco)"/>
    <n v="19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en blanco)"/>
    <n v="1030000"/>
    <n v="15000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en blanco)"/>
    <n v="30250000"/>
    <n v="2759099.5700000003"/>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en blanco)"/>
    <n v="8400000"/>
    <n v="3151884.7"/>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en blanco)"/>
    <n v="17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en blanco)"/>
    <n v="43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en blanco)"/>
    <n v="5200000"/>
    <n v="24800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en blanco)"/>
    <n v="5950000"/>
    <n v="243210.44"/>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en blanco)"/>
    <n v="800000"/>
    <n v="255219.3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en blanco)"/>
    <n v="1000000"/>
    <n v="57059.14"/>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en blanco)"/>
    <n v="4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en blanco)"/>
    <n v="1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en blanco)"/>
    <n v="4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en blanco)"/>
    <n v="4506903"/>
    <n v="121063.92"/>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en blanco)"/>
    <n v="3925000"/>
    <n v="240170.19"/>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430000"/>
    <n v="33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2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198753"/>
    <n v="49824.31"/>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en blanco)"/>
    <n v="821622080"/>
    <n v="179441335.62000003"/>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en blanco)"/>
    <n v="168629728"/>
    <n v="8745271"/>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06140031"/>
    <n v="26824718.809999995"/>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en blanco)"/>
    <n v="115848249"/>
    <n v="21526209.759999998"/>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2510000"/>
    <n v="809212.15"/>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en blanco)"/>
    <n v="19704353"/>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en blanco)"/>
    <n v="5400000"/>
    <n v="1130779.98"/>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en blanco)"/>
    <n v="22450000"/>
    <n v="2297762.85"/>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en blanco)"/>
    <n v="19680000"/>
    <n v="3101373.0199999996"/>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10139000"/>
    <n v="1069974.3600000001"/>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21188545"/>
    <n v="4603013.57"/>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en blanco)"/>
    <n v="45000000"/>
    <n v="5624955.330000001"/>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en blanco)"/>
    <n v="3250000"/>
    <n v="137036.70000000001"/>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en blanco)"/>
    <n v="56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en blanco)"/>
    <n v="2622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en blanco)"/>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en blanco)"/>
    <n v="62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5605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28775000"/>
    <n v="4327204.5"/>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en blanco)"/>
    <n v="14654000"/>
    <n v="276752.37"/>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en blanco)"/>
    <n v="87553412"/>
    <n v="20974248.230000004"/>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en blanco)"/>
    <n v="13389111"/>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1439052"/>
    <n v="2728695.4499999997"/>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en blanco)"/>
    <n v="500000"/>
    <n v="111781.48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50000"/>
    <n v="1808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en blanco)"/>
    <n v="1170000"/>
    <n v="92574.720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en blanco)"/>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3695086"/>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275000"/>
    <n v="55500.04"/>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en blanco)"/>
    <n v="300000"/>
    <n v="52078.5"/>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31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800000"/>
    <n v="104264.97"/>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en blanco)"/>
    <n v="108557163"/>
    <n v="21605379.469999999"/>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en blanco)"/>
    <n v="18906126"/>
    <n v="667531.49"/>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3531233"/>
    <n v="3186900.6"/>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en blanco)"/>
    <n v="34745100"/>
    <n v="4494881.639999999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900500"/>
    <n v="14956.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en blanco)"/>
    <n v="3227000"/>
    <n v="54833.32"/>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en blanco)"/>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1410343"/>
    <n v="37895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432836"/>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289772.60000000003"/>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en blanco)"/>
    <n v="1260000"/>
    <n v="2327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en blanco)"/>
    <n v="867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en blanco)"/>
    <n v="75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en blanco)"/>
    <n v="752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53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4880000"/>
    <n v="27220.090000000004"/>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en blanco)"/>
    <n v="4132000"/>
    <n v="19460.080000000002"/>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en blanco)"/>
    <n v="517070830"/>
    <n v="118033669.6999999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en blanco)"/>
    <n v="86297545"/>
    <n v="180000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72561028"/>
    <n v="18006941.64000000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en blanco)"/>
    <n v="42132030"/>
    <n v="6233579.0899999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en blanco)"/>
    <n v="2500000"/>
    <n v="175760.13"/>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en blanco)"/>
    <n v="0"/>
    <n v="153996.2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en blanco)"/>
    <n v="2986800"/>
    <n v="7467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en blanco)"/>
    <n v="500000"/>
    <n v="12095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en blanco)"/>
    <n v="4140000"/>
    <n v="1016373.880000000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8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7593071"/>
    <n v="1369136.12"/>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3400000"/>
    <n v="1534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en blanco)"/>
    <n v="0"/>
    <n v="6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en blanco)"/>
    <n v="1500000"/>
    <n v="1915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en blanco)"/>
    <n v="0"/>
    <n v="131445.2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0"/>
    <n v="2340.010000000000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0000000"/>
    <n v="1696798.8"/>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en blanco)"/>
    <n v="0"/>
    <n v="232752.93"/>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22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en blanco)"/>
    <n v="213251388"/>
    <n v="48735726.68"/>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en blanco)"/>
    <n v="55113551"/>
    <n v="879405.3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9724680"/>
    <n v="7471538.03000000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en blanco)"/>
    <n v="29219004"/>
    <n v="7850723.8100000005"/>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en blanco)"/>
    <n v="40557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en blanco)"/>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en blanco)"/>
    <n v="1618831"/>
    <n v="181209.89"/>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5700000"/>
    <n v="999979.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8015473"/>
    <n v="119705.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90071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10400000"/>
    <n v="27553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1984462"/>
    <n v="143726.95000000001"/>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en blanco)"/>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5465000"/>
    <n v="77189.100000000006"/>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en blanco)"/>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1300067"/>
    <n v="285152.07"/>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en blanco)"/>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en blanco)"/>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en blanco)"/>
    <n v="267133255"/>
    <n v="59910718.57"/>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en blanco)"/>
    <n v="56066348"/>
    <n v="3510000"/>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en blanco)"/>
    <n v="36397601"/>
    <n v="8811772.0600000005"/>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en blanco)"/>
    <n v="21186116"/>
    <n v="4596242.91"/>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en blanco)"/>
    <n v="5563220"/>
    <n v="1539565.9200000002"/>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en blanco)"/>
    <n v="10164678"/>
    <n v="1904274.5099999998"/>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en blanco)"/>
    <n v="2050000"/>
    <n v="605024.46"/>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en blanco)"/>
    <n v="17868000"/>
    <n v="3091666"/>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en blanco)"/>
    <n v="15397017"/>
    <n v="10904130.289999999"/>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en blanco)"/>
    <n v="9620000"/>
    <n v="169028.18999999997"/>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en blanco)"/>
    <n v="38776227"/>
    <n v="575222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en blanco)"/>
    <n v="1497000"/>
    <n v="2016000"/>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en blanco)"/>
    <n v="284000"/>
    <n v="45274"/>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en blanco)"/>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en blanco)"/>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en blanco)"/>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en blanco)"/>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en blanco)"/>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en blanco)"/>
    <n v="7808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en blanco)"/>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en blanco)"/>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0513508"/>
    <n v="6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468207"/>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2389447"/>
    <n v="9204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5000000"/>
    <n v="348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en blanco)"/>
    <n v="361920741"/>
    <n v="87063264.559999987"/>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en blanco)"/>
    <n v="86505783"/>
    <n v="1698226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en blanco)"/>
    <n v="1075171"/>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en blanco)"/>
    <n v="25298110"/>
    <n v="3611507.9199999995"/>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en blanco)"/>
    <n v="11458344"/>
    <n v="2603267.369999999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en blanco)"/>
    <n v="12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en blanco)"/>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en blanco)"/>
    <n v="16000000"/>
    <n v="202488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en blanco)"/>
    <n v="4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en blanco)"/>
    <n v="0"/>
    <n v="1037328.1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en blanco)"/>
    <n v="42200000"/>
    <n v="6573371.20999999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en blanco)"/>
    <n v="52732"/>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en blanco)"/>
    <n v="30000000"/>
    <n v="86540.02"/>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en blanco)"/>
    <n v="275225956"/>
    <n v="67501678.50999999"/>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en blanco)"/>
    <n v="5785000"/>
    <n v="86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en blanco)"/>
    <n v="1741353"/>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en blanco)"/>
    <n v="1907197"/>
    <n v="453155.35000000009"/>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en blanco)"/>
    <n v="813649"/>
    <n v="131311.0400000000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en blanco)"/>
    <n v="24879727"/>
    <n v="3644891.62"/>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en blanco)"/>
    <n v="40472317"/>
    <n v="7229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en blanco)"/>
    <n v="6464724"/>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en blanco)"/>
    <n v="6111407"/>
    <n v="558944.46000000008"/>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en blanco)"/>
    <n v="4245138"/>
    <n v="1101453.9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en blanco)"/>
    <n v="2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en blanco)"/>
    <n v="5000000"/>
    <n v="4425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en blanco)"/>
    <n v="8235582"/>
    <n v="135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en blanco)"/>
    <n v="1564167"/>
    <n v="77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en blanco)"/>
    <n v="961948"/>
    <n v="203803.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en blanco)"/>
    <n v="231000"/>
    <n v="11811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en blanco)"/>
    <n v="10000000"/>
    <n v="92698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en blanco)"/>
    <n v="49741662"/>
    <n v="10361697.8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en blanco)"/>
    <n v="17681875"/>
    <n v="4270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en blanco)"/>
    <n v="57955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en blanco)"/>
    <n v="8707171"/>
    <n v="1577177.5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en blanco)"/>
    <n v="1990683"/>
    <n v="654116.8200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en blanco)"/>
    <n v="635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en blanco)"/>
    <n v="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en blanco)"/>
    <n v="7414000"/>
    <n v="1437596.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en blanco)"/>
    <n v="0"/>
    <n v="54445.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en blanco)"/>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en blanco)"/>
    <n v="36332685"/>
    <n v="8260522.08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en blanco)"/>
    <n v="11515500"/>
    <n v="2995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en blanco)"/>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en blanco)"/>
    <n v="6306949"/>
    <n v="1009911.24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en blanco)"/>
    <n v="1663162"/>
    <n v="455081.8200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en blanco)"/>
    <n v="2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en blanco)"/>
    <n v="2872276"/>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2127724"/>
    <n v="30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40563524"/>
    <n v="94756841.65000002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en blanco)"/>
    <n v="48822998"/>
    <n v="14345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028043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42173295"/>
    <n v="8946800.09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en blanco)"/>
    <n v="6631651"/>
    <n v="1856920.84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36700000"/>
    <n v="54398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61000000"/>
    <n v="3342292.51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000000"/>
    <n v="2049476.84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45000000"/>
    <n v="527766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18000000"/>
    <n v="12054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en blanco)"/>
    <n v="167460437"/>
    <n v="34053939.75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en blanco)"/>
    <n v="10619000"/>
    <n v="261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en blanco)"/>
    <n v="106460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en blanco)"/>
    <n v="28134827"/>
    <n v="5220078.48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en blanco)"/>
    <n v="1521972"/>
    <n v="401294.399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en blanco)"/>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en blanco)"/>
    <n v="11076420"/>
    <n v="162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en blanco)"/>
    <n v="7222917"/>
    <n v="196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en blanco)"/>
    <n v="232834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en blanco)"/>
    <n v="2143011"/>
    <n v="20245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en blanco)"/>
    <n v="1076868"/>
    <n v="299734.5600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en blanco)"/>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en blanco)"/>
    <n v="798402536"/>
    <n v="156773453.3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en blanco)"/>
    <n v="430335386"/>
    <n v="973124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en blanco)"/>
    <n v="183890550"/>
    <n v="29167105.96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en blanco)"/>
    <n v="128950924"/>
    <n v="24006425.22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en blanco)"/>
    <n v="52947507"/>
    <n v="14801621.5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en blanco)"/>
    <n v="84660000"/>
    <n v="20771861.14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en blanco)"/>
    <n v="6500000"/>
    <n v="559960.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en blanco)"/>
    <n v="70000000"/>
    <n v="9434097.45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en blanco)"/>
    <n v="4000000"/>
    <n v="281814.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en blanco)"/>
    <n v="27000000"/>
    <n v="7598160.16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en blanco)"/>
    <n v="139000000"/>
    <n v="11212072.91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en blanco)"/>
    <n v="23000000"/>
    <n v="9133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en blanco)"/>
    <n v="23221755"/>
    <n v="3324795.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en blanco)"/>
    <n v="22460000"/>
    <n v="1521848.3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en blanco)"/>
    <n v="2000000"/>
    <n v="28674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en blanco)"/>
    <n v="0"/>
    <n v="329063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en blanco)"/>
    <n v="0"/>
    <n v="23032.4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en blanco)"/>
    <n v="72000000"/>
    <n v="53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en blanco)"/>
    <n v="5281034"/>
    <n v="2284029.92"/>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en blanco)"/>
    <n v="6919584"/>
    <n v="1060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en blanco)"/>
    <n v="393206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en blanco)"/>
    <n v="2649171"/>
    <n v="158616.57999999999"/>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en blanco)"/>
    <n v="2000000"/>
    <n v="72422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en blanco)"/>
    <n v="0"/>
    <n v="1757166.4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en blanco)"/>
    <n v="10436674"/>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en blanco)"/>
    <n v="44517667"/>
    <n v="1006287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en blanco)"/>
    <n v="358225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en blanco)"/>
    <n v="6162273"/>
    <n v="1525713.2799999998"/>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en blanco)"/>
    <n v="6000000"/>
    <n v="26196"/>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en blanco)"/>
    <n v="20000000"/>
    <n v="875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en blanco)"/>
    <n v="0"/>
    <n v="0.01"/>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en blanco)"/>
    <n v="18729048"/>
    <n v="39635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en blanco)"/>
    <n v="13635000"/>
    <n v="4780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en blanco)"/>
    <n v="3986664"/>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3669326"/>
    <n v="588629.81000000006"/>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en blanco)"/>
    <n v="0"/>
    <n v="722634.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3688500"/>
    <n v="8208766.669999999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5745572"/>
    <n v="1234021.3600000001"/>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25500"/>
    <n v="1383511.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999000"/>
    <n v="1154817.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328428"/>
    <n v="436350.2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0"/>
    <n v="2218177.1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en blanco)"/>
    <n v="731188903"/>
    <n v="155179528.76999998"/>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en blanco)"/>
    <n v="117539127"/>
    <n v="3131711.46"/>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en blanco)"/>
    <n v="97633069"/>
    <n v="23297677.480000012"/>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en blanco)"/>
    <n v="28250000"/>
    <n v="5341670.480000000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en blanco)"/>
    <n v="15328000"/>
    <n v="106783.3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en blanco)"/>
    <n v="21945351"/>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en blanco)"/>
    <n v="6443915"/>
    <n v="185441.8299999999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en blanco)"/>
    <n v="0"/>
    <n v="60000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en blanco)"/>
    <n v="55435076"/>
    <n v="2112445.4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en blanco)"/>
    <n v="37065303"/>
    <n v="4625933.3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4750000"/>
    <n v="762275.3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en blanco)"/>
    <n v="314854278"/>
    <n v="7760425.029999999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en blanco)"/>
    <n v="7246602"/>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en blanco)"/>
    <n v="4350000"/>
    <n v="123674"/>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en blanco)"/>
    <n v="8650000"/>
    <n v="88936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en blanco)"/>
    <n v="3450000"/>
    <n v="312563.11999999994"/>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en blanco)"/>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en blanco)"/>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en blanco)"/>
    <n v="42400000"/>
    <n v="382862.5"/>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en blanco)"/>
    <n v="0"/>
    <n v="123828907.27999999"/>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en blanco)"/>
    <n v="0"/>
    <n v="3773187.19"/>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en blanco)"/>
    <n v="0"/>
    <n v="18801013.07"/>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en blanco)"/>
    <n v="0"/>
    <n v="19968460.14000000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en blanco)"/>
    <n v="0"/>
    <n v="133333.32"/>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en blanco)"/>
    <n v="0"/>
    <n v="13937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en blanco)"/>
    <n v="0"/>
    <n v="1212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en blanco)"/>
    <n v="0"/>
    <n v="13372056.910000002"/>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en blanco)"/>
    <n v="0"/>
    <n v="1267265.9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en blanco)"/>
    <n v="0"/>
    <n v="348825.6700000000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en blanco)"/>
    <n v="0"/>
    <n v="35080.7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en blanco)"/>
    <n v="0"/>
    <n v="89090"/>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en blanco)"/>
    <n v="0"/>
    <n v="163125"/>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en blanco)"/>
    <n v="0"/>
    <n v="45878.400000000001"/>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en blanco)"/>
    <n v="492957960"/>
    <n v="104577022.51000001"/>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en blanco)"/>
    <n v="71341447"/>
    <n v="369000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en blanco)"/>
    <n v="72700000"/>
    <n v="15874558.289999997"/>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en blanco)"/>
    <n v="32592728"/>
    <n v="5752460.9100000001"/>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en blanco)"/>
    <n v="2900000"/>
    <n v="33333.32"/>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en blanco)"/>
    <n v="1900000"/>
    <n v="1139768.3999999999"/>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en blanco)"/>
    <n v="13797554"/>
    <n v="324193.2"/>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en blanco)"/>
    <n v="525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en blanco)"/>
    <n v="49500000"/>
    <n v="19033517.27000000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en blanco)"/>
    <n v="2500000"/>
    <n v="4484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en blanco)"/>
    <n v="13000000"/>
    <n v="2065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en blanco)"/>
    <n v="1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en blanco)"/>
    <n v="5150000"/>
    <n v="122135.31"/>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en blanco)"/>
    <n v="2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en blanco)"/>
    <n v="14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en blanco)"/>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en blanco)"/>
    <n v="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en blanco)"/>
    <n v="1845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en blanco)"/>
    <n v="11370000"/>
    <n v="1822024"/>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en blanco)"/>
    <n v="5328000"/>
    <n v="312127.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en blanco)"/>
    <n v="287292850"/>
    <n v="62957764.03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60711500"/>
    <n v="35426379.78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en blanco)"/>
    <n v="94488234"/>
    <n v="7323564.759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en blanco)"/>
    <n v="55471000"/>
    <n v="13575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37745713"/>
    <n v="9403994.919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9098032"/>
    <n v="5343662.079999999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en blanco)"/>
    <n v="22760000"/>
    <n v="6148188.500000000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3780000"/>
    <n v="255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en blanco)"/>
    <n v="3850000"/>
    <n v="1671588.0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en blanco)"/>
    <n v="2750000"/>
    <n v="232931.6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4635000"/>
    <n v="401381.5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en blanco)"/>
    <n v="19300000"/>
    <n v="314536.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en blanco)"/>
    <n v="36400000"/>
    <n v="10626043.10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16565000"/>
    <n v="513758.3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15650000"/>
    <n v="187550.8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9925000"/>
    <n v="4860000.309999999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3662500"/>
    <n v="2513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371800"/>
    <n v="1068465.5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en blanco)"/>
    <n v="650000"/>
    <n v="76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000000"/>
    <n v="586095.199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en blanco)"/>
    <n v="150000"/>
    <n v="236411.8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5350000"/>
    <n v="30820.79999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3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14410000"/>
    <n v="36284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4650000"/>
    <n v="498047.29000000004"/>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en blanco)"/>
    <n v="10920000"/>
    <n v="2360661.7200000002"/>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en blanco)"/>
    <n v="5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en blanco)"/>
    <n v="2410000"/>
    <n v="0"/>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en blanco)"/>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en blanco)"/>
    <n v="5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5 - ALQUILERES Y RENTAS"/>
    <s v="N"/>
    <s v="00 - N/A"/>
    <s v="10 - FONDO GENERAL"/>
    <s v="99 - MULTIPROVINCIAL"/>
    <s v="(en blanco)"/>
    <n v="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en blanco)"/>
    <n v="84375350"/>
    <n v="17193279.16"/>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en blanco)"/>
    <n v="86054000"/>
    <n v="91693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en blanco)"/>
    <n v="32496900"/>
    <n v="9525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en blanco)"/>
    <n v="10505457"/>
    <n v="2569554.0799999996"/>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en blanco)"/>
    <n v="11310305"/>
    <n v="1396748.6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en blanco)"/>
    <n v="13967737"/>
    <n v="1831154.9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en blanco)"/>
    <n v="309697"/>
    <n v="119451.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en blanco)"/>
    <n v="160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en blanco)"/>
    <n v="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en blanco)"/>
    <n v="4915660"/>
    <n v="455854.4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en blanco)"/>
    <n v="2525000"/>
    <n v="304645.8"/>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en blanco)"/>
    <n v="4860000"/>
    <n v="1044164.659999999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en blanco)"/>
    <n v="15996489"/>
    <n v="620154.1899999999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en blanco)"/>
    <n v="1100000"/>
    <n v="276061"/>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en blanco)"/>
    <n v="611000"/>
    <n v="126710.1"/>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en blanco)"/>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en blanco)"/>
    <n v="524280"/>
    <n v="49625.2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en blanco)"/>
    <n v="285200"/>
    <n v="65596.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en blanco)"/>
    <n v="4546740"/>
    <n v="7937.5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en blanco)"/>
    <n v="5197287"/>
    <n v="323213.74"/>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en blanco)"/>
    <n v="364363848"/>
    <n v="83504079.469999999"/>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en blanco)"/>
    <n v="145375000"/>
    <n v="24382787.419999998"/>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en blanco)"/>
    <n v="61704000"/>
    <n v="765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en blanco)"/>
    <n v="50270000"/>
    <n v="61755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en blanco)"/>
    <n v="55450000"/>
    <n v="12632066.5"/>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en blanco)"/>
    <n v="17050000"/>
    <n v="3721662.069999999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en blanco)"/>
    <n v="9400000"/>
    <n v="2026974.780000000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en blanco)"/>
    <n v="90200000"/>
    <n v="30203327.32000000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en blanco)"/>
    <n v="6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en blanco)"/>
    <n v="166505112"/>
    <n v="29022322.100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en blanco)"/>
    <n v="366000000"/>
    <n v="58295013.790000007"/>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en blanco)"/>
    <n v="6000000"/>
    <n v="1837265.760000000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en blanco)"/>
    <n v="50591600"/>
    <n v="16735153.93999999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en blanco)"/>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en blanco)"/>
    <n v="144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en blanco)"/>
    <n v="36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en blanco)"/>
    <n v="1200000"/>
    <n v="10746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en blanco)"/>
    <n v="0"/>
    <n v="102168.18"/>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en blanco)"/>
    <n v="13988000"/>
    <n v="2634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en blanco)"/>
    <n v="1991860"/>
    <n v="380648.68000000005"/>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en blanco)"/>
    <n v="100000"/>
    <n v="1400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en blanco)"/>
    <n v="757542318"/>
    <n v="158669744.70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en blanco)"/>
    <n v="180042400"/>
    <n v="117331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en blanco)"/>
    <n v="108716170"/>
    <n v="23838709.18000000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en blanco)"/>
    <n v="49032000"/>
    <n v="9818589.330000001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en blanco)"/>
    <n v="77638361"/>
    <n v="3180396.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en blanco)"/>
    <n v="27300000"/>
    <n v="3309346.5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en blanco)"/>
    <n v="1300000"/>
    <n v="372635.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en blanco)"/>
    <n v="182150713"/>
    <n v="14778434.8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en blanco)"/>
    <n v="48720000"/>
    <n v="9079713.850000001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en blanco)"/>
    <n v="11023883"/>
    <n v="1709301.1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37951611"/>
    <n v="8325544.000000000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en blanco)"/>
    <n v="95564189"/>
    <n v="2005797.299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en blanco)"/>
    <n v="4692000"/>
    <n v="1143841.0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en blanco)"/>
    <n v="611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en blanco)"/>
    <n v="6050000"/>
    <n v="207034.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en blanco)"/>
    <n v="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en blanco)"/>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en blanco)"/>
    <n v="6314595"/>
    <n v="341110.8600000000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en blanco)"/>
    <n v="57452393"/>
    <n v="7042829.45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en blanco)"/>
    <n v="43156363"/>
    <n v="12197951.85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en blanco)"/>
    <n v="20980000"/>
    <n v="590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en blanco)"/>
    <n v="57408000"/>
    <n v="124205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en blanco)"/>
    <n v="8650460"/>
    <n v="1873721.65"/>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en blanco)"/>
    <n v="1000000"/>
    <n v="78265.149999999994"/>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en blanco)"/>
    <n v="21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0"/>
    <n v="46186.38"/>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2100000"/>
    <n v="817706"/>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99 - MULTIPROVINCIAL"/>
    <s v="(en blanco)"/>
    <n v="0"/>
    <n v="36941.49"/>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en blanco)"/>
    <n v="409550"/>
    <n v="20900.32"/>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en blanco)"/>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en blanco)"/>
    <n v="123185540"/>
    <n v="27627609.470000003"/>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en blanco)"/>
    <n v="18068000"/>
    <n v="51600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en blanco)"/>
    <n v="17106000"/>
    <n v="4170227.5900000017"/>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en blanco)"/>
    <n v="3202040"/>
    <n v="764584.9999999998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en blanco)"/>
    <n v="9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en blanco)"/>
    <n v="3500000"/>
    <n v="717419.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en blanco)"/>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en blanco)"/>
    <n v="328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en blanco)"/>
    <n v="12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en blanco)"/>
    <n v="2682530"/>
    <n v="1636890.23000000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1550000"/>
    <n v="267330.02999999997"/>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591500"/>
    <n v="12744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en blanco)"/>
    <n v="6474207"/>
    <n v="756540.4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en blanco)"/>
    <n v="450000"/>
    <n v="160640.6"/>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en blanco)"/>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en blanco)"/>
    <n v="425000"/>
    <n v="45927.96"/>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1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en blanco)"/>
    <n v="4715000"/>
    <n v="900180.0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en blanco)"/>
    <n v="1514085"/>
    <n v="224909.09"/>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en blanco)"/>
    <n v="1357549324"/>
    <n v="305719945.42000002"/>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en blanco)"/>
    <n v="2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en blanco)"/>
    <n v="323874135"/>
    <n v="1842600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en blanco)"/>
    <n v="200000000"/>
    <n v="46788483.46000000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en blanco)"/>
    <n v="49185000"/>
    <n v="12287149.8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en blanco)"/>
    <n v="48305000"/>
    <n v="327685.9999999981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en blanco)"/>
    <n v="1041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en blanco)"/>
    <n v="26000000"/>
    <n v="3591295.8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en blanco)"/>
    <n v="9000000"/>
    <n v="3044092.4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en blanco)"/>
    <n v="8000000"/>
    <n v="423999.8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en blanco)"/>
    <n v="67000000"/>
    <n v="4708365.849999999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en blanco)"/>
    <n v="90370000"/>
    <n v="24239634.68000000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en blanco)"/>
    <n v="132370000"/>
    <n v="185676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en blanco)"/>
    <n v="60805000"/>
    <n v="8809668.719999998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en blanco)"/>
    <n v="23205000"/>
    <n v="3441790.5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en blanco)"/>
    <n v="5760000"/>
    <n v="331939.3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en blanco)"/>
    <n v="31290000"/>
    <n v="3779862.910000000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en blanco)"/>
    <n v="81220000"/>
    <n v="3535987.8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en blanco)"/>
    <n v="223979460"/>
    <n v="5578876.179999999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en blanco)"/>
    <n v="24850000"/>
    <n v="465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en blanco)"/>
    <n v="42000000"/>
    <n v="6770920.7800000003"/>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en blanco)"/>
    <n v="3810000"/>
    <n v="38514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en blanco)"/>
    <n v="525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en blanco)"/>
    <n v="1625000"/>
    <n v="641518.800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en blanco)"/>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en blanco)"/>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en blanco)"/>
    <n v="494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en blanco)"/>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en blanco)"/>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en blanco)"/>
    <n v="16040000"/>
    <n v="2661740.8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en blanco)"/>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en blanco)"/>
    <n v="6020000"/>
    <n v="1129857.380000000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en blanco)"/>
    <n v="28040000"/>
    <n v="278788.02"/>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en blanco)"/>
    <n v="199253762"/>
    <n v="4385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en blanco)"/>
    <n v="13142500"/>
    <n v="265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en blanco)"/>
    <n v="25936080"/>
    <n v="627045.86"/>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en blanco)"/>
    <n v="32365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en blanco)"/>
    <n v="709884"/>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en blanco)"/>
    <n v="14500000"/>
    <n v="32958.54"/>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en blanco)"/>
    <n v="73350292"/>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en blanco)"/>
    <n v="782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en blanco)"/>
    <n v="100564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51584708"/>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en blanco)"/>
    <n v="3701712"/>
    <n v="927522.41999999993"/>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6405568"/>
    <n v="660139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3625396"/>
    <n v="906348"/>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en blanco)"/>
    <n v="591251"/>
    <n v="147813"/>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437738"/>
    <n v="35943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571434"/>
    <n v="142857"/>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39781"/>
    <n v="3494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329707"/>
    <n v="82425"/>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54489"/>
    <n v="1362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95285"/>
    <n v="12382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en blanco)"/>
    <n v="1194009"/>
    <n v="298503"/>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924768"/>
    <n v="23119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389213"/>
    <n v="1097304"/>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417253"/>
    <n v="104313"/>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475620"/>
    <n v="118905"/>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479522"/>
    <n v="119880"/>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en blanco)"/>
    <n v="7241971703"/>
    <n v="1820742849"/>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en blanco)"/>
    <n v="1441354840"/>
    <n v="360338712"/>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en blanco)"/>
    <n v="273851897"/>
    <n v="60212982"/>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en blanco)"/>
    <n v="614292557"/>
    <n v="151573149"/>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en blanco)"/>
    <n v="476366586"/>
    <n v="119091657"/>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en blanco)"/>
    <n v="12613128"/>
    <n v="3153282"/>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en blanco)"/>
    <n v="50589516"/>
    <n v="12647376"/>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en blanco)"/>
    <n v="41245682"/>
    <n v="10311426"/>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en blanco)"/>
    <n v="465719087"/>
    <n v="116429778"/>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en blanco)"/>
    <n v="747343104"/>
    <n v="186835776"/>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69207527"/>
    <n v="67301880"/>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316411893"/>
    <n v="79102971"/>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en blanco)"/>
    <n v="160030709"/>
    <n v="40007679"/>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en blanco)"/>
    <n v="14930119"/>
    <n v="3732525"/>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en blanco)"/>
    <n v="4317772"/>
    <n v="1079445"/>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en blanco)"/>
    <n v="52428659"/>
    <n v="13107162"/>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en blanco)"/>
    <n v="14347"/>
    <n v="3588"/>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en blanco)"/>
    <n v="1988263"/>
    <n v="497070"/>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1815157"/>
    <n v="453789"/>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1590957"/>
    <n v="10397742"/>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en blanco)"/>
    <n v="106607186"/>
    <n v="26651799"/>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en blanco)"/>
    <n v="5865626737"/>
    <n v="146640681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en blanco)"/>
    <n v="282449300"/>
    <n v="70612311"/>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en blanco)"/>
    <n v="10012700"/>
    <n v="2503173"/>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en blanco)"/>
    <n v="1065165600"/>
    <n v="26629138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en blanco)"/>
    <n v="15475400"/>
    <n v="3868848"/>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en blanco)"/>
    <n v="102024900"/>
    <n v="2550622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en blanco)"/>
    <n v="5985600"/>
    <n v="1496391"/>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en blanco)"/>
    <n v="229660000"/>
    <n v="57414996"/>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en blanco)"/>
    <n v="91279200"/>
    <n v="228198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en blanco)"/>
    <n v="8033900"/>
    <n v="2008467"/>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en blanco)"/>
    <n v="136562300"/>
    <n v="3414055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en blanco)"/>
    <n v="165465700"/>
    <n v="4136641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en blanco)"/>
    <n v="4726000"/>
    <n v="1181493"/>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en blanco)"/>
    <n v="2650200"/>
    <n v="662541"/>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en blanco)"/>
    <n v="4262500"/>
    <n v="1065621"/>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en blanco)"/>
    <n v="18619000"/>
    <n v="465473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en blanco)"/>
    <n v="86709900"/>
    <n v="21677466"/>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en blanco)"/>
    <n v="14933000"/>
    <n v="373323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7155300"/>
    <n v="1788825"/>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58200"/>
    <n v="1645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153900"/>
    <n v="1038474"/>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167600"/>
    <n v="418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en blanco)"/>
    <n v="370903880"/>
    <n v="90827683.70999999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en blanco)"/>
    <n v="356157210"/>
    <n v="96372659.41999998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en blanco)"/>
    <n v="143219700"/>
    <n v="30722027.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en blanco)"/>
    <n v="153127921"/>
    <n v="34986524.14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45832"/>
    <n v="2372722.02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58800000"/>
    <n v="17218112.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49894376"/>
    <n v="13210257.3900000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981150"/>
    <n v="9816695.539999999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en blanco)"/>
    <n v="3501256"/>
    <n v="784319.8300000000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en blanco)"/>
    <n v="24970494"/>
    <n v="7783842.82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10537920"/>
    <n v="2512687.00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194055"/>
    <n v="3274168.999999999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en blanco)"/>
    <n v="11189177"/>
    <n v="1964247.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en blanco)"/>
    <n v="6672975"/>
    <n v="3464290.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394800"/>
    <n v="101821.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en blanco)"/>
    <n v="4281535"/>
    <n v="1366857.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en blanco)"/>
    <n v="19525400"/>
    <n v="3217890.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en blanco)"/>
    <n v="31604756"/>
    <n v="8964322.92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en blanco)"/>
    <n v="17236999"/>
    <n v="3063404.3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en blanco)"/>
    <n v="31635141"/>
    <n v="10263104.43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2939160"/>
    <n v="579566.300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136497"/>
    <n v="3972740.6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7510172"/>
    <n v="1543031.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8980317"/>
    <n v="7879505.88000000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6667727"/>
    <n v="1361782.3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160279"/>
    <n v="934841.7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60917"/>
    <n v="29257.6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834953"/>
    <n v="706494.1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en blanco)"/>
    <n v="1356866"/>
    <n v="383832.6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en blanco)"/>
    <n v="1702996"/>
    <n v="353413.209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226117"/>
    <n v="285347.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en blanco)"/>
    <n v="4430653"/>
    <n v="1133856.75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en blanco)"/>
    <n v="250000"/>
    <n v="45454.5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145600"/>
    <n v="36454.5399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en blanco)"/>
    <n v="725669"/>
    <n v="131939.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15000"/>
    <n v="375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70402"/>
    <n v="740828.2799999999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2888976"/>
    <n v="1111880.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8767955"/>
    <n v="4900566.390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3303783"/>
    <n v="906299.8399999998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03475"/>
    <n v="2959181.9399999995"/>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en blanco)"/>
    <n v="924559124"/>
    <n v="231139779"/>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en blanco)"/>
    <n v="124375682"/>
    <n v="3109392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en blanco)"/>
    <n v="7404000"/>
    <n v="1851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en blanco)"/>
    <n v="142701372"/>
    <n v="3567534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en blanco)"/>
    <n v="102102984"/>
    <n v="2552574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en blanco)"/>
    <n v="26800000"/>
    <n v="680375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en blanco)"/>
    <n v="13500000"/>
    <n v="3375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en blanco)"/>
    <n v="9880000"/>
    <n v="276125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en blanco)"/>
    <n v="7450000"/>
    <n v="186250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en blanco)"/>
    <n v="28140000"/>
    <n v="668499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en blanco)"/>
    <n v="142000000"/>
    <n v="35499993"/>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1550000"/>
    <n v="1019777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40180000"/>
    <n v="2028250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en blanco)"/>
    <n v="50690000"/>
    <n v="125475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en blanco)"/>
    <n v="4105773"/>
    <n v="988944"/>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en blanco)"/>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en blanco)"/>
    <n v="1270000"/>
    <n v="1374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en blanco)"/>
    <n v="700000"/>
    <n v="1749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en blanco)"/>
    <n v="1900000"/>
    <n v="4749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30598940"/>
    <n v="810043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en blanco)"/>
    <n v="20715000"/>
    <n v="5041248"/>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800000"/>
    <n v="0"/>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en blanco)"/>
    <n v="226000000"/>
    <n v="49087598.310000002"/>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en blanco)"/>
    <n v="27850000"/>
    <n v="17570859.87000000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en blanco)"/>
    <n v="840000"/>
    <n v="21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en blanco)"/>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en blanco)"/>
    <n v="23580000"/>
    <n v="7092436.2599999998"/>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en blanco)"/>
    <n v="10510000"/>
    <n v="2882292.02"/>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en blanco)"/>
    <n v="5000000"/>
    <n v="1644480.94"/>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en blanco)"/>
    <n v="8300000"/>
    <n v="1646725"/>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en blanco)"/>
    <n v="70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en blanco)"/>
    <n v="5650000"/>
    <n v="2978653"/>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en blanco)"/>
    <n v="6250000"/>
    <n v="1224325.1299999999"/>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175000"/>
    <n v="223398.36"/>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8605000"/>
    <n v="339073.5"/>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en blanco)"/>
    <n v="28500000"/>
    <n v="81024.7"/>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en blanco)"/>
    <n v="1120000"/>
    <n v="170067.34"/>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en blanco)"/>
    <n v="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en blanco)"/>
    <n v="1050000"/>
    <n v="64900"/>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12225000"/>
    <n v="1973420"/>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en blanco)"/>
    <n v="7010400"/>
    <n v="73651.12"/>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6222000"/>
    <n v="1514630.4800000002"/>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716900"/>
    <n v="170183.2"/>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375000"/>
    <n v="9375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300000"/>
    <n v="7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en blanco)"/>
    <n v="595447153"/>
    <n v="141867462.86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en blanco)"/>
    <n v="48750000"/>
    <n v="11899682.7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en blanco)"/>
    <n v="9900000"/>
    <n v="2909032.809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en blanco)"/>
    <n v="45498500"/>
    <n v="8374625.00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en blanco)"/>
    <n v="86945353"/>
    <n v="20934358.86000000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en blanco)"/>
    <n v="22050000"/>
    <n v="5543916.63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en blanco)"/>
    <n v="725000"/>
    <n v="267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en blanco)"/>
    <n v="5500000"/>
    <n v="1375000.01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en blanco)"/>
    <n v="1250000"/>
    <n v="312499.9800000000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en blanco)"/>
    <n v="16900000"/>
    <n v="4209630.0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en blanco)"/>
    <n v="60200000"/>
    <n v="15433333.3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7500000"/>
    <n v="3882345.1899999995"/>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42143868"/>
    <n v="9464325.02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en blanco)"/>
    <n v="8250000"/>
    <n v="3141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en blanco)"/>
    <n v="2900000"/>
    <n v="644863.2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en blanco)"/>
    <n v="1100000"/>
    <n v="244328.32000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en blanco)"/>
    <n v="1500000"/>
    <n v="300000"/>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en blanco)"/>
    <n v="200000"/>
    <n v="43333.34"/>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en blanco)"/>
    <n v="950000"/>
    <n v="262456.1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400000"/>
    <n v="510000.0599999997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8426263"/>
    <n v="2549099.8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en blanco)"/>
    <n v="7650000"/>
    <n v="1727447.87"/>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37500000"/>
    <n v="9375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11643864586"/>
    <n v="2215493251.4299998"/>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en blanco)"/>
    <n v="27375671380"/>
    <n v="6239621232.6100006"/>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en blanco)"/>
    <n v="62311723623"/>
    <n v="12612008903.709997"/>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en blanco)"/>
    <n v="383333960"/>
    <n v="95908491"/>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en blanco)"/>
    <n v="139000000"/>
    <n v="34749999"/>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9430171.74000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en blanco)"/>
    <n v="58480602004"/>
    <n v="24296175907.45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en blanco)"/>
    <n v="4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en blanco)"/>
    <n v="12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en blanco)"/>
    <n v="19086779487"/>
    <n v="9747842678.790000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en blanco)"/>
    <n v="53674866227"/>
    <n v="32287837124.95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en blanco)"/>
    <n v="55000000000"/>
    <n v="13077852081.16"/>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en blanco)"/>
    <n v="79541475426"/>
    <n v="5804387383.069999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en blanco)"/>
    <n v="74684189"/>
    <n v="15766288.109999998"/>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en blanco)"/>
    <n v="15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en blanco)"/>
    <n v="1383708231"/>
    <n v="188800591.41999996"/>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en blanco)"/>
    <n v="286016885"/>
    <n v="152625209.23000002"/>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en blanco)"/>
    <n v="3500000000"/>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en blanco)"/>
    <n v="2000000000"/>
    <n v="487779317.47000003"/>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en blanco)"/>
    <n v="8000000000"/>
    <n v="1069366967.5099999"/>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en blanco)"/>
    <n v="17000000"/>
    <n v="4249332"/>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2200000"/>
    <n v="549999"/>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en blanco)"/>
    <n v="2000000"/>
    <n v="500001"/>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en blanco)"/>
    <n v="400500000"/>
    <n v="100125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28000000"/>
    <n v="6999999"/>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en blanco)"/>
    <n v="118878000"/>
    <n v="29719500"/>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en blanco)"/>
    <n v="32800490"/>
    <n v="8200125"/>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en blanco)"/>
    <n v="500000000"/>
    <n v="125000001"/>
  </r>
  <r>
    <s v="2026"/>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110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
    <n v="111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200000"/>
    <n v="0"/>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en blanco)"/>
    <n v="127125000"/>
    <n v="11849"/>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en blanco)"/>
    <n v="1217605997"/>
    <n v="258975720"/>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en blanco)"/>
    <n v="2517699851"/>
    <n v="620701466.78999996"/>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en blanco)"/>
    <n v="73361802"/>
    <n v="18340449"/>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en blanco)"/>
    <n v="8400000"/>
    <n v="192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865994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782091966"/>
    <n v="162233518.23000002"/>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en blanco)"/>
    <n v="90000000"/>
    <n v="21394482"/>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en blanco)"/>
    <n v="0"/>
    <n v="22443410.939999998"/>
  </r>
  <r>
    <s v="2026"/>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55500000"/>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0"/>
    <n v="51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en blanco)"/>
    <n v="1865554550"/>
    <n v="467781578.43000001"/>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0"/>
    <n v="2500000"/>
  </r>
  <r>
    <s v="2026"/>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en blanco)"/>
    <n v="0"/>
    <n v="60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3406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en blanco)"/>
    <n v="250514883"/>
    <n v="59864441.729999997"/>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en blanco)"/>
    <n v="0"/>
    <n v="6200000"/>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en blanco)"/>
    <n v="0"/>
    <n v="2900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21100000"/>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en blanco)"/>
    <n v="180800000"/>
    <n v="55614800"/>
  </r>
  <r>
    <s v="2026"/>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99 - MULTIPROVINCIAL"/>
    <s v="(en blanco)"/>
    <n v="0"/>
    <n v="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en blanco)"/>
    <n v="164387816"/>
    <n v="92190551.87000002"/>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en blanco)"/>
    <n v="32000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968500"/>
    <n v="400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5000000"/>
    <n v="2000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en blanco)"/>
    <n v="55110397"/>
    <n v="12492162.17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en blanco)"/>
    <n v="8565446"/>
    <n v="2103861.510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en blanco)"/>
    <n v="5883571"/>
    <n v="1470892.74"/>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en blanco)"/>
    <n v="9265829"/>
    <n v="2316457.260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en blanco)"/>
    <n v="30923392"/>
    <n v="6296140.420000000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en blanco)"/>
    <n v="7494137"/>
    <n v="1761034.23"/>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en blanco)"/>
    <n v="4864534"/>
    <n v="1116133.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en blanco)"/>
    <n v="9100691"/>
    <n v="2162672.760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en blanco)"/>
    <n v="9234979"/>
    <n v="2308744.739999999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en blanco)"/>
    <n v="7494137"/>
    <n v="1761034.2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en blanco)"/>
    <n v="29074733"/>
    <n v="5944486.079999999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en blanco)"/>
    <n v="6727560"/>
    <n v="1544390.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en blanco)"/>
    <n v="25362144"/>
    <n v="630303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en blanco)"/>
    <n v="308402759"/>
    <n v="68629790.430000007"/>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en blanco)"/>
    <n v="650000"/>
    <n v="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en blanco)"/>
    <n v="16800000"/>
    <n v="419700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s v="3 - PROTECCIÓN DEL MEDIO AMBIENTE"/>
    <s v="3.3 - Cambio Climático"/>
    <s v="3.3.06 - Respuesta y recuperación de desastres climáticos"/>
    <s v="2.4 - TRANSFERENCIAS CORRIENTES"/>
    <s v="2.4.1 - TRANSFERENCIAS CORRIENTES AL SECTOR PRIVADO"/>
    <s v="N"/>
    <s v="00 - N/A"/>
    <s v="10 - FONDO GENERAL"/>
    <s v="99 - MULTIPROVINCIAL"/>
    <s v="(en blanco)"/>
    <n v="0"/>
    <n v="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en blanco)"/>
    <n v="32518638596"/>
    <n v="10262904481.01"/>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en blanco)"/>
    <n v="111600000"/>
    <n v="3808060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en blanco)"/>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en blanco)"/>
    <n v="3774000"/>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7427493"/>
    <n v="3420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7572506"/>
    <n v="2303435.75"/>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300000"/>
    <n v="10843018.800000001"/>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en blanco)"/>
    <n v="1274947745"/>
    <n v="318736935"/>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135000000"/>
    <n v="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8971484488"/>
    <n v="4528806018"/>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en blanco)"/>
    <n v="4200000"/>
    <n v="3683907.21"/>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en blanco)"/>
    <n v="2700000"/>
    <n v="6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en blanco)"/>
    <n v="54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en blanco)"/>
    <n v="4200000"/>
    <n v="10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en blanco)"/>
    <n v="8600000"/>
    <n v="3595235.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en blanco)"/>
    <n v="3000000"/>
    <n v="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en blanco)"/>
    <n v="3000000"/>
    <n v="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en blanco)"/>
    <n v="10200000"/>
    <n v="25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en blanco)"/>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en blanco)"/>
    <n v="54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en blanco)"/>
    <n v="48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en blanco)"/>
    <n v="6600000"/>
    <n v="16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en blanco)"/>
    <n v="50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en blanco)"/>
    <n v="3300000"/>
    <n v="8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en blanco)"/>
    <n v="6100000"/>
    <n v="15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en blanco)"/>
    <n v="6600000"/>
    <n v="16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en blanco)"/>
    <n v="48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en blanco)"/>
    <n v="2700000"/>
    <n v="6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en blanco)"/>
    <n v="7500000"/>
    <n v="18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en blanco)"/>
    <n v="60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en blanco)"/>
    <n v="6600000"/>
    <n v="16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en blanco)"/>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en blanco)"/>
    <n v="48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en blanco)"/>
    <n v="10800000"/>
    <n v="2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en blanco)"/>
    <n v="2940000"/>
    <n v="73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en blanco)"/>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en blanco)"/>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en blanco)"/>
    <n v="54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en blanco)"/>
    <n v="36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en blanco)"/>
    <n v="4200000"/>
    <n v="10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en blanco)"/>
    <n v="4800000"/>
    <n v="12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en blanco)"/>
    <n v="695958718"/>
    <n v="166236510.68000001"/>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99 - MULTIPROVINCIAL"/>
    <s v="(en blanco)"/>
    <n v="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51600000"/>
    <n v="26103176.510000002"/>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en blanco)"/>
    <n v="15000000"/>
    <n v="8504940.1300000008"/>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en blanco)"/>
    <n v="1100000"/>
    <n v="1100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en blanco)"/>
    <n v="15700000"/>
    <n v="6916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en blanco)"/>
    <n v="26261600"/>
    <n v="7844007.3900000006"/>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en blanco)"/>
    <n v="57600000"/>
    <n v="9344844.5999999996"/>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en blanco)"/>
    <n v="29889646"/>
    <n v="797318.14"/>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en blanco)"/>
    <n v="53717748"/>
    <n v="3429435"/>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en blanco)"/>
    <n v="150116116"/>
    <n v="16686019"/>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48269488"/>
    <n v="12161772.199999999"/>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67400000"/>
    <n v="41838852"/>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en blanco)"/>
    <n v="13000000"/>
    <n v="3222415"/>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en blanco)"/>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en blanco)"/>
    <n v="0"/>
    <n v="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en blanco)"/>
    <n v="7200000"/>
    <n v="90000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en blanco)"/>
    <n v="13251946"/>
    <n v="3312984"/>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en blanco)"/>
    <n v="100000"/>
    <n v="25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en blanco)"/>
    <n v="550000"/>
    <n v="60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en blanco)"/>
    <n v="14994261"/>
    <n v="675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412190000"/>
    <n v="47573226.630000003"/>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99 - MULTIPROVINCIAL"/>
    <s v="(en blanco)"/>
    <n v="0"/>
    <n v="51595.62"/>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99 - MULTIPROVINCIAL"/>
    <s v="(en blanco)"/>
    <n v="0"/>
    <n v="967802.51"/>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en blanco)"/>
    <n v="150000"/>
    <n v="10000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en blanco)"/>
    <n v="3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33000000"/>
    <n v="210415.62"/>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3000000"/>
    <n v="1815524.3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en blanco)"/>
    <n v="0"/>
    <n v="597835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11211440413"/>
    <n v="2717794690.5499997"/>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en blanco)"/>
    <n v="1388308604"/>
    <n v="332077148"/>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en blanco)"/>
    <n v="50758895"/>
    <n v="11713591.92"/>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000000"/>
    <n v="0"/>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en blanco)"/>
    <n v="306441777"/>
    <n v="70717332"/>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400000"/>
    <n v="82275.47"/>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0"/>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0"/>
    <n v="207885.75"/>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11913.2"/>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300000"/>
    <n v="270082.12"/>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en blanco)"/>
    <n v="40000"/>
    <n v="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en blanco)"/>
    <n v="11914764731"/>
    <n v="2489659913.0100002"/>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en blanco)"/>
    <n v="1108367613"/>
    <n v="229802370.35000002"/>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en blanco)"/>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en blanco)"/>
    <n v="4227444798"/>
    <n v="620978545.26999998"/>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en blanco)"/>
    <n v="2851526879"/>
    <n v="278192000.82999998"/>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en blanco)"/>
    <n v="322917574"/>
    <n v="42917017.859999999"/>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en blanco)"/>
    <n v="659816522"/>
    <n v="137827426.21000001"/>
  </r>
  <r>
    <s v="2026"/>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99 - MULTIPROVINCIAL"/>
    <s v="(en blanco)"/>
    <n v="0"/>
    <n v="0"/>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en blanco)"/>
    <n v="140000000"/>
    <n v="44999324.009999998"/>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2481592823"/>
    <n v="477623494.25000006"/>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en blanco)"/>
    <n v="40256062"/>
    <n v="5695048.150000000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1677756035"/>
    <n v="347756234.68000007"/>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en blanco)"/>
    <n v="840000000"/>
    <n v="8899310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en blanco)"/>
    <n v="36429600"/>
    <n v="933100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en blanco)"/>
    <n v="25037500"/>
    <n v="9201618.5500000007"/>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en blanco)"/>
    <n v="169588399"/>
    <n v="25864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en blanco)"/>
    <n v="177600000"/>
    <n v="42684250"/>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en blanco)"/>
    <n v="10500000"/>
    <n v="883752.31"/>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166962579.4200000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en blanco)"/>
    <n v="8763954564"/>
    <n v="2108425373.280000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en blanco)"/>
    <n v="659698150"/>
    <n v="197909445.00000003"/>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en blanco)"/>
    <n v="284169222"/>
    <n v="66018624.179999992"/>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en blanco)"/>
    <n v="6096296718"/>
    <n v="1416638958.8999999"/>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en blanco)"/>
    <n v="4245726001"/>
    <n v="1022767550.8200001"/>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en blanco)"/>
    <n v="10001506777"/>
    <n v="2049883088.76"/>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en blanco)"/>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en blanco)"/>
    <n v="5130920"/>
    <n v="1282728"/>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en blanco)"/>
    <n v="1408197659"/>
    <n v="224409624.55000001"/>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en blanco)"/>
    <n v="97537485904"/>
    <n v="23234957742.460007"/>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en blanco)"/>
    <n v="2000000000"/>
    <n v="100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en blanco)"/>
    <n v="13652736"/>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en blanco)"/>
    <n v="200000000"/>
    <n v="18724712"/>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en blanco)"/>
    <n v="50581840"/>
    <n v="26416993.75"/>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en blanco)"/>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1222918000"/>
    <n v="473720569.78000003"/>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en blanco)"/>
    <n v="1950000000"/>
    <n v="120500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en blanco)"/>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0"/>
    <n v="18389352"/>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en blanco)"/>
    <n v="75641136"/>
    <n v="10022449.93"/>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en blanco)"/>
    <n v="19179768"/>
    <n v="21491791.239999998"/>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en blanco)"/>
    <n v="267271422"/>
    <n v="66817855.5"/>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706048489"/>
    <n v="150207787.97999999"/>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en blanco)"/>
    <n v="223731000"/>
    <n v="48616075"/>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en blanco)"/>
    <n v="2586978152"/>
    <n v="578493363.85000014"/>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en blanco)"/>
    <n v="271544267"/>
    <n v="67919593.739999995"/>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en blanco)"/>
    <n v="250002253"/>
    <n v="57692827.619999997"/>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en blanco)"/>
    <n v="1272412088"/>
    <n v="299695625.49000001"/>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en blanco)"/>
    <n v="143925000"/>
    <n v="38811313.189999998"/>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en blanco)"/>
    <n v="1331200"/>
    <n v="416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en blanco)"/>
    <n v="819943180"/>
    <n v="190826617.46999997"/>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en blanco)"/>
    <n v="2222755080"/>
    <n v="52629177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en blanco)"/>
    <n v="405038460"/>
    <n v="95300643.75"/>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en blanco)"/>
    <n v="285346590"/>
    <n v="65849213.069999993"/>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en blanco)"/>
    <n v="500000"/>
    <n v="299841.2"/>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en blanco)"/>
    <n v="950000"/>
    <n v="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en blanco)"/>
    <n v="9600000"/>
    <n v="172500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43040000"/>
    <n v="23956699.849999998"/>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15483566"/>
    <n v="3081419.75"/>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en blanco)"/>
    <n v="0"/>
    <n v="16010588.3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99 - MULTIPROVINCIAL"/>
    <s v="(en blanco)"/>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1551454267"/>
    <n v="324740392.9400000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en blanco)"/>
    <n v="37741593"/>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en blanco)"/>
    <n v="298874606"/>
    <n v="69061461.210000008"/>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en blanco)"/>
    <n v="26209439"/>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37576000"/>
    <n v="9754091.9199999999"/>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en blanco)"/>
    <n v="33500000"/>
    <n v="750000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en blanco)"/>
    <n v="22400000"/>
    <n v="8158947.8700000001"/>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en blanco)"/>
    <n v="40000000"/>
    <n v="1279000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en blanco)"/>
    <n v="6000000"/>
    <n v="3500001"/>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en blanco)"/>
    <n v="137633874"/>
    <n v="32526627.259999998"/>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95856888"/>
    <n v="17694481.260000002"/>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en blanco)"/>
    <n v="2900000"/>
    <n v="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en blanco)"/>
    <n v="299433082"/>
    <n v="61378515"/>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en blanco)"/>
    <n v="2475309"/>
    <n v="1237654"/>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212609688"/>
    <n v="29130311.289999999"/>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en blanco)"/>
    <n v="584356474"/>
    <n v="144634635.63000003"/>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12000000"/>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en blanco)"/>
    <n v="234683132"/>
    <n v="58470095"/>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en blanco)"/>
    <n v="169657636"/>
    <n v="39816781.5"/>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344000"/>
    <n v="43248.29"/>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en blanco)"/>
    <n v="0"/>
    <n v="209550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en blanco)"/>
    <n v="203341870"/>
    <n v="24847038.889999997"/>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en blanco)"/>
    <n v="500000"/>
    <n v="55000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306985449"/>
    <n v="79801647.959999993"/>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en blanco)"/>
    <n v="2875536383"/>
    <n v="724295782.85000002"/>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en blanco)"/>
    <n v="178885000"/>
    <n v="27490416.589999996"/>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en blanco)"/>
    <n v="50000000"/>
    <n v="1303175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en blanco)"/>
    <n v="166700000"/>
    <n v="43452375.01000000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en blanco)"/>
    <n v="159100000"/>
    <n v="41927499.990000002"/>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en blanco)"/>
    <n v="21670500"/>
    <n v="9995507.150000000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10219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en blanco)"/>
    <n v="121500000"/>
    <n v="31928111.7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en blanco)"/>
    <n v="351931723"/>
    <n v="85566678"/>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en blanco)"/>
    <n v="2788995002"/>
    <n v="111550765.88999999"/>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en blanco)"/>
    <n v="15625966539"/>
    <n v="3601650286.7200003"/>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en blanco)"/>
    <n v="680727278"/>
    <n v="165420956.42000002"/>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en blanco)"/>
    <n v="0"/>
    <n v="10500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en blanco)"/>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en blanco)"/>
    <n v="0"/>
    <n v="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6000000"/>
    <n v="200355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1500000"/>
    <n v="1160125.47"/>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en blanco)"/>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en blanco)"/>
    <n v="55000000"/>
    <n v="5500000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en blanco)"/>
    <n v="1400000"/>
    <n v="4808258.4400000004"/>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en blanco)"/>
    <n v="38100000"/>
    <n v="52919117.520000003"/>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en blanco)"/>
    <n v="80000000"/>
    <n v="18461538.450000003"/>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en blanco)"/>
    <n v="500000000"/>
    <n v="83333333.319999993"/>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en blanco)"/>
    <n v="62693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en blanco)"/>
    <n v="100000"/>
    <n v="0"/>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en blanco)"/>
    <n v="2232200180"/>
    <n v="558050045"/>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en blanco)"/>
    <n v="38292902870"/>
    <n v="128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en blanco)"/>
    <n v="63862500000"/>
    <n v="27914243825"/>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en blanco)"/>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2340507667"/>
    <n v="576209288"/>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en blanco)"/>
    <n v="725496"/>
    <n v="156375"/>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en blanco)"/>
    <n v="300000"/>
    <n v="24999"/>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en blanco)"/>
    <n v="1621350200"/>
    <n v="405337548"/>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en blanco)"/>
    <n v="2869200"/>
    <n v="7173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814353"/>
    <n v="406435.3"/>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975000"/>
    <n v="568564.69999999995"/>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en blanco)"/>
    <n v="1394800"/>
    <n v="71355"/>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en blanco)"/>
    <n v="4400000"/>
    <n v="1099998"/>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en blanco)"/>
    <n v="590000"/>
    <n v="147501"/>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en blanco)"/>
    <n v="3400000"/>
    <n v="6884000"/>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en blanco)"/>
    <n v="399963"/>
    <n v="99660.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1000000"/>
    <n v="397330.2400000000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en blanco)"/>
    <n v="500000"/>
    <n v="141666.66999999998"/>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en blanco)"/>
    <n v="0"/>
    <n v="123161.59999999999"/>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en blanco)"/>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5000000"/>
    <n v="1905875.48"/>
  </r>
  <r>
    <s v="2026"/>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0"/>
    <n v="20677530"/>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16815178"/>
    <n v="0"/>
  </r>
  <r>
    <s v="2026"/>
    <x v="0"/>
    <x v="0"/>
    <x v="0"/>
    <x v="5"/>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0"/>
    <n v="1934932.71"/>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6148750"/>
    <n v="0"/>
  </r>
  <r>
    <s v="2026"/>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0"/>
    <n v="398256"/>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en blanco)"/>
    <n v="1000000"/>
    <n v="25000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3270580"/>
    <n v="4782208.25"/>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en blanco)"/>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en blanco)"/>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en blanco)"/>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en blanco)"/>
    <n v="5451239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en blanco)"/>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en blanco)"/>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en blanco)"/>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en blanco)"/>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en blanco)"/>
    <n v="1840000"/>
    <n v="0"/>
  </r>
  <r>
    <s v="2026"/>
    <x v="0"/>
    <x v="0"/>
    <x v="1"/>
    <x v="6"/>
    <s v="2 - Poder Ejecutivo"/>
    <s v="0201 - PRESIDENCIA DE LA REPÚBLICA"/>
    <s v="0004 - SERVICIO INTEGRAL DE EMERGENCIAS"/>
    <s v="1 - SERVICIOS  GENERALES"/>
    <s v="1.3 - Defensa nacional"/>
    <s v="1.3.03 - Defensa civil"/>
    <s v="2.2 - CONTRATACIÓN DE SERVICIOS"/>
    <s v="2.2.1 - SERVICIOS BÁS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0"/>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25535370"/>
  </r>
  <r>
    <s v="2026"/>
    <x v="0"/>
    <x v="0"/>
    <x v="1"/>
    <x v="6"/>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31629503.739999995"/>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4734508.4400000004"/>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0"/>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36571827.949999996"/>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76049420.900000006"/>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4922695.5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23391718.46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16456527.18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14273666.2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20181022.53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6561714.67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12127444"/>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9114078.669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12766283.84"/>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10918682.88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11555466.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en blanco)"/>
    <n v="0"/>
    <n v="1441762.62"/>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en blanco)"/>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en blanco)"/>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en blanco)"/>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en blanco)"/>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en blanco)"/>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en blanco)"/>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en blanco)"/>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en blanco)"/>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en blanco)"/>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en blanco)"/>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7150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158312.20000000001"/>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232290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en blanco)"/>
    <n v="200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242265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en blanco)"/>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en blanco)"/>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en blanco)"/>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en blanco)"/>
    <n v="19206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en blanco)"/>
    <n v="135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en blanco)"/>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en blanco)"/>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en blanco)"/>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en blanco)"/>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en blanco)"/>
    <n v="82950293"/>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0"/>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en blanco)"/>
    <n v="3985340"/>
    <n v="257113.5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en blanco)"/>
    <n v="20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en blanco)"/>
    <n v="28646225"/>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en blanco)"/>
    <n v="66647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en blanco)"/>
    <n v="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en blanco)"/>
    <n v="408532"/>
    <n v="269404.49"/>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en blanco)"/>
    <n v="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en blanco)"/>
    <n v="1782348"/>
    <n v="4862.5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en blanco)"/>
    <n v="2509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en blanco)"/>
    <n v="143978000"/>
    <n v="4265318.190000000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en blanco)"/>
    <n v="201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en blanco)"/>
    <n v="37685370"/>
    <n v="706158.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en blanco)"/>
    <n v="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en blanco)"/>
    <n v="294952"/>
    <n v="580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6369636.62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7 - RECONSTRUCCIÓN POLIDEPORTIVO JOSÉ CHACHITO CARRASCO, MUNICIPIO SAN IGNACIO DE SABANETA."/>
    <s v="10 - FONDO GENERAL"/>
    <s v="99 - MULTIPROVINCIAL"/>
    <n v="1719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0 - REPARACIÓN ESTADIO MUNICIPAL DE BEISBOL JOSÉ RAFAEL CARRETERO GÓMEZ, MUNICIPIO LA VEGA, PROVINCIA LA VEGA"/>
    <s v="10 - FONDO GENERAL"/>
    <s v="13 - LA VEGA"/>
    <n v="1720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4 - RECONSTRUCCIÓN CANCHA SECTOR LOS RESTAURADORES, DISTRITO NACIONAL"/>
    <s v="10 - FONDO GENERAL"/>
    <s v="99 - MULTIPROVINCIAL"/>
    <n v="1716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6 - RECONSTRUCCIÓN MULTIUSO MANUEL OSIRIS HIDALGO, MUNICIPIO TENARES, PROVINCIA HERMANAS MIRABAL"/>
    <s v="10 - FONDO GENERAL"/>
    <s v="19 - HERMANAS MIRABAL"/>
    <n v="1719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1 - REPARACIÓN ESTADIO MUNICIPAL DE BEISBOL MANNY ACTA, MUNICIPIO CONSUELO, PROVINCIA SAN PEDRO DE MACORÍS"/>
    <s v="10 - FONDO GENERAL"/>
    <s v="23 - SAN PEDRO DE MACORIS"/>
    <n v="1720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5 - RECONSTRUCCIÓN POLIDEPORTIVO SALCEDO, PROVINCIA HERMANAS MIRABAL"/>
    <s v="10 - FONDO GENERAL"/>
    <s v="19 - HERMANAS MIRABAL"/>
    <n v="1717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8 - RECONSTRUCCIÓN CANCHA SECTOR DON BOSCO, MUNICIPIO MOCA, PROVINCIA ESPAILLAT"/>
    <s v="10 - FONDO GENERAL"/>
    <s v="09 - ESPAILLAT"/>
    <n v="1719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5 - REMODELACIÓN MULTIUSO PUEBLO NUEVO, MUNICIPIO SANTIAGO DE LOS CABALLEROS, PROVINCIA  SANTIAGO"/>
    <s v="10 - FONDO GENERAL"/>
    <s v="25 - SANTIAGO"/>
    <n v="1705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2 - REPARACIÓN ESTADIO MUNICIPAL DE BEISBOL HERMANOS SUÁREZ, MUNICIPIO SAN JUAN DE LA MAGUANA, PROVINCIA SAN JUAN"/>
    <s v="10 - FONDO GENERAL"/>
    <s v="22 - SAN JUAN"/>
    <n v="17215"/>
    <n v="0"/>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en blanco)"/>
    <n v="166536809"/>
    <n v="36521634.789999999"/>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en blanco)"/>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12630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337885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265631.40000000002"/>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0"/>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0"/>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en blanco)"/>
    <n v="603300000"/>
    <n v="0"/>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en blanco)"/>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en blanco)"/>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en blanco)"/>
    <n v="100000"/>
    <n v="0"/>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348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53557.200000000004"/>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1090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166661"/>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82853.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2938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703999.71"/>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179486.26"/>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9032602.2699999996"/>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164126.11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61156333.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43978804.1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74058387.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28090283.59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0443962.02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22096357.4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139601902.1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154596683.7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20 - FONDOS CON DESTINO ESPECÍFICO"/>
    <s v="14 - MARIA TRINIDAD SANCHEZ"/>
    <n v="14790"/>
    <n v="0"/>
    <n v="40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6948028.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42408599.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167110971.96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19509292.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63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19279768.8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379455910.04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372370393.76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4545931.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6563669.20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6058256.83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231653743.48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1310467.23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220783500.9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45122139.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33940636.6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4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32307194.1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26598472.9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98184575.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1237659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39168344.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15592525.8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25433260.84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19334140.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23568014.1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68788533.4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9367869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44685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120725363.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75403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22151693.2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3607815.6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45814527.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77246833.63999998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6416273.09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1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65420571.8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93436997.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150663986.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08560528.42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74344162.03999999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29937553.3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2854065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69966605.0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75697641.26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3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PARACIÓN DEL PUENTE GENERAL GREGORIO LUPERÓN (LA BARQUITA), AFECTADO POR LA TORMENTA TROPICAL MELISSA, MUNICIPIO SANTO DOMINGO ESTE, PROVINCIA SANTO DOMINGO"/>
    <s v="10 - FONDO GENERAL"/>
    <s v="32 - SANTO DOMINGO"/>
    <n v="17209"/>
    <n v="0"/>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16009632.91"/>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35358696.7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7505731.5099999998"/>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1060624.94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11532937.87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11832517.14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7359643.30999999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33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137208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50457"/>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2119231.79"/>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39804312.84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31398741.940000001"/>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en blanco)"/>
    <n v="30000000"/>
    <n v="1618384.37"/>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29479613.209999997"/>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335659082.2100000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422969145.76999998"/>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409057838.8099999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68934854.4200000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en blanco)"/>
    <n v="2439999"/>
    <n v="3178161.74"/>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en blanco)"/>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0"/>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0"/>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0"/>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7414501.599999999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33417.47"/>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en blanco)"/>
    <n v="245000000"/>
    <n v="4768351.6899999995"/>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17082660.32999999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2800489.5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3368582.5300000003"/>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443440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3000000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29859350.450000003"/>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8564710.0800000001"/>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2450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69105116.67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43220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6964983.320000000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276332.9000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1107827.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407180.4699999999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2535980.070000000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1465434.760000000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52862.93999999999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18974.400000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2364229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2330850.4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32004344"/>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4550316"/>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63800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0"/>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en blanco)"/>
    <n v="0"/>
    <n v="2018651.1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en blanco)"/>
    <n v="138272643"/>
    <n v="30794299.390000004"/>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301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684109.4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452518.99000000005"/>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4709325.24"/>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12163301.94000000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912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141268.79999999999"/>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10799416.67"/>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65900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1643766.21"/>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33788569.829999998"/>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5098918.2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39199339.64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53241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11756760.10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42336452.579999998"/>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413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624260.4299999999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598522048.01999998"/>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67060784.979999997"/>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41383888.969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en blanco)"/>
    <n v="10230919"/>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en blanco)"/>
    <n v="5000000"/>
    <n v="1249998"/>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3000000"/>
    <n v="75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en blanco)"/>
    <n v="250000"/>
    <n v="62499"/>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9500000"/>
    <n v="2375001"/>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en blanco)"/>
    <n v="35100000"/>
    <n v="8775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en blanco)"/>
    <n v="1500000"/>
    <n v="375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en blanco)"/>
    <n v="7700000"/>
    <n v="1925001"/>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en blanco)"/>
    <n v="116500000"/>
    <n v="28775000.669999998"/>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5455200"/>
    <n v="1363797.6600000001"/>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15500000"/>
    <n v="3875001"/>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en blanco)"/>
    <n v="28100000"/>
    <n v="7024998.6600000001"/>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en blanco)"/>
    <n v="750000"/>
    <n v="187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en blanco)"/>
    <n v="9100000"/>
    <n v="91707.92"/>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200000"/>
    <n v="46585.759999999995"/>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24616"/>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en blanco)"/>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en blanco)"/>
    <n v="16718900"/>
    <n v="0"/>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en blanco)"/>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en blanco)"/>
    <n v="4408750"/>
    <n v="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en blanco)"/>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en blanco)"/>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en blanco)"/>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en blanco)"/>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en blanco)"/>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5375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600000"/>
    <n v="14609.5"/>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en blanco)"/>
    <n v="539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en blanco)"/>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en blanco)"/>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en blanco)"/>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740000"/>
    <n v="2026764.8499999999"/>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385000"/>
    <n v="9300000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4940000"/>
    <n v="1321240.799999999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en blanco)"/>
    <n v="5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en blanco)"/>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en blanco)"/>
    <n v="30331284"/>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en blanco)"/>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en blanco)"/>
    <n v="152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en blanco)"/>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en blanco)"/>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en blanco)"/>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en blanco)"/>
    <n v="166500000"/>
    <n v="33126408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en blanco)"/>
    <n v="402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s v="15 - MONTE CRISTI"/>
    <n v="14624"/>
    <n v="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326632.03999999998"/>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en blanco)"/>
    <n v="114485534"/>
    <n v="0"/>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42000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4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0"/>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510000"/>
    <n v="12360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800000"/>
    <n v="669768"/>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800000"/>
    <n v="2080775.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380168.86"/>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600100"/>
    <n v="5900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en blanco)"/>
    <n v="35000000"/>
    <n v="6419477.0499999998"/>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2040943.13"/>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en blanco)"/>
    <n v="589187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en blanco)"/>
    <n v="105825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en blanco)"/>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en blanco)"/>
    <n v="100000"/>
    <n v="20953.66"/>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768385"/>
    <n v="144384.79999999999"/>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en blanco)"/>
    <n v="5400000"/>
    <n v="1498620.22"/>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0000"/>
    <n v="5192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0000"/>
    <n v="89916"/>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874000"/>
    <n v="1534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8 - BIENES INTANGIBLES"/>
    <s v="N"/>
    <s v="00 - N/A"/>
    <s v="10 - FONDO GENERAL"/>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en blanco)"/>
    <n v="3284536"/>
    <n v="1072889.0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en blanco)"/>
    <n v="58400"/>
    <n v="10832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en blanco)"/>
    <n v="29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en blanco)"/>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en blanco)"/>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en blanco)"/>
    <n v="100000"/>
    <n v="0"/>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en blanco)"/>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en blanco)"/>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en blanco)"/>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en blanco)"/>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0"/>
    <n v="1970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en blanco)"/>
    <n v="717840244"/>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50 - CRÉDITO INTERNO"/>
    <s v="99 - MULTIPROVINCIAL"/>
    <s v="(en blanco)"/>
    <n v="0"/>
    <n v="18570745.600000001"/>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50 - CRÉDITO INTERN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en blanco)"/>
    <n v="0"/>
    <n v="68566.710000000006"/>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50 - CRÉDITO INTERNO"/>
    <s v="99 - MULTIPROVINCIAL"/>
    <s v="(en blanco)"/>
    <n v="0"/>
    <n v="3199994.8"/>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en blanco)"/>
    <n v="400000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en blanco)"/>
    <n v="275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7830000"/>
    <n v="155466"/>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6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62473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9000"/>
    <n v="8024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6500"/>
    <n v="3835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0548700"/>
    <n v="1652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664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28380"/>
    <n v="72194.59"/>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86305"/>
    <n v="2439493.42"/>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1315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323500"/>
    <n v="0"/>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en blanco)"/>
    <n v="13583481"/>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3555194"/>
    <n v="3921564.9199999995"/>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7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00000"/>
    <n v="4854501.7"/>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en blanco)"/>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en blanco)"/>
    <n v="51463666"/>
    <n v="1870453.4"/>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077430"/>
    <n v="167287.67000000001"/>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3951779"/>
    <n v="5256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06185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en blanco)"/>
    <n v="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en blanco)"/>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en blanco)"/>
    <n v="8994955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70057562"/>
    <n v="17599.7"/>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en blanco)"/>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12108980"/>
    <n v="1315992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9741605"/>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en blanco)"/>
    <n v="1427034365"/>
    <n v="71981697.599999994"/>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en blanco)"/>
    <n v="0"/>
    <n v="115442742.3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en blanco)"/>
    <n v="45133688"/>
    <n v="1093499.76"/>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en blanco)"/>
    <n v="87432"/>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en blanco)"/>
    <n v="12991889"/>
    <n v="10453673.169999998"/>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en blanco)"/>
    <n v="0"/>
    <n v="1462253.21"/>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en blanco)"/>
    <n v="135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en blanco)"/>
    <n v="119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1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en blanco)"/>
    <n v="125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18000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en blanco)"/>
    <n v="189053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en blanco)"/>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684000"/>
    <n v="0"/>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en blanco)"/>
    <n v="3000000"/>
    <n v="5222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en blanco)"/>
    <n v="15001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en blanco)"/>
    <n v="1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725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en blanco)"/>
    <n v="310000"/>
    <n v="10218.799999999999"/>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300000"/>
    <n v="57271.3"/>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en blanco)"/>
    <n v="3000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en blanco)"/>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en blanco)"/>
    <n v="7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en blanco)"/>
    <n v="22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83545"/>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en blanco)"/>
    <n v="27351956"/>
    <n v="2109311.02"/>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1500000"/>
    <n v="0"/>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1000000"/>
    <n v="524569"/>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0"/>
    <n v="0"/>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en blanco)"/>
    <n v="22732773"/>
    <n v="886374.7"/>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en blanco)"/>
    <n v="4500000"/>
    <n v="0"/>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0"/>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0"/>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en blanco)"/>
    <n v="10833448"/>
    <n v="2355439.2999999998"/>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99 - MULTIPROVINCIAL"/>
    <s v="(en blanco)"/>
    <n v="0"/>
    <n v="0"/>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380702"/>
    <n v="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20001"/>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45603573"/>
    <n v="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en blanco)"/>
    <n v="4817883"/>
    <n v="461026"/>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0"/>
    <n v="64369"/>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en blanco)"/>
    <n v="500000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en blanco)"/>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19668426.199999999"/>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36208137.039999999"/>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27763009.890000001"/>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518975.59"/>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417647.69"/>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879841.59"/>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396186.25"/>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834534.33"/>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380038.58"/>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553779.26"/>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303278.58"/>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590696.69999999995"/>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556241.17000000004"/>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422028.91"/>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865434.45"/>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372215.67"/>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184650.67"/>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545524.18999999994"/>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1635766.29"/>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502187.76"/>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823895.09"/>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187541.47"/>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537002.41"/>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862630.65"/>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8507029.8399999999"/>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8746855.0700000003"/>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0"/>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en blanco)"/>
    <n v="7500000"/>
    <n v="161070"/>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en blanco)"/>
    <n v="5984781"/>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en blanco)"/>
    <n v="2000000"/>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en blanco)"/>
    <n v="17778274"/>
    <n v="853333.77"/>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en blanco)"/>
    <n v="2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en blanco)"/>
    <n v="14500000"/>
    <n v="5428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en blanco)"/>
    <n v="6500000"/>
    <n v="888941.2"/>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en blanco)"/>
    <n v="8371493"/>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en blanco)"/>
    <n v="28690411"/>
    <n v="3314417.04"/>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en blanco)"/>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en blanco)"/>
    <n v="366702528"/>
    <n v="104135"/>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en blanco)"/>
    <n v="6986726"/>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en blanco)"/>
    <n v="56842276"/>
    <n v="0"/>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0"/>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0"/>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0"/>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0"/>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0"/>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46616234.579999998"/>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0"/>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0"/>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0"/>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29769023.82"/>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en blanco)"/>
    <n v="600000"/>
    <n v="92432.94"/>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en blanco)"/>
    <n v="4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en blanco)"/>
    <n v="2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en blanco)"/>
    <n v="850000"/>
    <n v="361612.18"/>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en blanco)"/>
    <n v="831738"/>
    <n v="173696"/>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en blanco)"/>
    <n v="3055221"/>
    <n v="208352.6"/>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en blanco)"/>
    <n v="4999894"/>
    <n v="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en blanco)"/>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en blanco)"/>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en blanco)"/>
    <n v="4065620"/>
    <n v="1270044.1500000001"/>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en blanco)"/>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en blanco)"/>
    <n v="10000000"/>
    <n v="489700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en blanco)"/>
    <n v="265633"/>
    <n v="0"/>
  </r>
  <r>
    <s v="2026"/>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en blanco)"/>
    <n v="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en blanco)"/>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en blanco)"/>
    <n v="66247360"/>
    <n v="0"/>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en blanco)"/>
    <n v="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en blanco)"/>
    <n v="105000"/>
    <n v="98093.4"/>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en blanco)"/>
    <n v="0"/>
    <n v="14986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en blanco)"/>
    <n v="70000"/>
    <n v="99769"/>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en blanco)"/>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en blanco)"/>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en blanco)"/>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en blanco)"/>
    <n v="4100000"/>
    <n v="14101"/>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en blanco)"/>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en blanco)"/>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en blanco)"/>
    <n v="1800000"/>
    <n v="2193797"/>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en blanco)"/>
    <n v="317000"/>
    <n v="0"/>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en blanco)"/>
    <n v="456585"/>
    <n v="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en blanco)"/>
    <n v="102000000"/>
    <n v="371649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en blanco)"/>
    <n v="300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en blanco)"/>
    <n v="195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en blanco)"/>
    <n v="0"/>
    <n v="0"/>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en blanco)"/>
    <n v="0"/>
    <n v="7500346.429999999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en blanco)"/>
    <n v="245000"/>
    <n v="317612.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en blanco)"/>
    <n v="18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en blanco)"/>
    <n v="110000"/>
    <n v="5420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en blanco)"/>
    <n v="403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en blanco)"/>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en blanco)"/>
    <n v="600000"/>
    <n v="128742.72"/>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en blanco)"/>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en blanco)"/>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en blanco)"/>
    <n v="1050000"/>
    <n v="244999.99"/>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en blanco)"/>
    <n v="10000000"/>
    <n v="72684.710000000006"/>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en blanco)"/>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en blanco)"/>
    <n v="0"/>
    <n v="130447.56"/>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en blanco)"/>
    <n v="223008"/>
    <n v="115758"/>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en blanco)"/>
    <n v="0"/>
    <n v="34574"/>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en blanco)"/>
    <n v="2160000"/>
    <n v="653221.52"/>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en blanco)"/>
    <n v="0"/>
    <n v="3090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en blanco)"/>
    <n v="600000"/>
    <n v="5664"/>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en blanco)"/>
    <n v="750100"/>
    <n v="209320.2"/>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en blanco)"/>
    <n v="1500000"/>
    <n v="0"/>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en blanco)"/>
    <n v="1936948"/>
    <n v="197462.26"/>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en blanco)"/>
    <n v="782281"/>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en blanco)"/>
    <n v="16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en blanco)"/>
    <n v="32924741"/>
    <n v="470033.28"/>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107525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en blanco)"/>
    <n v="1200000"/>
    <n v="81122.6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en blanco)"/>
    <n v="85215789"/>
    <n v="828026.76"/>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en blanco)"/>
    <n v="65000000"/>
    <n v="3679197.6999999997"/>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en blanco)"/>
    <n v="543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en blanco)"/>
    <n v="77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322898"/>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en blanco)"/>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en blanco)"/>
    <n v="3525478"/>
    <n v="0"/>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en blanco)"/>
    <n v="625000"/>
    <n v="0"/>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en blanco)"/>
    <n v="156300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en blanco)"/>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en blanco)"/>
    <n v="8300000"/>
    <n v="4835899.9399999995"/>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1015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en blanco)"/>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en blanco)"/>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en blanco)"/>
    <n v="35200000"/>
    <n v="16354.8"/>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en blanco)"/>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en blanco)"/>
    <n v="2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en blanco)"/>
    <n v="45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en blanco)"/>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en blanco)"/>
    <n v="5000000"/>
    <n v="174050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en blanco)"/>
    <n v="35000000"/>
    <n v="0"/>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en blanco)"/>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en blanco)"/>
    <n v="660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en blanco)"/>
    <n v="150000"/>
    <n v="39238.28"/>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en blanco)"/>
    <n v="20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20 - FONDOS CON DESTINO ESPECÍFICO"/>
    <s v="01 - DISTRITO NACION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en blanco)"/>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en blanco)"/>
    <n v="1300000"/>
    <n v="44166.46"/>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45193051"/>
    <n v="92396.93"/>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373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373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94223900"/>
    <n v="100822.73999999999"/>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186211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en blanco)"/>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en blanco)"/>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446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8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en blanco)"/>
    <n v="130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1391000"/>
    <n v="312942.58999999997"/>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69000"/>
    <n v="47677.52"/>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43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65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080000"/>
    <n v="7700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7406"/>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302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6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872000"/>
    <n v="2062332.72"/>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1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592120"/>
    <n v="67614"/>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53500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78300"/>
    <n v="45524.14"/>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en blanco)"/>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40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7870"/>
    <n v="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en blanco)"/>
    <n v="0"/>
    <n v="0"/>
  </r>
  <r>
    <s v="2026"/>
    <x v="0"/>
    <x v="0"/>
    <x v="1"/>
    <x v="7"/>
    <s v="2 - Poder Ejecutivo"/>
    <s v="0205 - MINISTERIO DE HACIENDA Y ECONOMIA"/>
    <s v="0014 - SISTEMA ÚNICO DE BENEFICIARIOS"/>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en blanco)"/>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en blanco)"/>
    <n v="73325200"/>
    <n v="28304169.189999998"/>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en blanco)"/>
    <n v="76683276"/>
    <n v="42159772.140000001"/>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en blanco)"/>
    <n v="0"/>
    <n v="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en blanco)"/>
    <n v="0"/>
    <n v="0"/>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en blanco)"/>
    <n v="20603500"/>
    <n v="33327.58"/>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en blanco)"/>
    <n v="55159500"/>
    <n v="47657380.079999998"/>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en blanco)"/>
    <n v="0"/>
    <n v="702259.54"/>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en blanco)"/>
    <n v="0"/>
    <n v="113146.84999999999"/>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en blanco)"/>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en blanco)"/>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en blanco)"/>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en blanco)"/>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en blanco)"/>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en blanco)"/>
    <n v="20967452"/>
    <n v="7434"/>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en blanco)"/>
    <n v="52695750"/>
    <n v="300000"/>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en blanco)"/>
    <n v="443242300"/>
    <n v="1734582.58"/>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6126793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en blanco)"/>
    <n v="1391449792"/>
    <n v="278810.5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en blanco)"/>
    <n v="15808658"/>
    <n v="440018.4599999999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en blanco)"/>
    <n v="675000000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en blanco)"/>
    <n v="83136678"/>
    <n v="10482875.02"/>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en blanco)"/>
    <n v="581600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720000"/>
    <n v="453066.25"/>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en blanco)"/>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en blanco)"/>
    <n v="6234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en blanco)"/>
    <n v="12402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en blanco)"/>
    <n v="432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en blanco)"/>
    <n v="500000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99 - MULTIPROVINCIAL"/>
    <s v="(en blanco)"/>
    <n v="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en blanco)"/>
    <n v="326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en blanco)"/>
    <n v="12422000"/>
    <n v="224570.5200000000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en blanco)"/>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639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en blanco)"/>
    <n v="16478465"/>
    <n v="6798369.3499999996"/>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en blanco)"/>
    <n v="20289508"/>
    <n v="241420.04"/>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2500"/>
    <n v="20704.99000000000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en blanco)"/>
    <n v="1848040"/>
    <n v="584159.93999999994"/>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en blanco)"/>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en blanco)"/>
    <n v="94127876"/>
    <n v="2600143.83"/>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en blanco)"/>
    <n v="9223948"/>
    <n v="252921.25"/>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en blanco)"/>
    <n v="4776250"/>
    <n v="1745414.0899999999"/>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en blanco)"/>
    <n v="25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en blanco)"/>
    <n v="50000000"/>
    <n v="4369964.3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en blanco)"/>
    <n v="30289822"/>
    <n v="3830715"/>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en blanco)"/>
    <n v="6593832"/>
    <n v="42619.83"/>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en blanco)"/>
    <n v="108523491"/>
    <n v="6020076.4900000002"/>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0565425"/>
    <n v="174999.99"/>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17411484"/>
    <n v="22500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en blanco)"/>
    <n v="79964176"/>
    <n v="270794.46999999997"/>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en blanco)"/>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en blanco)"/>
    <n v="6550000"/>
    <n v="1642733.2200000002"/>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350000"/>
    <n v="61949.979999999996"/>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en blanco)"/>
    <n v="400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en blanco)"/>
    <n v="2950000"/>
    <n v="407108.9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en blanco)"/>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en blanco)"/>
    <n v="113523252"/>
    <n v="9400012.5"/>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1735410.11"/>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14413336.07"/>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65736.81"/>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1118434.64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690674.89"/>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8678787.1699999999"/>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9933027.4800000004"/>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13070688.15"/>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31532456.310000002"/>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076362.56"/>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24182765.430000003"/>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1285524.3899999999"/>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4477673.1900000004"/>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3612118.25"/>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1582789.1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2583504.33"/>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228978.69"/>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4464074.0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2664159.2200000002"/>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3546306.82"/>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0"/>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0"/>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0"/>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0"/>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0"/>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1635081.6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21995730.57"/>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6079462.0099999998"/>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483191.5"/>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1056776.08"/>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0"/>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4432774.3"/>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4162693.45"/>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0"/>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0"/>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24585196.870000001"/>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45574077.479999997"/>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0"/>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0"/>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6660678.7300000004"/>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0"/>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20745812.07"/>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12920142.210000001"/>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0"/>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0"/>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24363320.649999999"/>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7651697.1500000004"/>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48883646.230000004"/>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5253468.33"/>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0"/>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7041497.5700000003"/>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31629545.82"/>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5684116.5199999996"/>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3642378.94"/>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0"/>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6504683.3700000001"/>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0"/>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0"/>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8954414.25"/>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17789881.949999999"/>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8932597.5099999998"/>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15454978.35"/>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7599407.2699999996"/>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53199279.890000001"/>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2041543.08"/>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0"/>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7654858.1100000003"/>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31082918.730000004"/>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50535461.93"/>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193785085.17000005"/>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0"/>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27593463.68"/>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3277399.57"/>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4403640.03"/>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5235859.03"/>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0"/>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3670912.98"/>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0"/>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0"/>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0"/>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en blanco)"/>
    <n v="34553117"/>
    <n v="4417532.4700000007"/>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en blanco)"/>
    <n v="10358841"/>
    <n v="287691.45999999996"/>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en blanco)"/>
    <n v="380000"/>
    <n v="136000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9817376"/>
    <n v="4281984"/>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en blanco)"/>
    <n v="5164359363"/>
    <n v="360543595.35000008"/>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en blanco)"/>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en blanco)"/>
    <n v="41895585"/>
    <n v="5729012.8400000008"/>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en blanco)"/>
    <n v="5439558"/>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4268914"/>
    <n v="598458.2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en blanco)"/>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en blanco)"/>
    <n v="15663595"/>
    <n v="125486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en blanco)"/>
    <n v="48960054"/>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en blanco)"/>
    <n v="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en blanco)"/>
    <n v="1335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14945000"/>
    <n v="71189.399999999994"/>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en blanco)"/>
    <n v="8619800"/>
    <n v="905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en blanco)"/>
    <n v="15750000"/>
    <n v="730841.43"/>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en blanco)"/>
    <n v="51340116"/>
    <n v="327037"/>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en blanco)"/>
    <n v="0"/>
    <n v="206928.01"/>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34104000"/>
    <n v="434089.2"/>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59679659.170000002"/>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5 - REMODELACIÓN MULTIUSO PUEBLO NUEVO, MUNICIPIO SANTIAGO DE LOS CABALLEROS, PROVINCIA  SANTIAGO"/>
    <s v="10 - FONDO GENERAL"/>
    <s v="25 - SANTIAGO"/>
    <n v="1705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2 - REPARACIÓN ESTADIO MUNICIPAL DE BEISBOL HERMANOS SUÁREZ, MUNICIPIO SAN JUAN DE LA MAGUANA, PROVINCIA SAN JUAN"/>
    <s v="10 - FONDO GENERAL"/>
    <s v="22 - SAN JUAN"/>
    <n v="17215"/>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en blanco)"/>
    <n v="7700000"/>
    <n v="419805.5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en blanco)"/>
    <n v="144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en blanco)"/>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en blanco)"/>
    <n v="7195943"/>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en blanco)"/>
    <n v="5500000"/>
    <n v="9676"/>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en blanco)"/>
    <n v="46770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en blanco)"/>
    <n v="700000"/>
    <n v="47908"/>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en blanco)"/>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en blanco)"/>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en blanco)"/>
    <n v="20405888"/>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en blanco)"/>
    <n v="4325384"/>
    <n v="690720.38"/>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en blanco)"/>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en blanco)"/>
    <n v="0"/>
    <n v="732332.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en blanco)"/>
    <n v="3800000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en blanco)"/>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en blanco)"/>
    <n v="687430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en blanco)"/>
    <n v="1259746"/>
    <n v="297775.58"/>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en blanco)"/>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en blanco)"/>
    <n v="139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en blanco)"/>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en blanco)"/>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en blanco)"/>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en blanco)"/>
    <n v="209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en blanco)"/>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en blanco)"/>
    <n v="4256866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en blanco)"/>
    <n v="260000000"/>
    <n v="451100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4 - N/A"/>
    <s v="10 - FONDO GENERAL"/>
    <s v="99 - MULTIPROVINCIAL"/>
    <s v="(en blanco)"/>
    <n v="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en blanco)"/>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en blanco)"/>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en blanco)"/>
    <n v="17219479"/>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en blanco)"/>
    <n v="101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en blanco)"/>
    <n v="215750000"/>
    <n v="1117830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en blanco)"/>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en blanco)"/>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en blanco)"/>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en blanco)"/>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en blanco)"/>
    <n v="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en blanco)"/>
    <n v="984054"/>
    <n v="19533.72"/>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en blanco)"/>
    <n v="8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en blanco)"/>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en blanco)"/>
    <n v="51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en blanco)"/>
    <n v="4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99 - MULTIPROVINCIAL"/>
    <s v="(en blanco)"/>
    <n v="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80181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7324685.6699999999"/>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200142559.06999999"/>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137185659.44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4321302.0199999996"/>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en blanco)"/>
    <n v="85736493"/>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en blanco)"/>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en blanco)"/>
    <n v="5800000"/>
    <n v="245817.60000000001"/>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en blanco)"/>
    <n v="81000000"/>
    <n v="211524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en blanco)"/>
    <n v="11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12680091.83"/>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752123.48"/>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en blanco)"/>
    <n v="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en blanco)"/>
    <n v="22000000"/>
    <n v="4668357.6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en blanco)"/>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en blanco)"/>
    <n v="0"/>
    <n v="721500.0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en blanco)"/>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80439417.8700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en blanco)"/>
    <n v="8000000"/>
    <n v="1724642.3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en blanco)"/>
    <n v="500000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en blanco)"/>
    <n v="10831000"/>
    <n v="0"/>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en blanco)"/>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en blanco)"/>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en blanco)"/>
    <n v="46710403"/>
    <n v="4529536.9800000004"/>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en blanco)"/>
    <n v="1980000"/>
    <n v="314904.41000000003"/>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en blanco)"/>
    <n v="6620000"/>
    <n v="159209.94"/>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en blanco)"/>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en blanco)"/>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en blanco)"/>
    <n v="820000"/>
    <n v="9950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en blanco)"/>
    <n v="1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130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en blanco)"/>
    <n v="23300000"/>
    <n v="670576.81000000006"/>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en blanco)"/>
    <n v="4460000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0"/>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en blanco)"/>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en blanco)"/>
    <n v="213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en blanco)"/>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en blanco)"/>
    <n v="20200000"/>
    <n v="8425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en blanco)"/>
    <n v="32219842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400000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12828489.71000000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3182759.9"/>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18107893.609999999"/>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0"/>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2946772"/>
    <n v="9948303.8399999999"/>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29085000"/>
    <n v="5242498"/>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en blanco)"/>
    <n v="16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en blanco)"/>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en blanco)"/>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en blanco)"/>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en blanco)"/>
    <n v="3900000"/>
    <n v="15576"/>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4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7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00"/>
    <n v="0"/>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en blanco)"/>
    <n v="5000000"/>
    <n v="1678123.78"/>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en blanco)"/>
    <n v="2025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7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en blanco)"/>
    <n v="0"/>
    <n v="1888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0"/>
    <n v="2301"/>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en blanco)"/>
    <n v="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26412"/>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en blanco)"/>
    <n v="6230976"/>
    <n v="0"/>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en blanco)"/>
    <n v="3500000"/>
    <n v="0"/>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en blanco)"/>
    <n v="100000"/>
    <n v="134000.79999999999"/>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en blanco)"/>
    <n v="99000000"/>
    <n v="13127878.7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en blanco)"/>
    <n v="0"/>
    <n v="24561799.96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en blanco)"/>
    <n v="0"/>
    <n v="2437041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en blanco)"/>
    <n v="0"/>
    <n v="3320480.86000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en blanco)"/>
    <n v="76873404"/>
    <n v="11332260.99"/>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en blanco)"/>
    <n v="30000000"/>
    <n v="5987739.7300000004"/>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809820.05999999994"/>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533200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en blanco)"/>
    <n v="33882073"/>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en blanco)"/>
    <n v="16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en blanco)"/>
    <n v="1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en blanco)"/>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en blanco)"/>
    <n v="148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41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en blanco)"/>
    <n v="5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en blanco)"/>
    <n v="2030000"/>
    <n v="7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en blanco)"/>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en blanco)"/>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en blanco)"/>
    <n v="0"/>
    <n v="332185.69"/>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en blanco)"/>
    <n v="0"/>
    <n v="101401.18"/>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8814010.210000000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en blanco)"/>
    <n v="67860848"/>
    <n v="29988980.69999999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en blanco)"/>
    <n v="5840000"/>
    <n v="1440114.48"/>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en blanco)"/>
    <n v="11361458"/>
    <n v="4151889.4699999997"/>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en blanco)"/>
    <n v="162681005"/>
    <n v="19263176.969999999"/>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en blanco)"/>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10 - FONDO GENERAL"/>
    <s v="99 - MULTIPROVINCIAL"/>
    <s v="(en blanco)"/>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251777210.4000000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179200627.8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185037170.34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25986095.75999999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11153169.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n v="13523"/>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25899801.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5000000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7675353.7699999996"/>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1 - REPARACIÓN DEL CENTRO CATÓLICO CARISMÁTICO, LAS CHARCAS, PROVINCIA SANTIAGO"/>
    <s v="10 - FONDO GENERAL"/>
    <s v="25 - SANTIAGO"/>
    <n v="17051"/>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3 - CONSTRUCCIÓN  IGLESIA CATÓLICA SAN ROQUE, LA GORRA, MUNICIPIO PARTIDO, PROVINCIA DAJABÓN"/>
    <s v="10 - FONDO GENERAL"/>
    <s v="05 - DAJABON"/>
    <n v="17070"/>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27311002.96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24710687.71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0"/>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en blanco)"/>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en blanco)"/>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en blanco)"/>
    <n v="3400000"/>
    <n v="2015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en blanco)"/>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en blanco)"/>
    <n v="20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en blanco)"/>
    <n v="981089991"/>
    <n v="4258873.12"/>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en blanco)"/>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en blanco)"/>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en blanco)"/>
    <n v="3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en blanco)"/>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en blanco)"/>
    <n v="135262966"/>
    <n v="33815742"/>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198345"/>
    <n v="129958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6638889"/>
    <n v="415972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en blanco)"/>
    <n v="2379687"/>
    <n v="594921"/>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en blanco)"/>
    <n v="1532797"/>
    <n v="383199"/>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en blanco)"/>
    <n v="1062629700"/>
    <n v="265657416"/>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en blanco)"/>
    <n v="211200"/>
    <n v="52797"/>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en blanco)"/>
    <n v="4543100"/>
    <n v="1135773"/>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en blanco)"/>
    <n v="57511400"/>
    <n v="1437784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6161290"/>
    <n v="2080245.6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5842071"/>
    <n v="1439550.420000000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258900"/>
    <n v="38388.720000000001"/>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03982"/>
    <n v="102791.4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396071"/>
    <n v="94926.940000000017"/>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2860"/>
    <n v="239643.19"/>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6960"/>
    <n v="672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en blanco)"/>
    <n v="13060114"/>
    <n v="2713295.880000000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49595"/>
    <n v="1012398.7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en blanco)"/>
    <n v="20294000"/>
    <n v="10851999"/>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00"/>
    <n v="5774280"/>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en blanco)"/>
    <n v="4000000"/>
    <n v="999972"/>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en blanco)"/>
    <n v="12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en blanco)"/>
    <n v="5000000"/>
    <n v="1309040.1399999999"/>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49999.98"/>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
    <n v="75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500000"/>
    <n v="417081.16000000003"/>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en blanco)"/>
    <n v="5000000"/>
    <n v="1148878.72"/>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en blanco)"/>
    <n v="0"/>
    <n v="1000000"/>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en blanco)"/>
    <n v="0"/>
    <n v="212872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en blanco)"/>
    <n v="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12500001"/>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12499998"/>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en blanco)"/>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870000000"/>
    <n v="754738900.74000001"/>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en blanco)"/>
    <n v="0"/>
    <n v="11831525.219999999"/>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en blanco)"/>
    <n v="0"/>
    <n v="95494545"/>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0"/>
    <n v="38243708.09000000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116427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639726.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26540828"/>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77135556.52000001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119027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38500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251000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7035500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en blanco)"/>
    <n v="118780889"/>
    <n v="712125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en blanco)"/>
    <n v="10724818"/>
    <n v="4573493.4800000004"/>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en blanco)"/>
    <n v="3500000000"/>
    <n v="300000000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en blanco)"/>
    <n v="19279811077"/>
    <n v="129272132.52"/>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en blanco)"/>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0"/>
    <n v="333788735.52999997"/>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en blanco)"/>
    <n v="0"/>
    <n v="5000000"/>
  </r>
  <r>
    <s v="2026"/>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en blanco)"/>
    <n v="0"/>
    <n v="12000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99 - MULTIPROVINCIAL"/>
    <s v="(en blanco)"/>
    <n v="0"/>
    <n v="19658500"/>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en blanco)"/>
    <n v="0"/>
    <n v="126053509.87"/>
  </r>
  <r>
    <s v="2026"/>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99 - MULTIPROVINCIAL"/>
    <s v="(en blanco)"/>
    <n v="0"/>
    <n v="5848823.96"/>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2600000000"/>
    <n v="40000000"/>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en blanco)"/>
    <n v="6323828232"/>
    <n v="1580957058"/>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en blanco)"/>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en blanco)"/>
    <n v="112950925"/>
    <n v="22590184.82"/>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en blanco)"/>
    <n v="7548400000"/>
    <n v="1861982083.3499999"/>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en blanco)"/>
    <n v="3000000000"/>
    <n v="75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en blanco)"/>
    <n v="5848600849"/>
    <n v="290417929.6100000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en blanco)"/>
    <n v="400498905"/>
    <n v="0"/>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en blanco)"/>
    <n v="85372103"/>
    <n v="21343023"/>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en blanco)"/>
    <n v="16110124"/>
    <n v="4027528.26"/>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en blanco)"/>
    <n v="100851950"/>
    <n v="25212987.34000000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en blanco)"/>
    <n v="2158493256"/>
    <n v="589623314.00000012"/>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en blanco)"/>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en blanco)"/>
    <n v="49700000"/>
    <n v="0"/>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en blanco)"/>
    <n v="1876339622"/>
    <n v="0"/>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en blanco)"/>
    <n v="90000000"/>
    <n v="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en blanco)"/>
    <n v="500000000"/>
    <n v="12500000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en blanco)"/>
    <n v="1072870000"/>
    <n v="117216415.17999999"/>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en blanco)"/>
    <n v="31500000"/>
    <n v="7875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en blanco)"/>
    <n v="500000000"/>
    <n v="125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en blanco)"/>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en blanco)"/>
    <n v="20000000"/>
    <n v="5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en blanco)"/>
    <n v="2381250080"/>
    <n v="1185575299.9000001"/>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en blanco)"/>
    <n v="26300000"/>
    <n v="6575000.0099999998"/>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en blanco)"/>
    <n v="7200000"/>
    <n v="18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en blanco)"/>
    <n v="10000000"/>
    <n v="2499999.9899999998"/>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en blanco)"/>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en blanco)"/>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en blanco)"/>
    <n v="571596348"/>
    <n v="142899087"/>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en blanco)"/>
    <n v="2446284275"/>
    <n v="0"/>
  </r>
  <r>
    <s v="2026"/>
    <x v="0"/>
    <x v="1"/>
    <x v="2"/>
    <x v="12"/>
    <s v="2 - Poder Ejecutivo"/>
    <s v="0201 - PRESIDENCIA DE LA REPÚBLICA"/>
    <s v="0001 - GABINETE SOCIAL DE LA PRESIDENC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4 - SERVICIO INTEGRAL DE EMERGENCI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5 - UNIDAD EJECUTORA PARA LA READECUACION DE BARRIOS  Y ENTORNOS (URB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8 - DIRECCION GENERAL DE ETICA E INTEGRIDAD GUBERNAMENT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COMISIÓN PRESIDENCIAL DE APOYO AL DESARROLLO PROVINCI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DIRECCIÓN GENERAL DE PROYECTOS ESTRATÉGICOS Y ESPECIALES DE LA PRESIDENCIA DE LA REPÚBLICA (PROPEEP)"/>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0 - CONSEJO NACIONAL DE LA PERSONA ENVEJECI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2 - CONSEJO NACIONAL DE DROG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5 - DIRECCIÓN GENERAL DE DESARROLLO DE LA COMUNIDAD"/>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6 - DIRECCION GENERAL DE DESARROLLO FRONTERIZO"/>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7 - DIRECCIÓN DE DESARROLLO SOCIAL SUPÉRA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COMISIÓN PERMANENTE DE EFEMÉRIDES PAT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20 - FONDOS CON DESTINO ESPECÍFICO"/>
    <s v="00 - NO CLASIFICADO"/>
    <s v="(en blanco)"/>
    <n v="0"/>
    <n v="0"/>
  </r>
  <r>
    <s v="2026"/>
    <x v="0"/>
    <x v="1"/>
    <x v="2"/>
    <x v="12"/>
    <s v="2 - Poder Ejecutivo"/>
    <s v="0201 - PRESIDENCIA DE LA REPÚBLICA"/>
    <s v="0024 - AUTORIDAD NACIONAL DE ASUNTOS MARÍTIMOS (ANAMAR)"/>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1 - DIRECCION DE PRENSA DEL PRESID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3 - ECO5RD"/>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2 - DIRECCIÓN GENERAL DE MIGRACIÓN"/>
    <s v="0 - N/A"/>
    <s v="0.0 - N/A"/>
    <s v="0.0.00 - N/A"/>
    <s v="4.2 - Disminución de pasivos"/>
    <s v="4.2.1 - Disminución de pasivos corrientes"/>
    <s v="N"/>
    <s v="00 - N/A"/>
    <s v="20 - FONDOS CON DESTINO ESPECÍFICO"/>
    <s v="00 - NO CLASIFICADO"/>
    <s v="(en blanco)"/>
    <n v="0"/>
    <n v="0"/>
  </r>
  <r>
    <s v="2026"/>
    <x v="0"/>
    <x v="1"/>
    <x v="2"/>
    <x v="12"/>
    <s v="2 - Poder Ejecutivo"/>
    <s v="0202 - MINISTERIO DE  INTERIOR Y POLICÍA"/>
    <s v="0004 - DIRECCION CENTRAL  DE  POLICIA DE TURISMO"/>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5 - DIRECCION GENERAL DE SEGURIDAD DE TRANSITO Y TRANSPORTE TERRESTRE (DIGESETT)"/>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7 - DIRECCION GENERAL DE LA RESERVA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9 - COMITÉ DE RETIRO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10 - CUERPO DE BOMBEROS DE SANTO DOMINGO OESTE"/>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ARMAD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FUERZA AERE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HOSPITAL MILITAR FAD DR RAMON DE LAR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4 - PRIMER REGIMIENTO DE LA GUARDIA PRESIDENCIAL"/>
    <s v="0 - N/A"/>
    <s v="0.0 - N/A"/>
    <s v="0.0.00 - N/A"/>
    <s v="4.2 - Disminución de pasivos"/>
    <s v="4.2.1 - Disminución de pasivos corrientes"/>
    <s v="N"/>
    <s v="00 - N/A"/>
    <s v="10 - FONDO GENERAL"/>
    <s v="00 - NO CLASIFICADO"/>
    <s v="(en blanco)"/>
    <n v="0"/>
    <n v="0"/>
  </r>
  <r>
    <s v="2026"/>
    <x v="0"/>
    <x v="1"/>
    <x v="2"/>
    <x v="12"/>
    <s v="2 - Poder Ejecutivo"/>
    <s v="0203 - MINISTERIO DE DEFENSA"/>
    <s v="0015 - CUERPOS ESPECIALIZADOS DE SEGURIDAD PORTUARIA"/>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20 - FONDOS CON DESTINO ESPECÍFICO"/>
    <s v="00 - NO CLASIFICADO"/>
    <s v="(en blanco)"/>
    <n v="0"/>
    <n v="0"/>
  </r>
  <r>
    <s v="2026"/>
    <x v="0"/>
    <x v="1"/>
    <x v="2"/>
    <x v="12"/>
    <s v="2 - Poder Ejecutivo"/>
    <s v="0204 - MINISTERIO DE RELACIONES EXTERIORES"/>
    <s v="0003 - INSTITUTO DE EDUCACION SUPERIOR"/>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1 - MINISTERIO DE HACIENDA Y ECONOMIA"/>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en blanco)"/>
    <n v="0"/>
    <n v="0"/>
  </r>
  <r>
    <s v="2026"/>
    <x v="0"/>
    <x v="1"/>
    <x v="2"/>
    <x v="12"/>
    <s v="2 - Poder Ejecutivo"/>
    <s v="0205 - MINISTERIO DE HACIENDA Y ECONOMIA"/>
    <s v="0004 - DIRECCION GENERAL DE CONTRATACIONES PUBLICAS"/>
    <s v="0 - N/A"/>
    <s v="0.0 - N/A"/>
    <s v="0.0.00 - N/A"/>
    <s v="4.2 - Disminución de pasivos"/>
    <s v="4.2.1 - Disminución de pasivos corrientes"/>
    <s v="N"/>
    <s v="00 - N/A"/>
    <s v="10 - FONDO GENERAL"/>
    <s v="00 - NO CLASIFICADO"/>
    <s v="(en blanco)"/>
    <n v="0"/>
    <n v="0"/>
  </r>
  <r>
    <s v="2026"/>
    <x v="0"/>
    <x v="1"/>
    <x v="2"/>
    <x v="12"/>
    <s v="2 - Poder Ejecutivo"/>
    <s v="0206 - MINISTERIO DE EDUCACIÓN"/>
    <s v="0001 - MINISTERIO DE EDUCACION"/>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4 - INSTITUTO NACIONAL DE EDUCACIÓN FISIC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5 - INSTITUTO NACIONAL DE BIENESTAR MAGISTERIAL"/>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06 - INSTITUTO DOM. DE EVALUACIÓN E INVESTIGACIÓN DE LA CALIDAD EDUCATIV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7 - INSTITUTO NACIONAL DE FORMACIÓN Y CAPACITACIÓN MAGISTERIAL"/>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11 - CENTRO DE ATENCIÓN INTEGRAL PARA LA DISCAPACIDAD (CAID)"/>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12 - DIRECCION DE INFRAESTRUCTURA ESCOLAR"/>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2 - OFICINA DE COOPERACIÓN INTERNACIONAL (OCI)"/>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en blanco)"/>
    <n v="0"/>
    <n v="0"/>
  </r>
  <r>
    <s v="2026"/>
    <x v="0"/>
    <x v="1"/>
    <x v="2"/>
    <x v="12"/>
    <s v="2 - Poder Ejecutivo"/>
    <s v="0207 - MINISTERIO DE SALUD PÚBLICA Y ASISTENCIA SOCIAL"/>
    <s v="0007 - CONSEJO NACIONAL PARA EL VIH SIDA"/>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17 - PROGRAMA DE MEDICAMENTOS ESENCIALES"/>
    <s v="0 - N/A"/>
    <s v="0.0 - N/A"/>
    <s v="0.0.00 - N/A"/>
    <s v="4.2 - Disminución de pasivos"/>
    <s v="4.2.1 - Disminución de pasivos corrientes"/>
    <s v="N"/>
    <s v="00 - N/A"/>
    <s v="20 - FONDOS CON DESTINO ESPECÍFICO"/>
    <s v="01 - DISTRITO NACIONAL"/>
    <s v="(en blanco)"/>
    <n v="0"/>
    <n v="0"/>
  </r>
  <r>
    <s v="2026"/>
    <x v="0"/>
    <x v="1"/>
    <x v="2"/>
    <x v="12"/>
    <s v="2 - Poder Ejecutivo"/>
    <s v="0208 - MINISTERIO DE DEPORTES Y RECREACIÓN"/>
    <s v="0001 - MINISTERIO DE DEPORTES Y RECREACIÓN"/>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en blanco)"/>
    <n v="0"/>
    <n v="0"/>
  </r>
  <r>
    <s v="2026"/>
    <x v="0"/>
    <x v="1"/>
    <x v="2"/>
    <x v="12"/>
    <s v="2 - Poder Ejecutivo"/>
    <s v="0210 - MINISTERIO DE AGRICULTURA"/>
    <s v="0001 - MINISTERIO DE AGRICULTURA"/>
    <s v="0 - N/A"/>
    <s v="0.0 - N/A"/>
    <s v="0.0.00 - N/A"/>
    <s v="4.2 - Disminución de pasivos"/>
    <s v="4.2.1 - Disminución de pasivos corrientes"/>
    <s v="N"/>
    <s v="00 - N/A"/>
    <s v="10 - FONDO GENERAL"/>
    <s v="00 - NO CLASIFICADO"/>
    <s v="(en blanco)"/>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en blanco)"/>
    <n v="0"/>
    <n v="0"/>
  </r>
  <r>
    <s v="2026"/>
    <x v="0"/>
    <x v="1"/>
    <x v="2"/>
    <x v="12"/>
    <s v="2 - Poder Ejecutivo"/>
    <s v="0210 - MINISTERIO DE AGRICULTURA"/>
    <s v="0007 - CONSEJO NACIONAL PARA LA REGLAMENTACIÓN Y FOMENTO DE LA INDUSTRIA LECHERA"/>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20 - FONDOS CON DESTINO ESPECÍFIC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50 - CRÉDITO INTERN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60 - CREDITO EXTERNO"/>
    <s v="00 - NO CLASIFICADO"/>
    <s v="(en blanco)"/>
    <n v="0"/>
    <n v="0"/>
  </r>
  <r>
    <s v="2026"/>
    <x v="0"/>
    <x v="1"/>
    <x v="2"/>
    <x v="12"/>
    <s v="2 - Poder Ejecutivo"/>
    <s v="0211 - MINISTERIO DE OBRAS PÚBLICAS Y COMUNICACIONES"/>
    <s v="0003 - OFICINA PARA EL REORDENAMIENTO DEL TRANSPORTE"/>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20 - FONDOS CON DESTINO ESPECÍFICO"/>
    <s v="00 - NO CLASIFICADO"/>
    <s v="(en blanco)"/>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6 - DIRECCIÓN GENERAL DE MUSEOS"/>
    <s v="0 - N/A"/>
    <s v="0.0 - N/A"/>
    <s v="0.0.00 - N/A"/>
    <s v="4.2 - Disminución de pasivos"/>
    <s v="4.2.1 - Disminución de pasivos corrientes"/>
    <s v="N"/>
    <s v="00 - N/A"/>
    <s v="10 - FONDO GENERAL"/>
    <s v="01 - DISTRITO NACIONAL"/>
    <s v="(en blanco)"/>
    <n v="0"/>
    <n v="0"/>
  </r>
  <r>
    <s v="2026"/>
    <x v="0"/>
    <x v="1"/>
    <x v="2"/>
    <x v="12"/>
    <s v="2 - Poder Ejecutivo"/>
    <s v="0218 - MINISTERIO DE MEDIO AMBIENTE Y RECURSOS NATURALES"/>
    <s v="0001 - MINISTERIO  DE MEDIO AMBIENTE Y RECURSOS NATURALES"/>
    <s v="0 - N/A"/>
    <s v="0.0 - N/A"/>
    <s v="0.0.00 - N/A"/>
    <s v="4.2 - Disminución de pasivos"/>
    <s v="4.2.1 - Disminución de pasivos corrientes"/>
    <s v="N"/>
    <s v="00 - N/A"/>
    <s v="10 - FONDO GENERAL"/>
    <s v="00 - NO CLASIFICADO"/>
    <s v="(en blanco)"/>
    <n v="0"/>
    <n v="0"/>
  </r>
  <r>
    <s v="2026"/>
    <x v="0"/>
    <x v="1"/>
    <x v="2"/>
    <x v="12"/>
    <s v="2 - Poder Ejecutivo"/>
    <s v="0219 - MINISTERIO DE EDUCACIÓN SUPERIOR CIENCIA Y TECNOLOGÍA"/>
    <s v="0001 - MINISTERIO DE EDUCACION SUPERIOR, CIENCIA Y TECNOLOGIA"/>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2 - INSTITUTO TECNOLÓGICO DE LAS AMÉRICAS"/>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en blanco)"/>
    <n v="0"/>
    <n v="0"/>
  </r>
  <r>
    <s v="2026"/>
    <x v="0"/>
    <x v="1"/>
    <x v="2"/>
    <x v="12"/>
    <s v="2 - Poder Ejecutivo"/>
    <s v="0221 - MINISTERIO DE ADMINISTRACIÓN PÚBLICA"/>
    <s v="0003 - OFICINA GUBERNAMENTAL DE TECNOLOGIA DE LA INFORMACION Y LA COMUNICACION (OGTIC)"/>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20 - FONDOS CON DESTINO ESPECÍFIC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20 - FONDOS CON DESTINO ESPECÍFIC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50 - CRÉDITO INTERN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60 - CREDITO EXTERNO"/>
    <s v="00 - NO CLASIFICADO"/>
    <s v="(en blanco)"/>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en blanco)"/>
    <n v="18366143083"/>
    <n v="3705799273.5499997"/>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en blanco)"/>
    <n v="8786613607"/>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en blanco)"/>
    <n v="68922083417"/>
    <n v="24445218989.20000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en blanco)"/>
    <n v="8696208231"/>
    <n v="1995030416.6299999"/>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en blanco)"/>
    <n v="5117721882"/>
    <n v="143911177.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en blanco)"/>
    <n v="0"/>
    <n v="0"/>
  </r>
  <r>
    <s v="2026"/>
    <x v="0"/>
    <x v="1"/>
    <x v="3"/>
    <x v="15"/>
    <s v="2 - Poder Ejecutivo"/>
    <s v="0202 - MINISTERIO DE  INTERIOR Y POLICÍA"/>
    <s v="0001 - MINISTERIO DE INTERIOR Y POLICIA"/>
    <s v="0 - N/A"/>
    <s v="0.0 - N/A"/>
    <s v="0.0.00 - N/A"/>
    <s v="4.2 - Disminución de pasivos"/>
    <s v="4.2.1 - Disminución de pasivos corrientes"/>
    <s v="(en blanco)"/>
    <s v="00 - N/A"/>
    <s v="20 - FONDOS CON DESTINO ESPECÍFICO"/>
    <s v="01 - DISTRITO NACIONAL"/>
    <s v="(en blanco)"/>
    <n v="0"/>
    <n v="0"/>
  </r>
  <r>
    <s v="2026"/>
    <x v="0"/>
    <x v="1"/>
    <x v="3"/>
    <x v="15"/>
    <s v="2 - Poder Ejecutivo"/>
    <s v="0203 - MINISTERIO DE DEFENSA"/>
    <s v="0002 - DIRECCION GENERAL DE ESCUELAS VOCACIONALES"/>
    <s v="0 - N/A"/>
    <s v="0.0 - N/A"/>
    <s v="0.0.00 - N/A"/>
    <s v="4.2 - Disminución de pasivos"/>
    <s v="4.2.1 - Disminución de pasivos corrientes"/>
    <s v="(en blanco)"/>
    <s v="00 - N/A"/>
    <s v="20 - FONDOS CON DESTINO ESPECÍFICO"/>
    <s v="01 - DISTRITO NACIONAL"/>
    <s v="(en blanco)"/>
    <n v="0"/>
    <n v="0"/>
  </r>
  <r>
    <s v="2026"/>
    <x v="0"/>
    <x v="1"/>
    <x v="3"/>
    <x v="15"/>
    <s v="2 - Poder Ejecutivo"/>
    <s v="0203 - MINISTERIO DE DEFENSA"/>
    <s v="0005 - HOSPITAL CENTRAL FUERZAS  ARMADAS"/>
    <s v="0 - N/A"/>
    <s v="0.0 - N/A"/>
    <s v="0.0.00 - N/A"/>
    <s v="4.2 - Disminución de pasivos"/>
    <s v="4.2.1 - Disminución de pasivos corrientes"/>
    <s v="(en blanco)"/>
    <s v="00 - N/A"/>
    <s v="20 - FONDOS CON DESTINO ESPECÍFICO"/>
    <s v="01 - DISTRITO NACIONAL"/>
    <s v="(en blanco)"/>
    <n v="0"/>
    <n v="0"/>
  </r>
  <r>
    <s v="2026"/>
    <x v="0"/>
    <x v="1"/>
    <x v="3"/>
    <x v="15"/>
    <s v="2 - Poder Ejecutivo"/>
    <s v="0203 - MINISTERIO DE DEFENSA"/>
    <s v="0019 - SUPERINTENDENCIA DE VIGILANCIA Y SEGURIDAD PRIVADA"/>
    <s v="0 - N/A"/>
    <s v="0.0 - N/A"/>
    <s v="0.0.00 - N/A"/>
    <s v="4.2 - Disminución de pasivos"/>
    <s v="4.2.1 - Disminución de pasivos corrientes"/>
    <s v="(en blanco)"/>
    <s v="00 - N/A"/>
    <s v="20 - FONDOS CON DESTINO ESPECÍFICO"/>
    <s v="01 - DISTRITO NACIONAL"/>
    <s v="(en blanco)"/>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C8AEA5-5561-47D0-A0A7-75A29C6C0ABE}" name="TablaDinámica11" cacheId="8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5">
        <item x="0"/>
        <item x="1"/>
        <item x="2"/>
        <item h="1" x="3"/>
        <item t="default"/>
      </items>
    </pivotField>
    <pivotField axis="axisRow" showAll="0">
      <items count="17">
        <item x="0"/>
        <item x="1"/>
        <item x="3"/>
        <item x="4"/>
        <item x="5"/>
        <item x="6"/>
        <item x="7"/>
        <item x="8"/>
        <item x="9"/>
        <item x="2"/>
        <item x="10"/>
        <item x="11"/>
        <item x="12"/>
        <item x="13"/>
        <item x="14"/>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9"/>
    </i>
    <i r="2">
      <x v="1"/>
    </i>
    <i r="3">
      <x v="5"/>
    </i>
    <i r="3">
      <x v="6"/>
    </i>
    <i r="3">
      <x v="7"/>
    </i>
    <i r="3">
      <x v="8"/>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6">
    <format dxfId="11">
      <pivotArea outline="0" collapsedLevelsAreSubtotals="1" fieldPosition="0"/>
    </format>
    <format dxfId="10">
      <pivotArea type="all" dataOnly="0" outline="0" fieldPosition="0"/>
    </format>
    <format dxfId="9">
      <pivotArea outline="0" collapsedLevelsAreSubtotals="1" fieldPosition="0"/>
    </format>
    <format dxfId="8">
      <pivotArea dataOnly="0" labelOnly="1" grandRow="1" outline="0" fieldPosition="0"/>
    </format>
    <format dxfId="7">
      <pivotArea field="1" type="button" dataOnly="0" labelOnly="1" outline="0" axis="axisRow" fieldPosition="0"/>
    </format>
    <format dxfId="6">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627A2-AE02-4752-9482-9C9E958E848B}">
  <dimension ref="A1:F189"/>
  <sheetViews>
    <sheetView showGridLines="0" workbookViewId="0">
      <selection activeCell="D17" sqref="D17"/>
    </sheetView>
  </sheetViews>
  <sheetFormatPr baseColWidth="10" defaultColWidth="11.5703125" defaultRowHeight="15"/>
  <cols>
    <col min="1" max="1" width="60.42578125" style="11" bestFit="1" customWidth="1"/>
    <col min="2" max="2" width="27" style="11" bestFit="1" customWidth="1"/>
    <col min="3" max="3" width="33.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87" t="s">
        <v>609</v>
      </c>
      <c r="B1" s="187"/>
      <c r="C1" s="187"/>
      <c r="D1" s="187"/>
      <c r="E1" s="187"/>
      <c r="F1" s="187"/>
    </row>
    <row r="2" spans="1:6" ht="20.25">
      <c r="A2" s="188" t="s">
        <v>0</v>
      </c>
      <c r="B2" s="188"/>
      <c r="C2" s="188"/>
      <c r="D2" s="188"/>
      <c r="E2" s="188"/>
      <c r="F2" s="188"/>
    </row>
    <row r="3" spans="1:6">
      <c r="A3" s="194" t="s">
        <v>1</v>
      </c>
      <c r="B3" s="194"/>
      <c r="C3" s="194"/>
      <c r="D3" s="194"/>
      <c r="E3" s="194"/>
      <c r="F3" s="194"/>
    </row>
    <row r="5" spans="1:6" ht="18.75">
      <c r="A5" s="195" t="s">
        <v>22</v>
      </c>
      <c r="B5" s="195"/>
      <c r="C5" s="195"/>
      <c r="D5" s="195"/>
      <c r="E5" s="195"/>
      <c r="F5" s="195"/>
    </row>
    <row r="6" spans="1:6" ht="18.75">
      <c r="A6" s="195" t="s">
        <v>708</v>
      </c>
      <c r="B6" s="195"/>
      <c r="C6" s="195"/>
      <c r="D6" s="195"/>
      <c r="E6" s="195"/>
      <c r="F6" s="195"/>
    </row>
    <row r="7" spans="1:6">
      <c r="A7" s="192" t="s">
        <v>867</v>
      </c>
      <c r="B7" s="192"/>
      <c r="C7" s="192"/>
      <c r="D7" s="192"/>
      <c r="E7" s="192"/>
      <c r="F7" s="192"/>
    </row>
    <row r="8" spans="1:6">
      <c r="A8" s="192" t="s">
        <v>868</v>
      </c>
      <c r="B8" s="192"/>
      <c r="C8" s="192"/>
      <c r="D8" s="192"/>
      <c r="E8" s="192"/>
      <c r="F8" s="192"/>
    </row>
    <row r="9" spans="1:6" ht="15.75">
      <c r="A9" s="193" t="s">
        <v>707</v>
      </c>
      <c r="B9" s="193"/>
      <c r="C9" s="193"/>
      <c r="D9" s="193"/>
      <c r="E9" s="193"/>
      <c r="F9" s="193"/>
    </row>
    <row r="11" spans="1:6">
      <c r="A11"/>
      <c r="B11"/>
    </row>
    <row r="13" spans="1:6">
      <c r="A13" s="178" t="s">
        <v>866</v>
      </c>
      <c r="B13" s="178" t="s">
        <v>706</v>
      </c>
      <c r="C13" s="178" t="s">
        <v>705</v>
      </c>
      <c r="D13"/>
    </row>
    <row r="14" spans="1:6">
      <c r="A14" s="165" t="s">
        <v>704</v>
      </c>
      <c r="B14" s="166">
        <v>1744025968276</v>
      </c>
      <c r="C14" s="166">
        <v>386237833414.0799</v>
      </c>
      <c r="D14"/>
    </row>
    <row r="15" spans="1:6">
      <c r="A15" s="167" t="s">
        <v>10</v>
      </c>
      <c r="B15" s="166">
        <v>1622833406287</v>
      </c>
      <c r="C15" s="166">
        <v>355947873557.49988</v>
      </c>
      <c r="D15"/>
    </row>
    <row r="16" spans="1:6">
      <c r="A16" s="168" t="s">
        <v>11</v>
      </c>
      <c r="B16" s="166">
        <v>1407548685832</v>
      </c>
      <c r="C16" s="166">
        <v>327541100918.59985</v>
      </c>
      <c r="D16"/>
    </row>
    <row r="17" spans="1:4">
      <c r="A17" s="169" t="s">
        <v>24</v>
      </c>
      <c r="B17" s="166">
        <v>542875526448</v>
      </c>
      <c r="C17" s="166">
        <v>108150999977.90985</v>
      </c>
      <c r="D17"/>
    </row>
    <row r="18" spans="1:4">
      <c r="A18" s="169" t="s">
        <v>25</v>
      </c>
      <c r="B18" s="166">
        <v>101897864549</v>
      </c>
      <c r="C18" s="166">
        <v>21216587049.490002</v>
      </c>
      <c r="D18"/>
    </row>
    <row r="19" spans="1:4">
      <c r="A19" s="169" t="s">
        <v>26</v>
      </c>
      <c r="B19" s="166">
        <v>13786016885</v>
      </c>
      <c r="C19" s="166">
        <v>1709771494.21</v>
      </c>
      <c r="D19"/>
    </row>
    <row r="20" spans="1:4">
      <c r="A20" s="169" t="s">
        <v>27</v>
      </c>
      <c r="B20" s="166">
        <v>424672198458</v>
      </c>
      <c r="C20" s="166">
        <v>111020163747.83</v>
      </c>
      <c r="D20"/>
    </row>
    <row r="21" spans="1:4">
      <c r="A21" s="169" t="s">
        <v>28</v>
      </c>
      <c r="B21" s="166">
        <v>59963928</v>
      </c>
      <c r="C21" s="166">
        <v>24916594.190000001</v>
      </c>
      <c r="D21"/>
    </row>
    <row r="22" spans="1:4">
      <c r="A22" s="169" t="s">
        <v>12</v>
      </c>
      <c r="B22" s="166">
        <v>324257115564</v>
      </c>
      <c r="C22" s="166">
        <v>85418662054.970001</v>
      </c>
      <c r="D22"/>
    </row>
    <row r="23" spans="1:4">
      <c r="A23" s="168" t="s">
        <v>13</v>
      </c>
      <c r="B23" s="166">
        <v>215284720455</v>
      </c>
      <c r="C23" s="166">
        <v>28406772638.899998</v>
      </c>
      <c r="D23"/>
    </row>
    <row r="24" spans="1:4">
      <c r="A24" s="169" t="s">
        <v>29</v>
      </c>
      <c r="B24" s="166">
        <v>65675086633</v>
      </c>
      <c r="C24" s="166">
        <v>10340930647.619999</v>
      </c>
      <c r="D24"/>
    </row>
    <row r="25" spans="1:4">
      <c r="A25" s="169" t="s">
        <v>30</v>
      </c>
      <c r="B25" s="166">
        <v>71387716208</v>
      </c>
      <c r="C25" s="166">
        <v>6406702234.46</v>
      </c>
      <c r="D25"/>
    </row>
    <row r="26" spans="1:4">
      <c r="A26" s="169" t="s">
        <v>31</v>
      </c>
      <c r="B26" s="166">
        <v>16448771</v>
      </c>
      <c r="C26" s="166">
        <v>3188720.02</v>
      </c>
      <c r="D26"/>
    </row>
    <row r="27" spans="1:4">
      <c r="A27" s="169" t="s">
        <v>32</v>
      </c>
      <c r="B27" s="166">
        <v>2770222220</v>
      </c>
      <c r="C27" s="166">
        <v>1117839680.98</v>
      </c>
      <c r="D27"/>
    </row>
    <row r="28" spans="1:4">
      <c r="A28" s="169" t="s">
        <v>33</v>
      </c>
      <c r="B28" s="166">
        <v>72988962348</v>
      </c>
      <c r="C28" s="166">
        <v>10538111355.82</v>
      </c>
      <c r="D28"/>
    </row>
    <row r="29" spans="1:4">
      <c r="A29" s="169" t="s">
        <v>34</v>
      </c>
      <c r="B29" s="166">
        <v>2446284275</v>
      </c>
      <c r="C29" s="166">
        <v>0</v>
      </c>
      <c r="D29"/>
    </row>
    <row r="30" spans="1:4">
      <c r="A30" s="167" t="s">
        <v>703</v>
      </c>
      <c r="B30" s="166">
        <v>121192561989</v>
      </c>
      <c r="C30" s="166">
        <v>30289959856.580002</v>
      </c>
      <c r="D30"/>
    </row>
    <row r="31" spans="1:4">
      <c r="A31" s="168" t="s">
        <v>21</v>
      </c>
      <c r="B31" s="166">
        <v>121192561989</v>
      </c>
      <c r="C31" s="166">
        <v>30289959856.580002</v>
      </c>
      <c r="D31"/>
    </row>
    <row r="32" spans="1:4">
      <c r="A32" s="169" t="s">
        <v>37</v>
      </c>
      <c r="B32" s="166">
        <v>116074840107</v>
      </c>
      <c r="C32" s="166">
        <v>30146048679.380001</v>
      </c>
      <c r="D32"/>
    </row>
    <row r="33" spans="1:4">
      <c r="A33" s="169" t="s">
        <v>36</v>
      </c>
      <c r="B33" s="166">
        <v>5117721882</v>
      </c>
      <c r="C33" s="166">
        <v>143911177.19999999</v>
      </c>
      <c r="D33"/>
    </row>
    <row r="34" spans="1:4">
      <c r="A34" s="169" t="s">
        <v>725</v>
      </c>
      <c r="B34" s="166">
        <v>0</v>
      </c>
      <c r="C34" s="166">
        <v>0</v>
      </c>
      <c r="D34"/>
    </row>
    <row r="35" spans="1:4">
      <c r="A35" s="165" t="s">
        <v>337</v>
      </c>
      <c r="B35" s="166">
        <v>1744025968276</v>
      </c>
      <c r="C35" s="166">
        <v>386237833414.0799</v>
      </c>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zoomScaleNormal="100" workbookViewId="0">
      <selection activeCell="I30" sqref="I30"/>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42578125" style="1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87" t="s">
        <v>609</v>
      </c>
      <c r="B1" s="187"/>
      <c r="C1" s="187"/>
      <c r="D1" s="187"/>
      <c r="E1" s="187"/>
      <c r="F1" s="187"/>
      <c r="G1" s="187"/>
      <c r="H1" s="187"/>
      <c r="I1" s="187"/>
    </row>
    <row r="2" spans="1:14" ht="21" customHeight="1">
      <c r="A2" s="188" t="s">
        <v>0</v>
      </c>
      <c r="B2" s="188"/>
      <c r="C2" s="188"/>
      <c r="D2" s="188"/>
      <c r="E2" s="188"/>
      <c r="F2" s="188"/>
      <c r="G2" s="188"/>
      <c r="H2" s="188"/>
      <c r="I2" s="188"/>
    </row>
    <row r="3" spans="1:14" s="12" customFormat="1" ht="28.5" customHeight="1">
      <c r="A3" s="189" t="s">
        <v>1</v>
      </c>
      <c r="B3" s="189"/>
      <c r="C3" s="189"/>
      <c r="D3" s="189"/>
      <c r="E3" s="189"/>
      <c r="F3" s="189"/>
      <c r="G3" s="189"/>
      <c r="H3" s="189"/>
      <c r="I3" s="189"/>
      <c r="N3" s="13"/>
    </row>
    <row r="4" spans="1:14" s="12" customFormat="1">
      <c r="A4" s="113"/>
      <c r="B4" s="113"/>
      <c r="C4" s="113"/>
      <c r="D4" s="113"/>
      <c r="E4" s="113"/>
      <c r="F4" s="113"/>
      <c r="G4" s="113"/>
      <c r="H4" s="113"/>
      <c r="I4" s="113"/>
      <c r="N4" s="13"/>
    </row>
    <row r="5" spans="1:14" ht="18.75" customHeight="1">
      <c r="A5" s="190" t="s">
        <v>2</v>
      </c>
      <c r="B5" s="190"/>
      <c r="C5" s="190"/>
      <c r="D5" s="190"/>
      <c r="E5" s="190"/>
      <c r="F5" s="190"/>
      <c r="G5" s="190"/>
      <c r="H5" s="190"/>
      <c r="I5" s="190"/>
    </row>
    <row r="6" spans="1:14" ht="18.75" customHeight="1">
      <c r="A6" s="190" t="s">
        <v>3</v>
      </c>
      <c r="B6" s="190"/>
      <c r="C6" s="190"/>
      <c r="D6" s="190"/>
      <c r="E6" s="190"/>
      <c r="F6" s="190"/>
      <c r="G6" s="190"/>
      <c r="H6" s="190"/>
      <c r="I6" s="190"/>
    </row>
    <row r="7" spans="1:14" ht="18.75">
      <c r="A7" s="191" t="s">
        <v>794</v>
      </c>
      <c r="B7" s="191"/>
      <c r="C7" s="191"/>
      <c r="D7" s="191"/>
      <c r="E7" s="191"/>
      <c r="F7" s="191"/>
      <c r="G7" s="191"/>
      <c r="H7" s="191"/>
      <c r="I7" s="191"/>
    </row>
    <row r="8" spans="1:14" ht="18.75">
      <c r="A8" s="186" t="s">
        <v>608</v>
      </c>
      <c r="B8" s="186"/>
      <c r="C8" s="186"/>
      <c r="D8" s="186"/>
      <c r="E8" s="186"/>
      <c r="F8" s="186"/>
      <c r="G8" s="186"/>
      <c r="H8" s="186"/>
      <c r="I8" s="186"/>
    </row>
    <row r="9" spans="1:14" ht="15.75">
      <c r="A9" s="185" t="s">
        <v>4</v>
      </c>
      <c r="B9" s="185"/>
      <c r="C9" s="185"/>
      <c r="D9" s="185"/>
      <c r="E9" s="185"/>
      <c r="F9" s="185"/>
      <c r="G9" s="185"/>
      <c r="H9" s="185"/>
      <c r="I9" s="185"/>
    </row>
    <row r="10" spans="1:14" ht="15.75">
      <c r="A10" s="14"/>
      <c r="B10" s="14"/>
      <c r="C10" s="14"/>
      <c r="D10" s="14"/>
      <c r="E10" s="14"/>
      <c r="F10" s="14"/>
    </row>
    <row r="11" spans="1:14" ht="15" customHeight="1">
      <c r="C11" s="182" t="s">
        <v>5</v>
      </c>
      <c r="D11" s="118" t="s">
        <v>790</v>
      </c>
      <c r="E11" s="183" t="s">
        <v>699</v>
      </c>
      <c r="F11" s="183" t="s">
        <v>700</v>
      </c>
      <c r="G11" s="180" t="s">
        <v>510</v>
      </c>
    </row>
    <row r="12" spans="1:14" ht="15.75" thickBot="1">
      <c r="C12" s="182"/>
      <c r="D12" s="119" t="s">
        <v>608</v>
      </c>
      <c r="E12" s="184"/>
      <c r="F12" s="184"/>
      <c r="G12" s="181"/>
    </row>
    <row r="13" spans="1:14">
      <c r="C13" s="182"/>
      <c r="D13" s="16">
        <v>1</v>
      </c>
      <c r="E13" s="16">
        <v>2</v>
      </c>
      <c r="F13" s="16" t="s">
        <v>702</v>
      </c>
      <c r="G13" s="16" t="s">
        <v>701</v>
      </c>
    </row>
    <row r="14" spans="1:14" ht="15.75" thickBot="1">
      <c r="C14" s="17" t="s">
        <v>6</v>
      </c>
      <c r="D14" s="151">
        <f>D15+D17</f>
        <v>1342258153546</v>
      </c>
      <c r="E14" s="18">
        <f>E15+E17</f>
        <v>300094</v>
      </c>
      <c r="F14" s="121">
        <f t="shared" ref="F14:F15" si="0">IFERROR((E14*1000000)/D14,"-")</f>
        <v>0.22357398180611282</v>
      </c>
      <c r="G14" s="19">
        <f>1000000*E14/$D$34</f>
        <v>3.4653967179955891E-2</v>
      </c>
      <c r="I14" s="20"/>
      <c r="J14" s="43"/>
      <c r="L14" s="11" t="s">
        <v>511</v>
      </c>
    </row>
    <row r="15" spans="1:14">
      <c r="C15" s="21" t="s">
        <v>7</v>
      </c>
      <c r="D15" s="152">
        <v>1340556923171</v>
      </c>
      <c r="E15" s="22">
        <v>299995</v>
      </c>
      <c r="F15" s="122">
        <f t="shared" si="0"/>
        <v>0.22378385789868691</v>
      </c>
      <c r="G15" s="23">
        <f t="shared" ref="G15:G18" si="1">1000000*E15/$D$34</f>
        <v>3.4642534952884316E-2</v>
      </c>
      <c r="H15" s="25"/>
      <c r="I15" s="9"/>
      <c r="J15" s="43"/>
    </row>
    <row r="16" spans="1:14">
      <c r="C16" s="24" t="s">
        <v>8</v>
      </c>
      <c r="D16" s="152">
        <v>432436385</v>
      </c>
      <c r="E16" s="22">
        <v>365</v>
      </c>
      <c r="F16" s="122">
        <f>IFERROR((E16*1000000)/D16,"-")</f>
        <v>0.84405478507549725</v>
      </c>
      <c r="G16" s="23">
        <f t="shared" si="1"/>
        <v>4.2149120011342775E-5</v>
      </c>
      <c r="I16" s="9"/>
      <c r="J16" s="43"/>
    </row>
    <row r="17" spans="3:11">
      <c r="C17" s="21" t="s">
        <v>9</v>
      </c>
      <c r="D17" s="152">
        <v>1701230375</v>
      </c>
      <c r="E17" s="22">
        <v>99</v>
      </c>
      <c r="F17" s="122">
        <f t="shared" ref="F17:F18" si="2">IFERROR((E17*1000000)/D17,"-")</f>
        <v>5.8193176805933763E-2</v>
      </c>
      <c r="G17" s="23">
        <f t="shared" si="1"/>
        <v>1.1432227071569684E-5</v>
      </c>
      <c r="H17" s="25"/>
      <c r="I17" s="9"/>
      <c r="J17" s="43"/>
    </row>
    <row r="18" spans="3:11">
      <c r="C18" s="24" t="s">
        <v>610</v>
      </c>
      <c r="D18" s="152">
        <v>1701230375</v>
      </c>
      <c r="E18" s="22">
        <v>48</v>
      </c>
      <c r="F18" s="122">
        <f t="shared" si="2"/>
        <v>2.8214873602876975E-2</v>
      </c>
      <c r="G18" s="23">
        <f t="shared" si="1"/>
        <v>5.5428979740943929E-6</v>
      </c>
      <c r="J18" s="43"/>
    </row>
    <row r="19" spans="3:11">
      <c r="C19" s="17" t="s">
        <v>10</v>
      </c>
      <c r="D19" s="151">
        <f>D20+D22</f>
        <v>1622833406287</v>
      </c>
      <c r="E19" s="151">
        <f>E20+E22</f>
        <v>355947873557.49982</v>
      </c>
      <c r="F19" s="123">
        <f t="shared" ref="F19:F22" si="3">IFERROR(E19/D19,"-")</f>
        <v>0.21933728513261208</v>
      </c>
      <c r="G19" s="19">
        <f t="shared" ref="G19:G21" si="4">E19/$D$34</f>
        <v>4.1103807233855684E-2</v>
      </c>
      <c r="J19" s="43"/>
    </row>
    <row r="20" spans="3:11">
      <c r="C20" s="21" t="s">
        <v>11</v>
      </c>
      <c r="D20" s="152">
        <v>1407548685832</v>
      </c>
      <c r="E20" s="152">
        <f>Económica!D15</f>
        <v>327541100918.59979</v>
      </c>
      <c r="F20" s="122">
        <f t="shared" si="3"/>
        <v>0.2327032124824803</v>
      </c>
      <c r="G20" s="23">
        <f>E20/$D$34</f>
        <v>3.7823477181549034E-2</v>
      </c>
      <c r="H20" s="25"/>
      <c r="J20" s="43"/>
    </row>
    <row r="21" spans="3:11">
      <c r="C21" s="24" t="s">
        <v>12</v>
      </c>
      <c r="D21" s="152">
        <v>324257115564</v>
      </c>
      <c r="E21" s="152">
        <f>Económica!D18</f>
        <v>85418662054.970001</v>
      </c>
      <c r="F21" s="122">
        <f t="shared" si="3"/>
        <v>0.26342879756515492</v>
      </c>
      <c r="G21" s="23">
        <f t="shared" si="4"/>
        <v>9.8638943511322238E-3</v>
      </c>
      <c r="J21" s="43"/>
    </row>
    <row r="22" spans="3:11">
      <c r="C22" s="21" t="s">
        <v>13</v>
      </c>
      <c r="D22" s="152">
        <v>215284720455</v>
      </c>
      <c r="E22" s="152">
        <f>Económica!D22</f>
        <v>28406772638.900009</v>
      </c>
      <c r="F22" s="122">
        <f t="shared" si="3"/>
        <v>0.13194978528370641</v>
      </c>
      <c r="G22" s="23">
        <f>21/$D$34</f>
        <v>2.4250178636662969E-12</v>
      </c>
      <c r="I22" s="25"/>
      <c r="J22" s="43"/>
      <c r="K22" s="157"/>
    </row>
    <row r="23" spans="3:11">
      <c r="C23" s="26" t="s">
        <v>14</v>
      </c>
      <c r="D23" s="153"/>
      <c r="E23" s="153"/>
      <c r="F23" s="124"/>
      <c r="G23" s="27"/>
      <c r="J23" s="43"/>
    </row>
    <row r="24" spans="3:11">
      <c r="C24" s="28" t="s">
        <v>15</v>
      </c>
      <c r="D24" s="156">
        <f>D15-D20</f>
        <v>-66991762661</v>
      </c>
      <c r="E24" s="156">
        <f>1000000*E15-E20</f>
        <v>-27546100918.599792</v>
      </c>
      <c r="F24" s="122">
        <f>IFERROR(E24/D24,"-")</f>
        <v>0.4111863880637382</v>
      </c>
      <c r="G24" s="90">
        <f>E24/$D$34</f>
        <v>-3.1809422286647182E-3</v>
      </c>
      <c r="J24" s="43"/>
    </row>
    <row r="25" spans="3:11">
      <c r="C25" s="28" t="s">
        <v>16</v>
      </c>
      <c r="D25" s="156">
        <f>D17-D22</f>
        <v>-213583490080</v>
      </c>
      <c r="E25" s="156">
        <f>1000000*E17-E22</f>
        <v>-28307772638.900009</v>
      </c>
      <c r="F25" s="122">
        <f t="shared" ref="F25:F32" si="5">IFERROR(E25/D25,"-")</f>
        <v>0.13253726975009644</v>
      </c>
      <c r="G25" s="90">
        <f>E25/$D$34</f>
        <v>-3.2688978252350736E-3</v>
      </c>
      <c r="J25" s="43"/>
    </row>
    <row r="26" spans="3:11">
      <c r="C26" s="28" t="s">
        <v>17</v>
      </c>
      <c r="D26" s="156">
        <f>(D14-(D19-D21))</f>
        <v>43681862823</v>
      </c>
      <c r="E26" s="156">
        <f>((1000000*E14)-(E19-E21))</f>
        <v>29564788497.470184</v>
      </c>
      <c r="F26" s="122">
        <f t="shared" si="5"/>
        <v>0.67682068910997328</v>
      </c>
      <c r="G26" s="90">
        <f>E26/$D$34</f>
        <v>3.4140542972324311E-3</v>
      </c>
      <c r="H26" s="164"/>
      <c r="J26" s="43"/>
    </row>
    <row r="27" spans="3:11">
      <c r="C27" s="28" t="s">
        <v>18</v>
      </c>
      <c r="D27" s="156">
        <f>D14-D19</f>
        <v>-280575252741</v>
      </c>
      <c r="E27" s="156">
        <f>1000000*E14-E19</f>
        <v>-55853873557.499817</v>
      </c>
      <c r="F27" s="122">
        <f t="shared" si="5"/>
        <v>0.19906913746615681</v>
      </c>
      <c r="G27" s="90">
        <f>E27/$D$34</f>
        <v>-6.4498400538997936E-3</v>
      </c>
      <c r="J27" s="43"/>
    </row>
    <row r="28" spans="3:11">
      <c r="C28" s="26" t="s">
        <v>19</v>
      </c>
      <c r="D28" s="153">
        <f>D30-D32</f>
        <v>280575252741</v>
      </c>
      <c r="E28" s="153">
        <f>+E30-E32</f>
        <v>-30289741514.580002</v>
      </c>
      <c r="F28" s="125">
        <f>+E28/D28</f>
        <v>-0.10795585575945491</v>
      </c>
      <c r="G28" s="91">
        <f>E28/$D$34</f>
        <v>-3.4977697266043396E-3</v>
      </c>
      <c r="J28" s="43"/>
    </row>
    <row r="29" spans="3:11">
      <c r="C29" s="29"/>
      <c r="D29" s="154"/>
      <c r="E29" s="154"/>
      <c r="F29" s="126"/>
      <c r="G29" s="90"/>
      <c r="J29" s="43"/>
    </row>
    <row r="30" spans="3:11" ht="17.25" customHeight="1">
      <c r="C30" s="30" t="s">
        <v>20</v>
      </c>
      <c r="D30" s="142">
        <v>401767814730</v>
      </c>
      <c r="E30" s="31">
        <v>218342</v>
      </c>
      <c r="F30" s="127">
        <f>IFERROR(1000000*E30/D30,"-")</f>
        <v>0.54345318862022918</v>
      </c>
      <c r="G30" s="92">
        <f>1000000*E30/$D$34</f>
        <v>2.5213488113744121E-2</v>
      </c>
    </row>
    <row r="31" spans="3:11">
      <c r="C31" s="32"/>
      <c r="D31" s="155"/>
      <c r="E31" s="155"/>
      <c r="F31" s="128"/>
      <c r="G31" s="90"/>
    </row>
    <row r="32" spans="3:11">
      <c r="C32" s="17" t="s">
        <v>21</v>
      </c>
      <c r="D32" s="142">
        <v>121192561989</v>
      </c>
      <c r="E32" s="142">
        <f>Económica!D30</f>
        <v>30289959856.580002</v>
      </c>
      <c r="F32" s="127">
        <f t="shared" si="5"/>
        <v>0.24993249882224008</v>
      </c>
      <c r="G32" s="93">
        <f>E32/$D$34</f>
        <v>3.4977949400924534E-3</v>
      </c>
    </row>
    <row r="33" spans="3:9" ht="19.149999999999999" customHeight="1" thickBot="1">
      <c r="I33" s="170"/>
    </row>
    <row r="34" spans="3:9" ht="15.75" thickBot="1">
      <c r="C34" s="106" t="s">
        <v>501</v>
      </c>
      <c r="D34" s="158">
        <v>8659730022875.3203</v>
      </c>
    </row>
    <row r="36" spans="3:9">
      <c r="C36" s="129" t="s">
        <v>726</v>
      </c>
      <c r="E36" s="114"/>
      <c r="F36" s="114"/>
      <c r="G36" s="33"/>
      <c r="H36" s="105"/>
    </row>
    <row r="37" spans="3:9" ht="24" customHeight="1">
      <c r="C37" s="52" t="s">
        <v>697</v>
      </c>
    </row>
    <row r="38" spans="3:9">
      <c r="C38" s="179" t="s">
        <v>696</v>
      </c>
      <c r="D38" s="179"/>
      <c r="E38" s="179"/>
      <c r="F38" s="179"/>
      <c r="G38" s="179"/>
    </row>
    <row r="39" spans="3:9" ht="30" customHeight="1">
      <c r="C39" s="179" t="s">
        <v>795</v>
      </c>
      <c r="D39" s="179"/>
      <c r="E39" s="179"/>
      <c r="F39" s="179"/>
      <c r="G39" s="179"/>
      <c r="H39" s="179"/>
    </row>
    <row r="40" spans="3:9">
      <c r="C40" s="52" t="s">
        <v>698</v>
      </c>
      <c r="D40" s="117"/>
      <c r="E40" s="117"/>
      <c r="F40" s="117"/>
      <c r="G40" s="117"/>
    </row>
    <row r="41" spans="3:9">
      <c r="C41" s="179" t="s">
        <v>727</v>
      </c>
      <c r="D41" s="179"/>
    </row>
  </sheetData>
  <mergeCells count="15">
    <mergeCell ref="A9:I9"/>
    <mergeCell ref="A8:I8"/>
    <mergeCell ref="A1:I1"/>
    <mergeCell ref="A2:I2"/>
    <mergeCell ref="A3:I3"/>
    <mergeCell ref="A5:I5"/>
    <mergeCell ref="A6:I6"/>
    <mergeCell ref="A7:I7"/>
    <mergeCell ref="C41:D41"/>
    <mergeCell ref="C38:G38"/>
    <mergeCell ref="G11:G12"/>
    <mergeCell ref="C11:C13"/>
    <mergeCell ref="C39:H39"/>
    <mergeCell ref="E11:E12"/>
    <mergeCell ref="F11:F12"/>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tabSelected="1" zoomScaleNormal="100" workbookViewId="0">
      <selection activeCell="F24" sqref="F24"/>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87" t="s">
        <v>609</v>
      </c>
      <c r="B1" s="187"/>
      <c r="C1" s="187"/>
      <c r="D1" s="187"/>
      <c r="E1" s="187"/>
      <c r="F1" s="34"/>
    </row>
    <row r="2" spans="1:8" ht="21" customHeight="1">
      <c r="A2" s="188" t="s">
        <v>0</v>
      </c>
      <c r="B2" s="188"/>
      <c r="C2" s="188"/>
      <c r="D2" s="188"/>
      <c r="E2" s="188"/>
      <c r="F2" s="35"/>
    </row>
    <row r="3" spans="1:8" ht="15" customHeight="1">
      <c r="A3" s="194" t="s">
        <v>1</v>
      </c>
      <c r="B3" s="194"/>
      <c r="C3" s="194"/>
      <c r="D3" s="194"/>
      <c r="E3" s="194"/>
      <c r="F3" s="36"/>
    </row>
    <row r="4" spans="1:8" ht="15" customHeight="1">
      <c r="A4" s="115"/>
      <c r="B4" s="115"/>
      <c r="C4" s="115"/>
      <c r="D4" s="115"/>
      <c r="E4" s="115"/>
      <c r="F4" s="36"/>
    </row>
    <row r="5" spans="1:8" ht="18.75">
      <c r="A5" s="199" t="s">
        <v>22</v>
      </c>
      <c r="B5" s="199"/>
      <c r="C5" s="199"/>
      <c r="D5" s="199"/>
      <c r="E5" s="199"/>
      <c r="F5" s="38"/>
    </row>
    <row r="6" spans="1:8" ht="18.75" customHeight="1">
      <c r="A6" s="195" t="s">
        <v>23</v>
      </c>
      <c r="B6" s="195"/>
      <c r="C6" s="195"/>
      <c r="D6" s="195"/>
      <c r="E6" s="195"/>
      <c r="F6" s="37"/>
    </row>
    <row r="7" spans="1:8" ht="18.75">
      <c r="A7" s="200" t="s">
        <v>794</v>
      </c>
      <c r="B7" s="200"/>
      <c r="C7" s="200"/>
      <c r="D7" s="200"/>
      <c r="E7" s="200"/>
      <c r="F7" s="39"/>
    </row>
    <row r="8" spans="1:8" ht="18.75">
      <c r="A8" s="186" t="s">
        <v>608</v>
      </c>
      <c r="B8" s="186"/>
      <c r="C8" s="186"/>
      <c r="D8" s="186"/>
      <c r="E8" s="186"/>
      <c r="F8" s="40"/>
      <c r="G8" s="40"/>
      <c r="H8" s="40"/>
    </row>
    <row r="9" spans="1:8" ht="15.75">
      <c r="A9" s="193" t="s">
        <v>4</v>
      </c>
      <c r="B9" s="193"/>
      <c r="C9" s="193"/>
      <c r="D9" s="193"/>
      <c r="E9" s="193"/>
      <c r="F9" s="41"/>
    </row>
    <row r="10" spans="1:8">
      <c r="E10" s="9"/>
    </row>
    <row r="11" spans="1:8">
      <c r="E11" s="9"/>
      <c r="F11" s="9"/>
    </row>
    <row r="12" spans="1:8" ht="15" customHeight="1">
      <c r="B12" s="196" t="s">
        <v>5</v>
      </c>
      <c r="C12" s="107" t="s">
        <v>790</v>
      </c>
      <c r="D12" s="197" t="s">
        <v>699</v>
      </c>
      <c r="E12" s="9"/>
    </row>
    <row r="13" spans="1:8" ht="15" customHeight="1">
      <c r="B13" s="196"/>
      <c r="C13" s="15" t="s">
        <v>608</v>
      </c>
      <c r="D13" s="197"/>
      <c r="E13" s="9"/>
      <c r="F13" s="9"/>
      <c r="G13" s="9"/>
    </row>
    <row r="14" spans="1:8">
      <c r="B14" s="108" t="s">
        <v>10</v>
      </c>
      <c r="C14" s="132">
        <f>+C15+C22</f>
        <v>1622833406287</v>
      </c>
      <c r="D14" s="132">
        <f>+D15+D22</f>
        <v>355947873557.49982</v>
      </c>
      <c r="E14" s="9"/>
      <c r="F14" s="9"/>
      <c r="G14" s="9"/>
    </row>
    <row r="15" spans="1:8">
      <c r="B15" s="109" t="s">
        <v>11</v>
      </c>
      <c r="C15" s="133">
        <f>SUM(C16:C21)</f>
        <v>1407548685832</v>
      </c>
      <c r="D15" s="133">
        <f>SUM(D16:D21)</f>
        <v>327541100918.59979</v>
      </c>
      <c r="E15" s="9"/>
      <c r="F15" s="9"/>
      <c r="G15" s="9"/>
    </row>
    <row r="16" spans="1:8" ht="12.75" customHeight="1">
      <c r="B16" s="110" t="s">
        <v>24</v>
      </c>
      <c r="C16" s="134">
        <v>542875526448</v>
      </c>
      <c r="D16" s="134">
        <v>108150999977.90981</v>
      </c>
      <c r="E16" s="9"/>
      <c r="F16" s="9"/>
      <c r="G16" s="9"/>
    </row>
    <row r="17" spans="2:8">
      <c r="B17" s="110" t="s">
        <v>25</v>
      </c>
      <c r="C17" s="134">
        <v>101897864549</v>
      </c>
      <c r="D17" s="134">
        <v>21216587049.489998</v>
      </c>
      <c r="E17" s="9"/>
      <c r="F17" s="9"/>
    </row>
    <row r="18" spans="2:8">
      <c r="B18" s="110" t="s">
        <v>12</v>
      </c>
      <c r="C18" s="134">
        <v>324257115564</v>
      </c>
      <c r="D18" s="134">
        <v>85418662054.970001</v>
      </c>
      <c r="E18" s="9"/>
      <c r="F18" s="9"/>
    </row>
    <row r="19" spans="2:8">
      <c r="B19" s="110" t="s">
        <v>26</v>
      </c>
      <c r="C19" s="135">
        <v>13786016885</v>
      </c>
      <c r="D19" s="135">
        <v>1709771494.21</v>
      </c>
      <c r="E19" s="9"/>
      <c r="F19" s="9"/>
    </row>
    <row r="20" spans="2:8">
      <c r="B20" s="110" t="s">
        <v>27</v>
      </c>
      <c r="C20" s="134">
        <v>424672198458</v>
      </c>
      <c r="D20" s="134">
        <v>111020163747.83</v>
      </c>
      <c r="E20" s="9"/>
      <c r="F20" s="9"/>
    </row>
    <row r="21" spans="2:8">
      <c r="B21" s="110" t="s">
        <v>28</v>
      </c>
      <c r="C21" s="134">
        <v>59963928</v>
      </c>
      <c r="D21" s="134">
        <v>24916594.190000001</v>
      </c>
      <c r="E21" s="9"/>
      <c r="F21" s="9"/>
      <c r="H21" s="9"/>
    </row>
    <row r="22" spans="2:8">
      <c r="B22" s="109" t="s">
        <v>13</v>
      </c>
      <c r="C22" s="133">
        <f>SUM(C23:C28)</f>
        <v>215284720455</v>
      </c>
      <c r="D22" s="133">
        <f>SUM(D23:D28)</f>
        <v>28406772638.900009</v>
      </c>
      <c r="E22" s="9"/>
      <c r="F22" s="9"/>
      <c r="G22" s="9"/>
    </row>
    <row r="23" spans="2:8">
      <c r="B23" s="110" t="s">
        <v>29</v>
      </c>
      <c r="C23" s="134">
        <v>65675086633</v>
      </c>
      <c r="D23" s="134">
        <v>10340930647.620005</v>
      </c>
      <c r="E23" s="9"/>
      <c r="F23" s="9"/>
      <c r="G23" s="43"/>
    </row>
    <row r="24" spans="2:8">
      <c r="B24" s="110" t="s">
        <v>30</v>
      </c>
      <c r="C24" s="134">
        <v>71387716208</v>
      </c>
      <c r="D24" s="134">
        <v>6406702234.4600039</v>
      </c>
      <c r="E24" s="9"/>
      <c r="F24" s="9"/>
    </row>
    <row r="25" spans="2:8">
      <c r="B25" s="110" t="s">
        <v>31</v>
      </c>
      <c r="C25" s="134">
        <v>16448771</v>
      </c>
      <c r="D25" s="134">
        <v>3188720.02</v>
      </c>
      <c r="E25" s="9"/>
      <c r="F25" s="9"/>
    </row>
    <row r="26" spans="2:8">
      <c r="B26" s="110" t="s">
        <v>32</v>
      </c>
      <c r="C26" s="134">
        <v>2770222220</v>
      </c>
      <c r="D26" s="134">
        <v>1117839680.98</v>
      </c>
      <c r="E26" s="9"/>
      <c r="F26" s="9"/>
    </row>
    <row r="27" spans="2:8">
      <c r="B27" s="110" t="s">
        <v>33</v>
      </c>
      <c r="C27" s="134">
        <v>72988962348</v>
      </c>
      <c r="D27" s="134">
        <v>10538111355.82</v>
      </c>
      <c r="E27" s="9"/>
      <c r="F27" s="9"/>
    </row>
    <row r="28" spans="2:8">
      <c r="B28" s="110" t="s">
        <v>34</v>
      </c>
      <c r="C28" s="134">
        <v>2446284275</v>
      </c>
      <c r="D28" s="134">
        <v>0</v>
      </c>
      <c r="E28" s="9"/>
      <c r="F28" s="9"/>
    </row>
    <row r="29" spans="2:8">
      <c r="B29" s="108" t="s">
        <v>35</v>
      </c>
      <c r="C29" s="132">
        <f>C30</f>
        <v>121192561989</v>
      </c>
      <c r="D29" s="132">
        <f>D30</f>
        <v>30289959856.580002</v>
      </c>
      <c r="E29" s="9"/>
      <c r="F29" s="9"/>
    </row>
    <row r="30" spans="2:8">
      <c r="B30" s="109" t="s">
        <v>21</v>
      </c>
      <c r="C30" s="133">
        <f>SUM(C31:C32)</f>
        <v>121192561989</v>
      </c>
      <c r="D30" s="133">
        <f>SUM(D31:D32)</f>
        <v>30289959856.580002</v>
      </c>
      <c r="E30" s="9"/>
      <c r="F30" s="9"/>
    </row>
    <row r="31" spans="2:8">
      <c r="B31" s="110" t="s">
        <v>36</v>
      </c>
      <c r="C31" s="134">
        <v>5117721882</v>
      </c>
      <c r="D31" s="134">
        <v>143911177.19999999</v>
      </c>
      <c r="E31" s="9"/>
      <c r="F31" s="9"/>
    </row>
    <row r="32" spans="2:8">
      <c r="B32" s="110" t="s">
        <v>37</v>
      </c>
      <c r="C32" s="134">
        <v>116074840107</v>
      </c>
      <c r="D32" s="134">
        <v>30146048679.380001</v>
      </c>
      <c r="E32" s="9"/>
      <c r="F32" s="9"/>
    </row>
    <row r="33" spans="2:18" ht="15" customHeight="1">
      <c r="B33" s="44" t="s">
        <v>38</v>
      </c>
      <c r="C33" s="51">
        <f>C14+C29</f>
        <v>1744025968276</v>
      </c>
      <c r="D33" s="51">
        <f>D14+D29</f>
        <v>386237833414.07983</v>
      </c>
      <c r="F33" s="9"/>
      <c r="G33" s="45"/>
      <c r="H33" s="45"/>
      <c r="I33" s="45"/>
      <c r="J33" s="45"/>
      <c r="K33" s="45"/>
      <c r="L33" s="45"/>
      <c r="M33" s="45"/>
    </row>
    <row r="34" spans="2:18" ht="19.149999999999999" customHeight="1">
      <c r="B34" s="129" t="s">
        <v>726</v>
      </c>
      <c r="D34" s="45"/>
      <c r="F34" s="45"/>
      <c r="G34" s="45"/>
      <c r="H34" s="45"/>
      <c r="I34" s="45"/>
      <c r="J34" s="45"/>
      <c r="K34" s="45"/>
      <c r="L34" s="45"/>
      <c r="M34" s="45"/>
      <c r="N34" s="45"/>
      <c r="O34" s="45"/>
      <c r="P34" s="45"/>
      <c r="Q34" s="45"/>
      <c r="R34" s="45"/>
    </row>
    <row r="35" spans="2:18">
      <c r="B35" s="116" t="s">
        <v>697</v>
      </c>
      <c r="C35" s="116"/>
      <c r="D35" s="116"/>
      <c r="E35" s="116"/>
      <c r="F35" s="116"/>
      <c r="G35" s="116"/>
    </row>
    <row r="36" spans="2:18" ht="36.6" customHeight="1">
      <c r="B36" s="198" t="s">
        <v>795</v>
      </c>
      <c r="C36" s="198"/>
      <c r="D36" s="198"/>
      <c r="E36" s="116"/>
      <c r="F36" s="116"/>
      <c r="G36" s="116"/>
    </row>
    <row r="37" spans="2:18">
      <c r="B37" s="179" t="s">
        <v>39</v>
      </c>
      <c r="C37" s="179"/>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G56" sqref="G56"/>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87" t="s">
        <v>609</v>
      </c>
      <c r="B1" s="187"/>
      <c r="C1" s="187"/>
      <c r="D1" s="187"/>
      <c r="E1" s="187"/>
    </row>
    <row r="2" spans="1:7" ht="21" customHeight="1">
      <c r="A2" s="188" t="s">
        <v>0</v>
      </c>
      <c r="B2" s="188"/>
      <c r="C2" s="188"/>
      <c r="D2" s="188"/>
      <c r="E2" s="188"/>
    </row>
    <row r="3" spans="1:7" ht="15" customHeight="1">
      <c r="A3" s="194" t="s">
        <v>1</v>
      </c>
      <c r="B3" s="194"/>
      <c r="C3" s="194"/>
      <c r="D3" s="194"/>
      <c r="E3" s="194"/>
    </row>
    <row r="4" spans="1:7" ht="15" customHeight="1">
      <c r="A4" s="115"/>
      <c r="B4" s="115"/>
      <c r="C4" s="115"/>
      <c r="D4" s="115"/>
      <c r="E4" s="115"/>
    </row>
    <row r="5" spans="1:7" ht="18.75" customHeight="1">
      <c r="A5" s="195" t="s">
        <v>22</v>
      </c>
      <c r="B5" s="195"/>
      <c r="C5" s="195"/>
      <c r="D5" s="195"/>
      <c r="E5" s="195"/>
    </row>
    <row r="6" spans="1:7" ht="18.75" customHeight="1">
      <c r="A6" s="195" t="s">
        <v>40</v>
      </c>
      <c r="B6" s="195"/>
      <c r="C6" s="195"/>
      <c r="D6" s="195"/>
      <c r="E6" s="195"/>
    </row>
    <row r="7" spans="1:7" ht="18.75">
      <c r="A7" s="191" t="s">
        <v>794</v>
      </c>
      <c r="B7" s="191"/>
      <c r="C7" s="191"/>
      <c r="D7" s="191"/>
      <c r="E7" s="191"/>
    </row>
    <row r="8" spans="1:7" ht="18.75">
      <c r="A8" s="186" t="s">
        <v>608</v>
      </c>
      <c r="B8" s="186"/>
      <c r="C8" s="186"/>
      <c r="D8" s="186"/>
      <c r="E8" s="186"/>
    </row>
    <row r="9" spans="1:7" ht="15.75">
      <c r="A9" s="193" t="s">
        <v>4</v>
      </c>
      <c r="B9" s="193"/>
      <c r="C9" s="193"/>
      <c r="D9" s="193"/>
      <c r="E9" s="193"/>
    </row>
    <row r="11" spans="1:7">
      <c r="F11" s="43"/>
    </row>
    <row r="12" spans="1:7" ht="15" customHeight="1">
      <c r="B12" s="202" t="s">
        <v>5</v>
      </c>
      <c r="C12" s="53" t="s">
        <v>790</v>
      </c>
      <c r="D12" s="202" t="s">
        <v>699</v>
      </c>
    </row>
    <row r="13" spans="1:7">
      <c r="B13" s="202"/>
      <c r="C13" s="54" t="s">
        <v>608</v>
      </c>
      <c r="D13" s="202"/>
    </row>
    <row r="14" spans="1:7">
      <c r="B14" s="55" t="s">
        <v>10</v>
      </c>
      <c r="C14" s="136">
        <f>C15+C18+C44+C46+C48+C50+C52+C54+C56</f>
        <v>1622833406287</v>
      </c>
      <c r="D14" s="136">
        <f>D15+D18+D44+D46+D48+D50+D52+D54+D56</f>
        <v>355947873557.49994</v>
      </c>
      <c r="F14" s="9"/>
      <c r="G14" s="46"/>
    </row>
    <row r="15" spans="1:7">
      <c r="B15" s="56" t="s">
        <v>41</v>
      </c>
      <c r="C15" s="97">
        <f>SUM(C16:C17)</f>
        <v>8907795183</v>
      </c>
      <c r="D15" s="97">
        <f>SUM(D16:D17)</f>
        <v>2226948046.9700003</v>
      </c>
      <c r="F15" s="9"/>
    </row>
    <row r="16" spans="1:7">
      <c r="B16" s="57" t="s">
        <v>42</v>
      </c>
      <c r="C16" s="137">
        <v>3010779124</v>
      </c>
      <c r="D16" s="137">
        <v>752694078</v>
      </c>
      <c r="F16" s="9"/>
    </row>
    <row r="17" spans="2:8">
      <c r="B17" s="57" t="s">
        <v>43</v>
      </c>
      <c r="C17" s="137">
        <v>5897016059</v>
      </c>
      <c r="D17" s="137">
        <v>1474253968.9700003</v>
      </c>
      <c r="F17" s="9"/>
    </row>
    <row r="18" spans="2:8">
      <c r="B18" s="56" t="s">
        <v>44</v>
      </c>
      <c r="C18" s="97">
        <f>SUM(C19:C43)</f>
        <v>1584338836059</v>
      </c>
      <c r="D18" s="97">
        <f>SUM(D19:D43)</f>
        <v>346377098650.88</v>
      </c>
    </row>
    <row r="19" spans="2:8">
      <c r="B19" s="57" t="s">
        <v>45</v>
      </c>
      <c r="C19" s="137">
        <v>130289851958</v>
      </c>
      <c r="D19" s="137">
        <v>21075033851.999981</v>
      </c>
    </row>
    <row r="20" spans="2:8">
      <c r="B20" s="57" t="s">
        <v>791</v>
      </c>
      <c r="C20" s="137">
        <v>81924855519</v>
      </c>
      <c r="D20" s="137">
        <v>16636776278.729994</v>
      </c>
    </row>
    <row r="21" spans="2:8">
      <c r="B21" s="57" t="s">
        <v>46</v>
      </c>
      <c r="C21" s="137">
        <v>68686619634</v>
      </c>
      <c r="D21" s="137">
        <v>14228796182.609993</v>
      </c>
    </row>
    <row r="22" spans="2:8">
      <c r="B22" s="57" t="s">
        <v>47</v>
      </c>
      <c r="C22" s="137">
        <v>15186213375</v>
      </c>
      <c r="D22" s="137">
        <v>2798821191.2099996</v>
      </c>
    </row>
    <row r="23" spans="2:8">
      <c r="B23" s="57" t="s">
        <v>616</v>
      </c>
      <c r="C23" s="137">
        <v>26273533371</v>
      </c>
      <c r="D23" s="137">
        <v>5302189208.0199957</v>
      </c>
    </row>
    <row r="24" spans="2:8">
      <c r="B24" s="57" t="s">
        <v>48</v>
      </c>
      <c r="C24" s="138">
        <v>332030596342</v>
      </c>
      <c r="D24" s="137">
        <v>70228916297.559967</v>
      </c>
    </row>
    <row r="25" spans="2:8">
      <c r="B25" s="57" t="s">
        <v>49</v>
      </c>
      <c r="C25" s="138">
        <v>180686724982</v>
      </c>
      <c r="D25" s="137">
        <v>37176607820.740044</v>
      </c>
    </row>
    <row r="26" spans="2:8">
      <c r="B26" s="58" t="s">
        <v>50</v>
      </c>
      <c r="C26" s="138">
        <v>8634933410</v>
      </c>
      <c r="D26" s="137">
        <v>2219585872.6699996</v>
      </c>
    </row>
    <row r="27" spans="2:8">
      <c r="B27" s="58" t="s">
        <v>51</v>
      </c>
      <c r="C27" s="138">
        <v>2899510003</v>
      </c>
      <c r="D27" s="137">
        <v>519934094.21999985</v>
      </c>
      <c r="H27" s="47"/>
    </row>
    <row r="28" spans="2:8">
      <c r="B28" s="58" t="s">
        <v>52</v>
      </c>
      <c r="C28" s="138">
        <v>18697509949</v>
      </c>
      <c r="D28" s="137">
        <v>2669152984.5999994</v>
      </c>
    </row>
    <row r="29" spans="2:8">
      <c r="B29" s="58" t="s">
        <v>53</v>
      </c>
      <c r="C29" s="138">
        <v>73881683104</v>
      </c>
      <c r="D29" s="137">
        <v>13135327993.890015</v>
      </c>
    </row>
    <row r="30" spans="2:8">
      <c r="B30" s="58" t="s">
        <v>54</v>
      </c>
      <c r="C30" s="138">
        <v>21390709235</v>
      </c>
      <c r="D30" s="137">
        <v>2891248092.8900027</v>
      </c>
    </row>
    <row r="31" spans="2:8">
      <c r="B31" s="58" t="s">
        <v>55</v>
      </c>
      <c r="C31" s="138">
        <v>10990734117</v>
      </c>
      <c r="D31" s="137">
        <v>985585165.50000024</v>
      </c>
    </row>
    <row r="32" spans="2:8">
      <c r="B32" s="58" t="s">
        <v>56</v>
      </c>
      <c r="C32" s="138">
        <v>9308306981</v>
      </c>
      <c r="D32" s="137">
        <v>2633505167.8500004</v>
      </c>
    </row>
    <row r="33" spans="2:6">
      <c r="B33" s="58" t="s">
        <v>57</v>
      </c>
      <c r="C33" s="138">
        <v>1258285151</v>
      </c>
      <c r="D33" s="137">
        <v>202563985.32999995</v>
      </c>
    </row>
    <row r="34" spans="2:6">
      <c r="B34" s="58" t="s">
        <v>58</v>
      </c>
      <c r="C34" s="138">
        <v>4419749461</v>
      </c>
      <c r="D34" s="137">
        <v>813968456.13000035</v>
      </c>
    </row>
    <row r="35" spans="2:6">
      <c r="B35" s="58" t="s">
        <v>59</v>
      </c>
      <c r="C35" s="138">
        <v>758355375</v>
      </c>
      <c r="D35" s="137">
        <v>128386956.59999999</v>
      </c>
    </row>
    <row r="36" spans="2:6">
      <c r="B36" s="58" t="s">
        <v>60</v>
      </c>
      <c r="C36" s="138">
        <v>16250725153</v>
      </c>
      <c r="D36" s="137">
        <v>3313230763.269999</v>
      </c>
    </row>
    <row r="37" spans="2:6">
      <c r="B37" s="58" t="s">
        <v>61</v>
      </c>
      <c r="C37" s="138">
        <v>23276233658</v>
      </c>
      <c r="D37" s="137">
        <v>4419649526.3699989</v>
      </c>
    </row>
    <row r="38" spans="2:6">
      <c r="B38" s="58" t="s">
        <v>62</v>
      </c>
      <c r="C38" s="138">
        <v>2886533263</v>
      </c>
      <c r="D38" s="137">
        <v>465858212.04000002</v>
      </c>
    </row>
    <row r="39" spans="2:6">
      <c r="B39" s="58" t="s">
        <v>63</v>
      </c>
      <c r="C39" s="138">
        <v>10596192158</v>
      </c>
      <c r="D39" s="137">
        <v>662019237.81999993</v>
      </c>
    </row>
    <row r="40" spans="2:6">
      <c r="B40" s="58" t="s">
        <v>64</v>
      </c>
      <c r="C40" s="138">
        <v>25212748733</v>
      </c>
      <c r="D40" s="137">
        <v>3841630580.3299994</v>
      </c>
    </row>
    <row r="41" spans="2:6">
      <c r="B41" s="58" t="s">
        <v>617</v>
      </c>
      <c r="C41" s="138">
        <v>4175726215</v>
      </c>
      <c r="D41" s="137">
        <v>706259136.39999998</v>
      </c>
    </row>
    <row r="42" spans="2:6">
      <c r="B42" s="58" t="s">
        <v>65</v>
      </c>
      <c r="C42" s="138">
        <v>362550018434</v>
      </c>
      <c r="D42" s="137">
        <v>98218662054.970001</v>
      </c>
    </row>
    <row r="43" spans="2:6">
      <c r="B43" s="58" t="s">
        <v>66</v>
      </c>
      <c r="C43" s="138">
        <v>152072486478</v>
      </c>
      <c r="D43" s="137">
        <v>41103389539.129997</v>
      </c>
    </row>
    <row r="44" spans="2:6">
      <c r="B44" s="56" t="s">
        <v>67</v>
      </c>
      <c r="C44" s="97">
        <f>C45</f>
        <v>12921593863</v>
      </c>
      <c r="D44" s="97">
        <f>D45</f>
        <v>3230398428</v>
      </c>
    </row>
    <row r="45" spans="2:6">
      <c r="B45" s="57" t="s">
        <v>68</v>
      </c>
      <c r="C45" s="137">
        <v>12921593863</v>
      </c>
      <c r="D45" s="137">
        <v>3230398428</v>
      </c>
    </row>
    <row r="46" spans="2:6">
      <c r="B46" s="56" t="s">
        <v>69</v>
      </c>
      <c r="C46" s="97">
        <f>C47</f>
        <v>10870891737</v>
      </c>
      <c r="D46" s="97">
        <f>D47</f>
        <v>2717722893</v>
      </c>
    </row>
    <row r="47" spans="2:6">
      <c r="B47" s="57" t="s">
        <v>70</v>
      </c>
      <c r="C47" s="137">
        <v>10870891737</v>
      </c>
      <c r="D47" s="137">
        <v>2717722893</v>
      </c>
      <c r="F47" s="47"/>
    </row>
    <row r="48" spans="2:6">
      <c r="B48" s="56" t="s">
        <v>71</v>
      </c>
      <c r="C48" s="97">
        <f>C49</f>
        <v>1524248087</v>
      </c>
      <c r="D48" s="97">
        <f>D49</f>
        <v>381061982.99999994</v>
      </c>
    </row>
    <row r="49" spans="2:6">
      <c r="B49" s="57" t="s">
        <v>72</v>
      </c>
      <c r="C49" s="137">
        <v>1524248087</v>
      </c>
      <c r="D49" s="137">
        <v>381061982.99999994</v>
      </c>
    </row>
    <row r="50" spans="2:6">
      <c r="B50" s="56" t="s">
        <v>73</v>
      </c>
      <c r="C50" s="97">
        <f>C51</f>
        <v>1975371875</v>
      </c>
      <c r="D50" s="97">
        <f>D51</f>
        <v>493842936</v>
      </c>
      <c r="E50" s="47"/>
      <c r="F50" s="47"/>
    </row>
    <row r="51" spans="2:6">
      <c r="B51" s="57" t="s">
        <v>74</v>
      </c>
      <c r="C51" s="137">
        <v>1975371875</v>
      </c>
      <c r="D51" s="137">
        <v>493842936</v>
      </c>
      <c r="E51" s="47"/>
    </row>
    <row r="52" spans="2:6">
      <c r="B52" s="56" t="s">
        <v>75</v>
      </c>
      <c r="C52" s="97">
        <f>C53</f>
        <v>400000000</v>
      </c>
      <c r="D52" s="97">
        <f>D53</f>
        <v>94146905.550000027</v>
      </c>
    </row>
    <row r="53" spans="2:6">
      <c r="B53" s="57" t="s">
        <v>76</v>
      </c>
      <c r="C53" s="137">
        <v>400000000</v>
      </c>
      <c r="D53" s="137">
        <v>94146905.550000027</v>
      </c>
    </row>
    <row r="54" spans="2:6">
      <c r="B54" s="56" t="s">
        <v>77</v>
      </c>
      <c r="C54" s="97">
        <f>C55</f>
        <v>1008000000</v>
      </c>
      <c r="D54" s="97">
        <f>D55</f>
        <v>251999962.54999995</v>
      </c>
    </row>
    <row r="55" spans="2:6">
      <c r="B55" s="57" t="s">
        <v>611</v>
      </c>
      <c r="C55" s="137">
        <v>1008000000</v>
      </c>
      <c r="D55" s="137">
        <v>251999962.54999995</v>
      </c>
      <c r="F55" s="47"/>
    </row>
    <row r="56" spans="2:6">
      <c r="B56" s="59" t="s">
        <v>78</v>
      </c>
      <c r="C56" s="97">
        <f>C57</f>
        <v>886669483</v>
      </c>
      <c r="D56" s="97">
        <f>D57</f>
        <v>174653751.55000001</v>
      </c>
    </row>
    <row r="57" spans="2:6">
      <c r="B57" s="57" t="s">
        <v>740</v>
      </c>
      <c r="C57" s="137">
        <v>886669483</v>
      </c>
      <c r="D57" s="137">
        <v>174653751.55000001</v>
      </c>
    </row>
    <row r="58" spans="2:6">
      <c r="B58" s="60" t="s">
        <v>35</v>
      </c>
      <c r="C58" s="136">
        <f>C59</f>
        <v>121192561989</v>
      </c>
      <c r="D58" s="136">
        <f>D59</f>
        <v>30289959856.580002</v>
      </c>
    </row>
    <row r="59" spans="2:6">
      <c r="B59" s="56" t="s">
        <v>44</v>
      </c>
      <c r="C59" s="97">
        <f>SUM(C60:C61)</f>
        <v>121192561989</v>
      </c>
      <c r="D59" s="97">
        <f>SUM(D60:D61)</f>
        <v>30289959856.580002</v>
      </c>
      <c r="F59" s="47"/>
    </row>
    <row r="60" spans="2:6">
      <c r="B60" s="57" t="s">
        <v>65</v>
      </c>
      <c r="C60" s="137">
        <v>101192561989</v>
      </c>
      <c r="D60" s="137">
        <v>28294929439.950001</v>
      </c>
    </row>
    <row r="61" spans="2:6">
      <c r="B61" s="57" t="s">
        <v>66</v>
      </c>
      <c r="C61" s="137">
        <v>20000000000</v>
      </c>
      <c r="D61" s="137">
        <v>1995030416.6299999</v>
      </c>
    </row>
    <row r="62" spans="2:6">
      <c r="B62" s="61" t="s">
        <v>79</v>
      </c>
      <c r="C62" s="103">
        <f>C14+C58</f>
        <v>1744025968276</v>
      </c>
      <c r="D62" s="103">
        <f>D14+D58</f>
        <v>386237833414.07996</v>
      </c>
      <c r="E62" s="46"/>
    </row>
    <row r="63" spans="2:6">
      <c r="B63" s="201" t="s">
        <v>726</v>
      </c>
      <c r="C63" s="201"/>
      <c r="D63" s="201"/>
    </row>
    <row r="64" spans="2:6" ht="15.6" customHeight="1">
      <c r="B64" s="116" t="s">
        <v>697</v>
      </c>
      <c r="C64" s="116"/>
      <c r="D64" s="116"/>
    </row>
    <row r="65" spans="2:4" ht="33.6" customHeight="1">
      <c r="B65" s="198" t="s">
        <v>795</v>
      </c>
      <c r="C65" s="198"/>
      <c r="D65" s="198"/>
    </row>
    <row r="66" spans="2:4">
      <c r="B66" s="52" t="s">
        <v>727</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E154" sqref="E154"/>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87" t="s">
        <v>609</v>
      </c>
      <c r="B1" s="187"/>
      <c r="C1" s="187"/>
      <c r="D1" s="187"/>
      <c r="E1" s="187"/>
    </row>
    <row r="2" spans="1:5" ht="21" customHeight="1">
      <c r="A2" s="188" t="s">
        <v>0</v>
      </c>
      <c r="B2" s="188"/>
      <c r="C2" s="188"/>
      <c r="D2" s="188"/>
      <c r="E2" s="188"/>
    </row>
    <row r="3" spans="1:5" ht="14.45" customHeight="1">
      <c r="A3" s="194" t="s">
        <v>1</v>
      </c>
      <c r="B3" s="194"/>
      <c r="C3" s="194"/>
      <c r="D3" s="194"/>
      <c r="E3" s="194"/>
    </row>
    <row r="5" spans="1:5" ht="18" customHeight="1">
      <c r="A5" s="195" t="s">
        <v>22</v>
      </c>
      <c r="B5" s="195"/>
      <c r="C5" s="195"/>
      <c r="D5" s="195"/>
      <c r="E5" s="195"/>
    </row>
    <row r="6" spans="1:5" ht="18" customHeight="1">
      <c r="A6" s="195" t="s">
        <v>80</v>
      </c>
      <c r="B6" s="195"/>
      <c r="C6" s="195"/>
      <c r="D6" s="195"/>
      <c r="E6" s="195"/>
    </row>
    <row r="7" spans="1:5" ht="18.75">
      <c r="A7" s="200" t="s">
        <v>794</v>
      </c>
      <c r="B7" s="200"/>
      <c r="C7" s="200"/>
      <c r="D7" s="200"/>
      <c r="E7" s="200"/>
    </row>
    <row r="8" spans="1:5" ht="18.75">
      <c r="A8" s="186" t="s">
        <v>608</v>
      </c>
      <c r="B8" s="186"/>
      <c r="C8" s="186"/>
      <c r="D8" s="186"/>
      <c r="E8" s="186"/>
    </row>
    <row r="9" spans="1:5" ht="15.75">
      <c r="A9" s="193" t="s">
        <v>4</v>
      </c>
      <c r="B9" s="193"/>
      <c r="C9" s="193"/>
      <c r="D9" s="193"/>
      <c r="E9" s="193"/>
    </row>
    <row r="13" spans="1:5">
      <c r="B13" s="196" t="s">
        <v>5</v>
      </c>
      <c r="C13" s="42" t="s">
        <v>790</v>
      </c>
      <c r="D13" s="196" t="s">
        <v>699</v>
      </c>
    </row>
    <row r="14" spans="1:5">
      <c r="B14" s="196"/>
      <c r="C14" s="15" t="s">
        <v>608</v>
      </c>
      <c r="D14" s="196"/>
    </row>
    <row r="15" spans="1:5">
      <c r="B15" s="50" t="s">
        <v>238</v>
      </c>
      <c r="C15" s="139">
        <f>C16+C39+C74+C103+C148</f>
        <v>1622833406287</v>
      </c>
      <c r="D15" s="139">
        <f>D16+D39+D74+D103+D148</f>
        <v>355947873557.5</v>
      </c>
    </row>
    <row r="16" spans="1:5">
      <c r="B16" s="94" t="s">
        <v>612</v>
      </c>
      <c r="C16" s="140">
        <f>C17+C23+C26+C31</f>
        <v>256969074361</v>
      </c>
      <c r="D16" s="140">
        <f>D17+D23+D26+D31</f>
        <v>54016848468.180023</v>
      </c>
    </row>
    <row r="17" spans="2:4">
      <c r="B17" s="95" t="s">
        <v>81</v>
      </c>
      <c r="C17" s="140">
        <f>SUM(C18:C22)</f>
        <v>102151484178</v>
      </c>
      <c r="D17" s="140">
        <f>SUM(D18:D22)</f>
        <v>20282671905.98</v>
      </c>
    </row>
    <row r="18" spans="2:4">
      <c r="B18" s="48" t="s">
        <v>82</v>
      </c>
      <c r="C18" s="141">
        <v>8027164129</v>
      </c>
      <c r="D18" s="137">
        <v>1992572920.9700003</v>
      </c>
    </row>
    <row r="19" spans="2:4">
      <c r="B19" s="48" t="s">
        <v>83</v>
      </c>
      <c r="C19" s="141">
        <v>52957815438</v>
      </c>
      <c r="D19" s="141">
        <v>8597765587.2699966</v>
      </c>
    </row>
    <row r="20" spans="2:4">
      <c r="B20" s="48" t="s">
        <v>84</v>
      </c>
      <c r="C20" s="141">
        <v>29452658980</v>
      </c>
      <c r="D20" s="141">
        <v>6835778961.3800011</v>
      </c>
    </row>
    <row r="21" spans="2:4">
      <c r="B21" s="48" t="s">
        <v>85</v>
      </c>
      <c r="C21" s="141">
        <v>10858756737</v>
      </c>
      <c r="D21" s="141">
        <v>2714689146</v>
      </c>
    </row>
    <row r="22" spans="2:4">
      <c r="B22" s="48" t="s">
        <v>86</v>
      </c>
      <c r="C22" s="141">
        <v>855088894</v>
      </c>
      <c r="D22" s="141">
        <v>141865290.35999998</v>
      </c>
    </row>
    <row r="23" spans="2:4">
      <c r="B23" s="95" t="s">
        <v>87</v>
      </c>
      <c r="C23" s="140">
        <f>SUM(C24:C25)</f>
        <v>15009549215</v>
      </c>
      <c r="D23" s="140">
        <f>SUM(D24:D25)</f>
        <v>2771668388.1299996</v>
      </c>
    </row>
    <row r="24" spans="2:4">
      <c r="B24" s="48" t="s">
        <v>88</v>
      </c>
      <c r="C24" s="141">
        <v>5102968644</v>
      </c>
      <c r="D24" s="141">
        <v>555857442.57000005</v>
      </c>
    </row>
    <row r="25" spans="2:4">
      <c r="B25" s="48" t="s">
        <v>89</v>
      </c>
      <c r="C25" s="141">
        <v>9906580571</v>
      </c>
      <c r="D25" s="141">
        <v>2215810945.5599995</v>
      </c>
    </row>
    <row r="26" spans="2:4">
      <c r="B26" s="95" t="s">
        <v>90</v>
      </c>
      <c r="C26" s="140">
        <f>SUM(C27:C30)</f>
        <v>55750231755</v>
      </c>
      <c r="D26" s="140">
        <f>SUM(D27:D30)</f>
        <v>11729877451.03001</v>
      </c>
    </row>
    <row r="27" spans="2:4">
      <c r="B27" s="48" t="s">
        <v>91</v>
      </c>
      <c r="C27" s="141">
        <v>51534148443</v>
      </c>
      <c r="D27" s="141">
        <v>10892582177.92001</v>
      </c>
    </row>
    <row r="28" spans="2:4">
      <c r="B28" s="48" t="s">
        <v>92</v>
      </c>
      <c r="C28" s="141">
        <v>3838533234</v>
      </c>
      <c r="D28" s="141">
        <v>762176145.58000004</v>
      </c>
    </row>
    <row r="29" spans="2:4">
      <c r="B29" s="48" t="s">
        <v>461</v>
      </c>
      <c r="C29" s="141">
        <v>296441158</v>
      </c>
      <c r="D29" s="141">
        <v>56630717.170000002</v>
      </c>
    </row>
    <row r="30" spans="2:4">
      <c r="B30" s="48" t="s">
        <v>93</v>
      </c>
      <c r="C30" s="141">
        <v>81108920</v>
      </c>
      <c r="D30" s="141">
        <v>18488410.360000003</v>
      </c>
    </row>
    <row r="31" spans="2:4">
      <c r="B31" s="95" t="s">
        <v>94</v>
      </c>
      <c r="C31" s="140">
        <f>SUM(C32:C38)</f>
        <v>84057809213</v>
      </c>
      <c r="D31" s="140">
        <f>SUM(D32:D38)</f>
        <v>19232630723.040005</v>
      </c>
    </row>
    <row r="32" spans="2:4">
      <c r="B32" s="48" t="s">
        <v>95</v>
      </c>
      <c r="C32" s="141">
        <v>39543819862</v>
      </c>
      <c r="D32" s="141">
        <v>7680725542.9399986</v>
      </c>
    </row>
    <row r="33" spans="2:4">
      <c r="B33" s="48" t="s">
        <v>96</v>
      </c>
      <c r="C33" s="141">
        <v>1394684725</v>
      </c>
      <c r="D33" s="141">
        <v>239559079.14000002</v>
      </c>
    </row>
    <row r="34" spans="2:4">
      <c r="B34" s="48" t="s">
        <v>97</v>
      </c>
      <c r="C34" s="141">
        <v>29123951403</v>
      </c>
      <c r="D34" s="141">
        <v>7152355510.9900036</v>
      </c>
    </row>
    <row r="35" spans="2:4">
      <c r="B35" s="48" t="s">
        <v>98</v>
      </c>
      <c r="C35" s="141">
        <v>3220295124</v>
      </c>
      <c r="D35" s="141">
        <v>2309593841.79</v>
      </c>
    </row>
    <row r="36" spans="2:4">
      <c r="B36" s="48" t="s">
        <v>99</v>
      </c>
      <c r="C36" s="141">
        <v>5672580954</v>
      </c>
      <c r="D36" s="141">
        <v>1237244182.6100001</v>
      </c>
    </row>
    <row r="37" spans="2:4">
      <c r="B37" s="48" t="s">
        <v>100</v>
      </c>
      <c r="C37" s="141">
        <v>68949757</v>
      </c>
      <c r="D37" s="141">
        <v>17237439</v>
      </c>
    </row>
    <row r="38" spans="2:4">
      <c r="B38" s="48" t="s">
        <v>101</v>
      </c>
      <c r="C38" s="141">
        <v>5033527388</v>
      </c>
      <c r="D38" s="141">
        <v>595915126.57000005</v>
      </c>
    </row>
    <row r="39" spans="2:4">
      <c r="B39" s="94" t="s">
        <v>495</v>
      </c>
      <c r="C39" s="140">
        <f>C40+C44+C50+C52+C58+C61+C67+C69+C71</f>
        <v>249200443837</v>
      </c>
      <c r="D39" s="140">
        <f>D40+D44+D50+D52+D58+D61+D67+D69+D71</f>
        <v>53635796549.720009</v>
      </c>
    </row>
    <row r="40" spans="2:4">
      <c r="B40" s="95" t="s">
        <v>102</v>
      </c>
      <c r="C40" s="140">
        <f>SUM(C41:C43)</f>
        <v>22840302147</v>
      </c>
      <c r="D40" s="140">
        <f>SUM(D41:D43)</f>
        <v>3168713701.9500017</v>
      </c>
    </row>
    <row r="41" spans="2:4">
      <c r="B41" s="48" t="s">
        <v>103</v>
      </c>
      <c r="C41" s="141">
        <v>20922831438</v>
      </c>
      <c r="D41" s="141">
        <v>2827479777.0500016</v>
      </c>
    </row>
    <row r="42" spans="2:4">
      <c r="B42" s="48" t="s">
        <v>104</v>
      </c>
      <c r="C42" s="141">
        <v>1670312352</v>
      </c>
      <c r="D42" s="141">
        <v>297273523.93999988</v>
      </c>
    </row>
    <row r="43" spans="2:4">
      <c r="B43" s="48" t="s">
        <v>105</v>
      </c>
      <c r="C43" s="141">
        <v>247158357</v>
      </c>
      <c r="D43" s="141">
        <v>43960400.960000001</v>
      </c>
    </row>
    <row r="44" spans="2:4">
      <c r="B44" s="95" t="s">
        <v>106</v>
      </c>
      <c r="C44" s="140">
        <f>SUM(C45:C49)</f>
        <v>19229327493</v>
      </c>
      <c r="D44" s="140">
        <f>SUM(D45:D49)</f>
        <v>2749141141.6499996</v>
      </c>
    </row>
    <row r="45" spans="2:4">
      <c r="B45" s="48" t="s">
        <v>107</v>
      </c>
      <c r="C45" s="141">
        <v>10225165399</v>
      </c>
      <c r="D45" s="141">
        <v>1274080281.2299995</v>
      </c>
    </row>
    <row r="46" spans="2:4">
      <c r="B46" s="48" t="s">
        <v>108</v>
      </c>
      <c r="C46" s="141">
        <v>144925000</v>
      </c>
      <c r="D46" s="141">
        <v>43132615.209999993</v>
      </c>
    </row>
    <row r="47" spans="2:4">
      <c r="B47" s="48" t="s">
        <v>462</v>
      </c>
      <c r="C47" s="141">
        <v>100000000</v>
      </c>
      <c r="D47" s="141">
        <v>0</v>
      </c>
    </row>
    <row r="48" spans="2:4">
      <c r="B48" s="48" t="s">
        <v>109</v>
      </c>
      <c r="C48" s="141">
        <v>977523771</v>
      </c>
      <c r="D48" s="141">
        <v>119982421.23999999</v>
      </c>
    </row>
    <row r="49" spans="2:4">
      <c r="B49" s="48" t="s">
        <v>110</v>
      </c>
      <c r="C49" s="141">
        <v>7781713323</v>
      </c>
      <c r="D49" s="141">
        <v>1311945823.97</v>
      </c>
    </row>
    <row r="50" spans="2:4">
      <c r="B50" s="95" t="s">
        <v>111</v>
      </c>
      <c r="C50" s="140">
        <f>SUM(C51)</f>
        <v>6975321990</v>
      </c>
      <c r="D50" s="140">
        <f>SUM(D51)</f>
        <v>1942736304.55</v>
      </c>
    </row>
    <row r="51" spans="2:4">
      <c r="B51" s="48" t="s">
        <v>112</v>
      </c>
      <c r="C51" s="141">
        <v>6975321990</v>
      </c>
      <c r="D51" s="141">
        <v>1942736304.55</v>
      </c>
    </row>
    <row r="52" spans="2:4">
      <c r="B52" s="95" t="s">
        <v>113</v>
      </c>
      <c r="C52" s="140">
        <f>SUM(C53:C57)</f>
        <v>95599385504</v>
      </c>
      <c r="D52" s="140">
        <f>SUM(D53:D57)</f>
        <v>28496611597.789997</v>
      </c>
    </row>
    <row r="53" spans="2:4">
      <c r="B53" s="48" t="s">
        <v>114</v>
      </c>
      <c r="C53" s="141">
        <v>581376265</v>
      </c>
      <c r="D53" s="141">
        <v>104578193.87</v>
      </c>
    </row>
    <row r="54" spans="2:4">
      <c r="B54" s="48" t="s">
        <v>115</v>
      </c>
      <c r="C54" s="141">
        <v>92475769241</v>
      </c>
      <c r="D54" s="141">
        <v>27969881825</v>
      </c>
    </row>
    <row r="55" spans="2:4">
      <c r="B55" s="48" t="s">
        <v>615</v>
      </c>
      <c r="C55" s="141">
        <v>288905038</v>
      </c>
      <c r="D55" s="141">
        <v>0</v>
      </c>
    </row>
    <row r="56" spans="2:4">
      <c r="B56" s="48" t="s">
        <v>116</v>
      </c>
      <c r="C56" s="141">
        <v>19334653</v>
      </c>
      <c r="D56" s="141">
        <v>8954010.2100000009</v>
      </c>
    </row>
    <row r="57" spans="2:4">
      <c r="B57" s="48" t="s">
        <v>117</v>
      </c>
      <c r="C57" s="141">
        <v>2234000307</v>
      </c>
      <c r="D57" s="141">
        <v>413197568.71000004</v>
      </c>
    </row>
    <row r="58" spans="2:4">
      <c r="B58" s="95" t="s">
        <v>118</v>
      </c>
      <c r="C58" s="140">
        <f>SUM(C59:C60)</f>
        <v>984650259</v>
      </c>
      <c r="D58" s="140">
        <f>SUM(D59:D60)</f>
        <v>181215010.22</v>
      </c>
    </row>
    <row r="59" spans="2:4">
      <c r="B59" s="48" t="s">
        <v>119</v>
      </c>
      <c r="C59" s="141">
        <v>983650259</v>
      </c>
      <c r="D59" s="141">
        <v>181215010.22</v>
      </c>
    </row>
    <row r="60" spans="2:4">
      <c r="B60" s="48" t="s">
        <v>376</v>
      </c>
      <c r="C60" s="141">
        <v>1000000</v>
      </c>
      <c r="D60" s="141">
        <v>0</v>
      </c>
    </row>
    <row r="61" spans="2:4">
      <c r="B61" s="95" t="s">
        <v>120</v>
      </c>
      <c r="C61" s="140">
        <f>SUM(C62:C66)</f>
        <v>89860675127</v>
      </c>
      <c r="D61" s="140">
        <f>SUM(D62:D66)</f>
        <v>15730442088.880007</v>
      </c>
    </row>
    <row r="62" spans="2:4">
      <c r="B62" s="48" t="s">
        <v>121</v>
      </c>
      <c r="C62" s="141">
        <v>48883353511</v>
      </c>
      <c r="D62" s="141">
        <v>9448818632.7200069</v>
      </c>
    </row>
    <row r="63" spans="2:4">
      <c r="B63" s="48" t="s">
        <v>122</v>
      </c>
      <c r="C63" s="141">
        <v>7846034</v>
      </c>
      <c r="D63" s="141">
        <v>4922695.58</v>
      </c>
    </row>
    <row r="64" spans="2:4">
      <c r="B64" s="48" t="s">
        <v>123</v>
      </c>
      <c r="C64" s="141">
        <v>35043058783</v>
      </c>
      <c r="D64" s="141">
        <v>5655679593.1999998</v>
      </c>
    </row>
    <row r="65" spans="2:4">
      <c r="B65" s="48" t="s">
        <v>124</v>
      </c>
      <c r="C65" s="141">
        <v>1250000000</v>
      </c>
      <c r="D65" s="141">
        <v>162726779.22999999</v>
      </c>
    </row>
    <row r="66" spans="2:4">
      <c r="B66" s="48" t="s">
        <v>125</v>
      </c>
      <c r="C66" s="141">
        <v>4676416799</v>
      </c>
      <c r="D66" s="141">
        <v>458294388.1500001</v>
      </c>
    </row>
    <row r="67" spans="2:4">
      <c r="B67" s="95" t="s">
        <v>126</v>
      </c>
      <c r="C67" s="140">
        <f>C68</f>
        <v>4386380395</v>
      </c>
      <c r="D67" s="140">
        <f>D68</f>
        <v>482461427.12999994</v>
      </c>
    </row>
    <row r="68" spans="2:4">
      <c r="B68" s="48" t="s">
        <v>127</v>
      </c>
      <c r="C68" s="141">
        <v>4386380395</v>
      </c>
      <c r="D68" s="141">
        <v>482461427.12999994</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884475277.55000019</v>
      </c>
    </row>
    <row r="72" spans="2:4">
      <c r="B72" s="48" t="s">
        <v>340</v>
      </c>
      <c r="C72" s="141">
        <v>28275430</v>
      </c>
      <c r="D72" s="141">
        <v>12680091.83</v>
      </c>
    </row>
    <row r="73" spans="2:4">
      <c r="B73" s="48" t="s">
        <v>131</v>
      </c>
      <c r="C73" s="141">
        <v>9146422472</v>
      </c>
      <c r="D73" s="141">
        <v>871795185.72000015</v>
      </c>
    </row>
    <row r="74" spans="2:4">
      <c r="B74" s="94" t="s">
        <v>502</v>
      </c>
      <c r="C74" s="140">
        <f>C75+C80+C94</f>
        <v>15653220062</v>
      </c>
      <c r="D74" s="140">
        <f>D75+D80+D94</f>
        <v>1630655278.2400002</v>
      </c>
    </row>
    <row r="75" spans="2:4">
      <c r="B75" s="95" t="s">
        <v>132</v>
      </c>
      <c r="C75" s="140">
        <f>SUM(C76:C79)</f>
        <v>1159849100</v>
      </c>
      <c r="D75" s="140">
        <f>SUM(D76:D79)</f>
        <v>142233744.43000001</v>
      </c>
    </row>
    <row r="76" spans="2:4">
      <c r="B76" s="48" t="s">
        <v>133</v>
      </c>
      <c r="C76" s="141">
        <v>228885000</v>
      </c>
      <c r="D76" s="141">
        <v>40522166.590000004</v>
      </c>
    </row>
    <row r="77" spans="2:4">
      <c r="B77" s="48" t="s">
        <v>134</v>
      </c>
      <c r="C77" s="141">
        <v>583707266</v>
      </c>
      <c r="D77" s="141">
        <v>68946144.900000006</v>
      </c>
    </row>
    <row r="78" spans="2:4">
      <c r="B78" s="48" t="s">
        <v>432</v>
      </c>
      <c r="C78" s="141">
        <v>14083521</v>
      </c>
      <c r="D78" s="141">
        <v>6660764.1400000006</v>
      </c>
    </row>
    <row r="79" spans="2:4">
      <c r="B79" s="48" t="s">
        <v>135</v>
      </c>
      <c r="C79" s="141">
        <v>333173313</v>
      </c>
      <c r="D79" s="141">
        <v>26104668.799999997</v>
      </c>
    </row>
    <row r="80" spans="2:4">
      <c r="B80" s="95" t="s">
        <v>136</v>
      </c>
      <c r="C80" s="140">
        <f>SUM(C81:C93)</f>
        <v>8167588808</v>
      </c>
      <c r="D80" s="140">
        <f>SUM(D81:D93)</f>
        <v>1123583081.48</v>
      </c>
    </row>
    <row r="81" spans="2:4">
      <c r="B81" s="48" t="s">
        <v>137</v>
      </c>
      <c r="C81" s="141">
        <v>1430788520</v>
      </c>
      <c r="D81" s="141">
        <v>3368908.6</v>
      </c>
    </row>
    <row r="82" spans="2:4">
      <c r="B82" s="48" t="s">
        <v>138</v>
      </c>
      <c r="C82" s="141">
        <v>402894786</v>
      </c>
      <c r="D82" s="141">
        <v>68382909.12000002</v>
      </c>
    </row>
    <row r="83" spans="2:4">
      <c r="B83" s="48" t="s">
        <v>139</v>
      </c>
      <c r="C83" s="141">
        <v>10000000</v>
      </c>
      <c r="D83" s="141">
        <v>5000000</v>
      </c>
    </row>
    <row r="84" spans="2:4">
      <c r="B84" s="48" t="s">
        <v>140</v>
      </c>
      <c r="C84" s="141">
        <v>5800000</v>
      </c>
      <c r="D84" s="141">
        <v>621749.62</v>
      </c>
    </row>
    <row r="85" spans="2:4">
      <c r="B85" s="48" t="s">
        <v>141</v>
      </c>
      <c r="C85" s="141">
        <v>166300000</v>
      </c>
      <c r="D85" s="141">
        <v>43727499.990000002</v>
      </c>
    </row>
    <row r="86" spans="2:4">
      <c r="B86" s="48" t="s">
        <v>463</v>
      </c>
      <c r="C86" s="141">
        <v>99295178</v>
      </c>
      <c r="D86" s="141">
        <v>13295548.169999998</v>
      </c>
    </row>
    <row r="87" spans="2:4">
      <c r="B87" s="48" t="s">
        <v>142</v>
      </c>
      <c r="C87" s="141">
        <v>1341832252</v>
      </c>
      <c r="D87" s="141">
        <v>238198447.52000001</v>
      </c>
    </row>
    <row r="88" spans="2:4">
      <c r="B88" s="48" t="s">
        <v>143</v>
      </c>
      <c r="C88" s="141">
        <v>1205895920</v>
      </c>
      <c r="D88" s="141">
        <v>163112973.18000001</v>
      </c>
    </row>
    <row r="89" spans="2:4">
      <c r="B89" s="48" t="s">
        <v>144</v>
      </c>
      <c r="C89" s="141">
        <v>96423204</v>
      </c>
      <c r="D89" s="141">
        <v>14349041.340000002</v>
      </c>
    </row>
    <row r="90" spans="2:4">
      <c r="B90" s="48" t="s">
        <v>145</v>
      </c>
      <c r="C90" s="141">
        <v>1300000</v>
      </c>
      <c r="D90" s="141">
        <v>6125</v>
      </c>
    </row>
    <row r="91" spans="2:4">
      <c r="B91" s="48" t="s">
        <v>464</v>
      </c>
      <c r="C91" s="141">
        <v>48847564</v>
      </c>
      <c r="D91" s="141">
        <v>4087184.6</v>
      </c>
    </row>
    <row r="92" spans="2:4">
      <c r="B92" s="48" t="s">
        <v>613</v>
      </c>
      <c r="C92" s="141">
        <v>21670500</v>
      </c>
      <c r="D92" s="141">
        <v>9995507.1500000004</v>
      </c>
    </row>
    <row r="93" spans="2:4">
      <c r="B93" s="48" t="s">
        <v>146</v>
      </c>
      <c r="C93" s="141">
        <v>3336540884</v>
      </c>
      <c r="D93" s="141">
        <v>559437187.18999994</v>
      </c>
    </row>
    <row r="94" spans="2:4">
      <c r="B94" s="95" t="s">
        <v>147</v>
      </c>
      <c r="C94" s="140">
        <f>SUM(C95:C102)</f>
        <v>6325782154</v>
      </c>
      <c r="D94" s="140">
        <f>SUM(D95:D102)</f>
        <v>364838452.33000004</v>
      </c>
    </row>
    <row r="95" spans="2:4">
      <c r="B95" s="48" t="s">
        <v>148</v>
      </c>
      <c r="C95" s="141">
        <v>353570167</v>
      </c>
      <c r="D95" s="141">
        <v>77228683.969999999</v>
      </c>
    </row>
    <row r="96" spans="2:4">
      <c r="B96" s="48" t="s">
        <v>149</v>
      </c>
      <c r="C96" s="141">
        <v>5549769</v>
      </c>
      <c r="D96" s="141">
        <v>1016333.71</v>
      </c>
    </row>
    <row r="97" spans="2:4">
      <c r="B97" s="48" t="s">
        <v>150</v>
      </c>
      <c r="C97" s="141">
        <v>147468421</v>
      </c>
      <c r="D97" s="141">
        <v>18013279.620000001</v>
      </c>
    </row>
    <row r="98" spans="2:4">
      <c r="B98" s="48" t="s">
        <v>151</v>
      </c>
      <c r="C98" s="141">
        <v>31680000</v>
      </c>
      <c r="D98" s="141">
        <v>2501661.7200000002</v>
      </c>
    </row>
    <row r="99" spans="2:4">
      <c r="B99" s="48" t="s">
        <v>465</v>
      </c>
      <c r="C99" s="141">
        <v>5262147142</v>
      </c>
      <c r="D99" s="141">
        <v>216111731.63000003</v>
      </c>
    </row>
    <row r="100" spans="2:4">
      <c r="B100" s="48" t="s">
        <v>466</v>
      </c>
      <c r="C100" s="141">
        <v>330078958</v>
      </c>
      <c r="D100" s="141">
        <v>15615516.939999999</v>
      </c>
    </row>
    <row r="101" spans="2:4">
      <c r="B101" s="48" t="s">
        <v>152</v>
      </c>
      <c r="C101" s="141">
        <v>4539681</v>
      </c>
      <c r="D101" s="141">
        <v>932556.31</v>
      </c>
    </row>
    <row r="102" spans="2:4">
      <c r="B102" s="48" t="s">
        <v>153</v>
      </c>
      <c r="C102" s="141">
        <v>190748016</v>
      </c>
      <c r="D102" s="141">
        <v>33418688.430000003</v>
      </c>
    </row>
    <row r="103" spans="2:4">
      <c r="B103" s="94" t="s">
        <v>496</v>
      </c>
      <c r="C103" s="140">
        <f>C104+C108+C115+C122+C134+C143</f>
        <v>738460649593</v>
      </c>
      <c r="D103" s="140">
        <f>D104+D108+D115+D122+D134+D143</f>
        <v>148445911206.38995</v>
      </c>
    </row>
    <row r="104" spans="2:4">
      <c r="B104" s="95" t="s">
        <v>154</v>
      </c>
      <c r="C104" s="140">
        <f>SUM(C105:C107)</f>
        <v>31370841423</v>
      </c>
      <c r="D104" s="140">
        <f>SUM(D105:D107)</f>
        <v>5552594675.1700001</v>
      </c>
    </row>
    <row r="105" spans="2:4">
      <c r="B105" s="48" t="s">
        <v>155</v>
      </c>
      <c r="C105" s="141">
        <v>4317176505</v>
      </c>
      <c r="D105" s="141">
        <v>210173247.28</v>
      </c>
    </row>
    <row r="106" spans="2:4">
      <c r="B106" s="48" t="s">
        <v>156</v>
      </c>
      <c r="C106" s="141">
        <v>817412450</v>
      </c>
      <c r="D106" s="141">
        <v>133686596.65000001</v>
      </c>
    </row>
    <row r="107" spans="2:4">
      <c r="B107" s="48" t="s">
        <v>157</v>
      </c>
      <c r="C107" s="141">
        <v>26236252468</v>
      </c>
      <c r="D107" s="141">
        <v>5208734831.2399998</v>
      </c>
    </row>
    <row r="108" spans="2:4">
      <c r="B108" s="95" t="s">
        <v>158</v>
      </c>
      <c r="C108" s="140">
        <f>SUM(C109:C114)</f>
        <v>168782842806</v>
      </c>
      <c r="D108" s="140">
        <f>SUM(D109:D114)</f>
        <v>33492870225.829987</v>
      </c>
    </row>
    <row r="109" spans="2:4">
      <c r="B109" s="48" t="s">
        <v>467</v>
      </c>
      <c r="C109" s="141">
        <v>284169222</v>
      </c>
      <c r="D109" s="141">
        <v>66018624.18</v>
      </c>
    </row>
    <row r="110" spans="2:4">
      <c r="B110" s="48" t="s">
        <v>159</v>
      </c>
      <c r="C110" s="141">
        <v>18541245058</v>
      </c>
      <c r="D110" s="141">
        <v>3323848761.6400003</v>
      </c>
    </row>
    <row r="111" spans="2:4">
      <c r="B111" s="48" t="s">
        <v>160</v>
      </c>
      <c r="C111" s="141">
        <v>16622756919</v>
      </c>
      <c r="D111" s="141">
        <v>2273832005.3200002</v>
      </c>
    </row>
    <row r="112" spans="2:4">
      <c r="B112" s="48" t="s">
        <v>161</v>
      </c>
      <c r="C112" s="141">
        <v>26513048</v>
      </c>
      <c r="D112" s="141">
        <v>71540</v>
      </c>
    </row>
    <row r="113" spans="2:4">
      <c r="B113" s="48" t="s">
        <v>162</v>
      </c>
      <c r="C113" s="141">
        <v>104221716</v>
      </c>
      <c r="D113" s="141">
        <v>20398625.119999997</v>
      </c>
    </row>
    <row r="114" spans="2:4">
      <c r="B114" s="48" t="s">
        <v>163</v>
      </c>
      <c r="C114" s="141">
        <v>133203936843</v>
      </c>
      <c r="D114" s="141">
        <v>27808700669.569988</v>
      </c>
    </row>
    <row r="115" spans="2:4">
      <c r="B115" s="95" t="s">
        <v>164</v>
      </c>
      <c r="C115" s="140">
        <f>SUM(C116:C121)</f>
        <v>16923613014</v>
      </c>
      <c r="D115" s="140">
        <f>SUM(D116:D121)</f>
        <v>4246069236.4899998</v>
      </c>
    </row>
    <row r="116" spans="2:4">
      <c r="B116" s="48" t="s">
        <v>165</v>
      </c>
      <c r="C116" s="141">
        <v>5590763341</v>
      </c>
      <c r="D116" s="141">
        <v>1751531977.0599997</v>
      </c>
    </row>
    <row r="117" spans="2:4">
      <c r="B117" s="48" t="s">
        <v>166</v>
      </c>
      <c r="C117" s="141">
        <v>3732043759</v>
      </c>
      <c r="D117" s="141">
        <v>1054673034.08</v>
      </c>
    </row>
    <row r="118" spans="2:4">
      <c r="B118" s="48" t="s">
        <v>167</v>
      </c>
      <c r="C118" s="141">
        <v>4583392499</v>
      </c>
      <c r="D118" s="141">
        <v>853835503.74000037</v>
      </c>
    </row>
    <row r="119" spans="2:4">
      <c r="B119" s="48" t="s">
        <v>339</v>
      </c>
      <c r="C119" s="141">
        <v>2338581</v>
      </c>
      <c r="D119" s="141">
        <v>0</v>
      </c>
    </row>
    <row r="120" spans="2:4">
      <c r="B120" s="48" t="s">
        <v>168</v>
      </c>
      <c r="C120" s="141">
        <v>320504954</v>
      </c>
      <c r="D120" s="141">
        <v>198266632.77000001</v>
      </c>
    </row>
    <row r="121" spans="2:4">
      <c r="B121" s="48" t="s">
        <v>169</v>
      </c>
      <c r="C121" s="141">
        <v>2694569880</v>
      </c>
      <c r="D121" s="141">
        <v>387762088.83999991</v>
      </c>
    </row>
    <row r="122" spans="2:4">
      <c r="B122" s="95" t="s">
        <v>568</v>
      </c>
      <c r="C122" s="140">
        <f>SUM(C123:C133)</f>
        <v>328145067506</v>
      </c>
      <c r="D122" s="140">
        <f>SUM(D123:D133)</f>
        <v>68520250860.080002</v>
      </c>
    </row>
    <row r="123" spans="2:4">
      <c r="B123" s="48" t="s">
        <v>170</v>
      </c>
      <c r="C123" s="141">
        <v>18249523531</v>
      </c>
      <c r="D123" s="141">
        <v>3461463562.9500008</v>
      </c>
    </row>
    <row r="124" spans="2:4">
      <c r="B124" s="48" t="s">
        <v>377</v>
      </c>
      <c r="C124" s="141">
        <v>114193390419</v>
      </c>
      <c r="D124" s="141">
        <v>29254482695.630009</v>
      </c>
    </row>
    <row r="125" spans="2:4">
      <c r="B125" s="48" t="s">
        <v>378</v>
      </c>
      <c r="C125" s="141">
        <v>32063116830</v>
      </c>
      <c r="D125" s="141">
        <v>7089870111.4900007</v>
      </c>
    </row>
    <row r="126" spans="2:4">
      <c r="B126" s="48" t="s">
        <v>171</v>
      </c>
      <c r="C126" s="141">
        <v>28055242863</v>
      </c>
      <c r="D126" s="141">
        <v>4941213289.3999977</v>
      </c>
    </row>
    <row r="127" spans="2:4">
      <c r="B127" s="48" t="s">
        <v>172</v>
      </c>
      <c r="C127" s="141">
        <v>3512042323</v>
      </c>
      <c r="D127" s="141">
        <v>891928066.16000009</v>
      </c>
    </row>
    <row r="128" spans="2:4">
      <c r="B128" s="48" t="s">
        <v>173</v>
      </c>
      <c r="C128" s="141">
        <v>13019392840</v>
      </c>
      <c r="D128" s="141">
        <v>3154020207.3100009</v>
      </c>
    </row>
    <row r="129" spans="2:4">
      <c r="B129" s="48" t="s">
        <v>174</v>
      </c>
      <c r="C129" s="141">
        <v>1695003508</v>
      </c>
      <c r="D129" s="141">
        <v>310762461.66999996</v>
      </c>
    </row>
    <row r="130" spans="2:4">
      <c r="B130" s="48" t="s">
        <v>175</v>
      </c>
      <c r="C130" s="141">
        <v>646540838</v>
      </c>
      <c r="D130" s="141">
        <v>161026086.33000004</v>
      </c>
    </row>
    <row r="131" spans="2:4">
      <c r="B131" s="48" t="s">
        <v>176</v>
      </c>
      <c r="C131" s="141">
        <v>563130187</v>
      </c>
      <c r="D131" s="141">
        <v>74340994.519999996</v>
      </c>
    </row>
    <row r="132" spans="2:4">
      <c r="B132" s="48" t="s">
        <v>177</v>
      </c>
      <c r="C132" s="141">
        <v>1179299646</v>
      </c>
      <c r="D132" s="141">
        <v>214081229.32000002</v>
      </c>
    </row>
    <row r="133" spans="2:4">
      <c r="B133" s="48" t="s">
        <v>178</v>
      </c>
      <c r="C133" s="141">
        <v>114968384521</v>
      </c>
      <c r="D133" s="141">
        <v>18967062155.300007</v>
      </c>
    </row>
    <row r="134" spans="2:4">
      <c r="B134" s="95" t="s">
        <v>497</v>
      </c>
      <c r="C134" s="140">
        <f>SUM(C135:C142)</f>
        <v>191985997254</v>
      </c>
      <c r="D134" s="140">
        <f>SUM(D135:D142)</f>
        <v>36446801837.259995</v>
      </c>
    </row>
    <row r="135" spans="2:4">
      <c r="B135" s="48" t="s">
        <v>179</v>
      </c>
      <c r="C135" s="141">
        <v>103220714561</v>
      </c>
      <c r="D135" s="141">
        <v>21537692267.68</v>
      </c>
    </row>
    <row r="136" spans="2:4">
      <c r="B136" s="48" t="s">
        <v>429</v>
      </c>
      <c r="C136" s="141">
        <v>6033490</v>
      </c>
      <c r="D136" s="141">
        <v>0</v>
      </c>
    </row>
    <row r="137" spans="2:4">
      <c r="B137" s="48" t="s">
        <v>180</v>
      </c>
      <c r="C137" s="141">
        <v>200000000</v>
      </c>
      <c r="D137" s="141">
        <v>0</v>
      </c>
    </row>
    <row r="138" spans="2:4">
      <c r="B138" s="48" t="s">
        <v>181</v>
      </c>
      <c r="C138" s="141">
        <v>8781348035</v>
      </c>
      <c r="D138" s="141">
        <v>464625519.31000006</v>
      </c>
    </row>
    <row r="139" spans="2:4">
      <c r="B139" s="48" t="s">
        <v>182</v>
      </c>
      <c r="C139" s="141">
        <v>1576472756</v>
      </c>
      <c r="D139" s="141">
        <v>244968415.47999996</v>
      </c>
    </row>
    <row r="140" spans="2:4">
      <c r="B140" s="48" t="s">
        <v>183</v>
      </c>
      <c r="C140" s="141">
        <v>74140062258</v>
      </c>
      <c r="D140" s="141">
        <v>13405156530.299994</v>
      </c>
    </row>
    <row r="141" spans="2:4">
      <c r="B141" s="48" t="s">
        <v>468</v>
      </c>
      <c r="C141" s="141">
        <v>1600000</v>
      </c>
      <c r="D141" s="141">
        <v>0</v>
      </c>
    </row>
    <row r="142" spans="2:4">
      <c r="B142" s="48" t="s">
        <v>184</v>
      </c>
      <c r="C142" s="141">
        <v>4059766154</v>
      </c>
      <c r="D142" s="141">
        <v>794359104.49000001</v>
      </c>
    </row>
    <row r="143" spans="2:4">
      <c r="B143" s="95" t="s">
        <v>185</v>
      </c>
      <c r="C143" s="140">
        <f>SUM(C144:C147)</f>
        <v>1252287590</v>
      </c>
      <c r="D143" s="140">
        <f>SUM(D144:D147)</f>
        <v>187324371.56</v>
      </c>
    </row>
    <row r="144" spans="2:4">
      <c r="B144" s="48" t="s">
        <v>186</v>
      </c>
      <c r="C144" s="141">
        <v>298552955</v>
      </c>
      <c r="D144" s="141">
        <v>37870253.009999998</v>
      </c>
    </row>
    <row r="145" spans="2:4">
      <c r="B145" s="48" t="s">
        <v>469</v>
      </c>
      <c r="C145" s="141">
        <v>112471764</v>
      </c>
      <c r="D145" s="141">
        <v>11402099.15</v>
      </c>
    </row>
    <row r="146" spans="2:4">
      <c r="B146" s="48" t="s">
        <v>187</v>
      </c>
      <c r="C146" s="141">
        <v>314754182</v>
      </c>
      <c r="D146" s="141">
        <v>23851268.200000003</v>
      </c>
    </row>
    <row r="147" spans="2:4">
      <c r="B147" s="48" t="s">
        <v>188</v>
      </c>
      <c r="C147" s="141">
        <v>526508689</v>
      </c>
      <c r="D147" s="141">
        <v>114200751.19999999</v>
      </c>
    </row>
    <row r="148" spans="2:4">
      <c r="B148" s="94" t="s">
        <v>569</v>
      </c>
      <c r="C148" s="140">
        <f>C149</f>
        <v>362550018434</v>
      </c>
      <c r="D148" s="140">
        <f>D149</f>
        <v>98218662054.970001</v>
      </c>
    </row>
    <row r="149" spans="2:4">
      <c r="B149" s="95" t="s">
        <v>570</v>
      </c>
      <c r="C149" s="140">
        <f>C150</f>
        <v>362550018434</v>
      </c>
      <c r="D149" s="140">
        <f>D150</f>
        <v>98218662054.970001</v>
      </c>
    </row>
    <row r="150" spans="2:4">
      <c r="B150" s="48" t="s">
        <v>571</v>
      </c>
      <c r="C150" s="141">
        <v>362550018434</v>
      </c>
      <c r="D150" s="141">
        <v>98218662054.970001</v>
      </c>
    </row>
    <row r="151" spans="2:4">
      <c r="B151" s="50" t="s">
        <v>338</v>
      </c>
      <c r="C151" s="139">
        <f t="shared" ref="C151:D153" si="0">C152</f>
        <v>121192561989</v>
      </c>
      <c r="D151" s="139">
        <f t="shared" si="0"/>
        <v>30289959856.580002</v>
      </c>
    </row>
    <row r="152" spans="2:4">
      <c r="B152" s="94" t="s">
        <v>572</v>
      </c>
      <c r="C152" s="140">
        <f t="shared" si="0"/>
        <v>121192561989</v>
      </c>
      <c r="D152" s="140">
        <f t="shared" si="0"/>
        <v>30289959856.580002</v>
      </c>
    </row>
    <row r="153" spans="2:4">
      <c r="B153" s="95" t="s">
        <v>573</v>
      </c>
      <c r="C153" s="140">
        <f t="shared" si="0"/>
        <v>121192561989</v>
      </c>
      <c r="D153" s="140">
        <f t="shared" si="0"/>
        <v>30289959856.580002</v>
      </c>
    </row>
    <row r="154" spans="2:4">
      <c r="B154" s="48" t="s">
        <v>574</v>
      </c>
      <c r="C154" s="141">
        <v>121192561989</v>
      </c>
      <c r="D154" s="141">
        <v>30289959856.580002</v>
      </c>
    </row>
    <row r="155" spans="2:4">
      <c r="B155" s="44" t="s">
        <v>337</v>
      </c>
      <c r="C155" s="51">
        <f>C151+C15</f>
        <v>1744025968276</v>
      </c>
      <c r="D155" s="51">
        <f>D151+D15</f>
        <v>386237833414.08002</v>
      </c>
    </row>
    <row r="156" spans="2:4">
      <c r="B156" s="130" t="s">
        <v>726</v>
      </c>
      <c r="C156" s="49"/>
    </row>
    <row r="157" spans="2:4">
      <c r="B157" s="116" t="s">
        <v>697</v>
      </c>
      <c r="C157" s="116"/>
      <c r="D157" s="116"/>
    </row>
    <row r="158" spans="2:4" ht="25.9" customHeight="1">
      <c r="B158" s="198" t="s">
        <v>795</v>
      </c>
      <c r="C158" s="198"/>
      <c r="D158" s="198"/>
    </row>
    <row r="159" spans="2:4">
      <c r="B159" s="52" t="s">
        <v>728</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4"/>
  <sheetViews>
    <sheetView showGridLines="0" zoomScaleNormal="100" workbookViewId="0">
      <selection activeCell="I60" sqref="I60"/>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87" t="s">
        <v>609</v>
      </c>
      <c r="B1" s="187"/>
      <c r="C1" s="187"/>
      <c r="D1" s="187"/>
      <c r="E1" s="187"/>
      <c r="F1" s="187"/>
    </row>
    <row r="2" spans="1:6" ht="21" customHeight="1">
      <c r="A2" s="188" t="s">
        <v>0</v>
      </c>
      <c r="B2" s="188"/>
      <c r="C2" s="188"/>
      <c r="D2" s="188"/>
      <c r="E2" s="188"/>
      <c r="F2" s="188"/>
    </row>
    <row r="3" spans="1:6" ht="14.45" customHeight="1">
      <c r="A3" s="194" t="s">
        <v>1</v>
      </c>
      <c r="B3" s="194"/>
      <c r="C3" s="194"/>
      <c r="D3" s="194"/>
      <c r="E3" s="194"/>
      <c r="F3" s="194"/>
    </row>
    <row r="5" spans="1:6" ht="18" customHeight="1">
      <c r="A5" s="195" t="s">
        <v>22</v>
      </c>
      <c r="B5" s="195"/>
      <c r="C5" s="195"/>
      <c r="D5" s="195"/>
      <c r="E5" s="195"/>
      <c r="F5" s="195"/>
    </row>
    <row r="6" spans="1:6" ht="18.75">
      <c r="A6" s="199" t="s">
        <v>189</v>
      </c>
      <c r="B6" s="199"/>
      <c r="C6" s="199"/>
      <c r="D6" s="199"/>
      <c r="E6" s="199"/>
      <c r="F6" s="199"/>
    </row>
    <row r="7" spans="1:6" ht="18.75">
      <c r="A7" s="191" t="s">
        <v>794</v>
      </c>
      <c r="B7" s="191"/>
      <c r="C7" s="191"/>
      <c r="D7" s="191"/>
      <c r="E7" s="191"/>
      <c r="F7" s="191"/>
    </row>
    <row r="8" spans="1:6" ht="18.75">
      <c r="A8" s="186" t="s">
        <v>608</v>
      </c>
      <c r="B8" s="186"/>
      <c r="C8" s="186"/>
      <c r="D8" s="186"/>
      <c r="E8" s="186"/>
      <c r="F8" s="186"/>
    </row>
    <row r="9" spans="1:6" ht="15.75">
      <c r="A9" s="193" t="s">
        <v>4</v>
      </c>
      <c r="B9" s="193"/>
      <c r="C9" s="193"/>
      <c r="D9" s="193"/>
      <c r="E9" s="193"/>
      <c r="F9" s="193"/>
    </row>
    <row r="11" spans="1:6">
      <c r="C11" s="202" t="s">
        <v>5</v>
      </c>
      <c r="D11" s="53" t="s">
        <v>790</v>
      </c>
      <c r="E11" s="202" t="s">
        <v>699</v>
      </c>
    </row>
    <row r="12" spans="1:6">
      <c r="C12" s="202"/>
      <c r="D12" s="54" t="s">
        <v>608</v>
      </c>
      <c r="E12" s="202"/>
    </row>
    <row r="13" spans="1:6">
      <c r="C13" s="96" t="s">
        <v>238</v>
      </c>
      <c r="D13" s="97">
        <f>SUM(D14,D20,D30,D40,D49,D55,D65,D70)</f>
        <v>1622833406287</v>
      </c>
      <c r="E13" s="97">
        <f>SUM(E14,E20,E30,E40,E49,E55,E65,E70)</f>
        <v>355947873557.50006</v>
      </c>
    </row>
    <row r="14" spans="1:6">
      <c r="C14" s="98" t="s">
        <v>575</v>
      </c>
      <c r="D14" s="99">
        <f>SUM(D15:D19)</f>
        <v>377772703498</v>
      </c>
      <c r="E14" s="99">
        <f>SUM(E15:E19)</f>
        <v>82912739474.690048</v>
      </c>
    </row>
    <row r="15" spans="1:6">
      <c r="C15" s="100" t="s">
        <v>190</v>
      </c>
      <c r="D15" s="101">
        <v>309943604911</v>
      </c>
      <c r="E15" s="101">
        <v>69214408844.670044</v>
      </c>
    </row>
    <row r="16" spans="1:6">
      <c r="C16" s="100" t="s">
        <v>191</v>
      </c>
      <c r="D16" s="101">
        <v>26271320885</v>
      </c>
      <c r="E16" s="101">
        <v>3557197100.6699996</v>
      </c>
    </row>
    <row r="17" spans="3:5">
      <c r="C17" s="100" t="s">
        <v>192</v>
      </c>
      <c r="D17" s="101">
        <v>668027539</v>
      </c>
      <c r="E17" s="101">
        <v>150150921.58000001</v>
      </c>
    </row>
    <row r="18" spans="3:5">
      <c r="C18" s="100" t="s">
        <v>486</v>
      </c>
      <c r="D18" s="101">
        <v>2706133367</v>
      </c>
      <c r="E18" s="101">
        <v>358139862.87000006</v>
      </c>
    </row>
    <row r="19" spans="3:5">
      <c r="C19" s="100" t="s">
        <v>193</v>
      </c>
      <c r="D19" s="101">
        <v>38183616796</v>
      </c>
      <c r="E19" s="101">
        <v>9632842744.9000072</v>
      </c>
    </row>
    <row r="20" spans="3:5">
      <c r="C20" s="98" t="s">
        <v>576</v>
      </c>
      <c r="D20" s="99">
        <f>SUM(D21:D29)</f>
        <v>110169756792</v>
      </c>
      <c r="E20" s="99">
        <f>SUM(E21:E29)</f>
        <v>20591160073.799995</v>
      </c>
    </row>
    <row r="21" spans="3:5">
      <c r="C21" s="100" t="s">
        <v>194</v>
      </c>
      <c r="D21" s="101">
        <v>11443137328</v>
      </c>
      <c r="E21" s="101">
        <v>3314239915.9599962</v>
      </c>
    </row>
    <row r="22" spans="3:5">
      <c r="C22" s="100" t="s">
        <v>195</v>
      </c>
      <c r="D22" s="101">
        <v>11025261284</v>
      </c>
      <c r="E22" s="101">
        <v>949298372.85000014</v>
      </c>
    </row>
    <row r="23" spans="3:5">
      <c r="C23" s="100" t="s">
        <v>196</v>
      </c>
      <c r="D23" s="101">
        <v>5430213176</v>
      </c>
      <c r="E23" s="101">
        <v>696869155.17999935</v>
      </c>
    </row>
    <row r="24" spans="3:5">
      <c r="C24" s="100" t="s">
        <v>197</v>
      </c>
      <c r="D24" s="101">
        <v>3335613293</v>
      </c>
      <c r="E24" s="101">
        <v>355645298.75999999</v>
      </c>
    </row>
    <row r="25" spans="3:5">
      <c r="C25" s="100" t="s">
        <v>198</v>
      </c>
      <c r="D25" s="101">
        <v>10669404203</v>
      </c>
      <c r="E25" s="101">
        <v>1990391773.1100011</v>
      </c>
    </row>
    <row r="26" spans="3:5">
      <c r="C26" s="100" t="s">
        <v>199</v>
      </c>
      <c r="D26" s="101">
        <v>9660946458</v>
      </c>
      <c r="E26" s="101">
        <v>2096761876.490001</v>
      </c>
    </row>
    <row r="27" spans="3:5">
      <c r="C27" s="100" t="s">
        <v>200</v>
      </c>
      <c r="D27" s="101">
        <v>6526168737</v>
      </c>
      <c r="E27" s="101">
        <v>742111847.63000011</v>
      </c>
    </row>
    <row r="28" spans="3:5">
      <c r="C28" s="100" t="s">
        <v>201</v>
      </c>
      <c r="D28" s="101">
        <v>22811971167</v>
      </c>
      <c r="E28" s="101">
        <v>2134637727.3599997</v>
      </c>
    </row>
    <row r="29" spans="3:5">
      <c r="C29" s="100" t="s">
        <v>202</v>
      </c>
      <c r="D29" s="101">
        <v>29267041146</v>
      </c>
      <c r="E29" s="101">
        <v>8311204106.4599972</v>
      </c>
    </row>
    <row r="30" spans="3:5">
      <c r="C30" s="98" t="s">
        <v>577</v>
      </c>
      <c r="D30" s="99">
        <f>SUM(D31:D39)</f>
        <v>65411381413</v>
      </c>
      <c r="E30" s="99">
        <f>SUM(E31:E39)</f>
        <v>5595743355.4699984</v>
      </c>
    </row>
    <row r="31" spans="3:5">
      <c r="C31" s="100" t="s">
        <v>203</v>
      </c>
      <c r="D31" s="101">
        <v>11702447899</v>
      </c>
      <c r="E31" s="101">
        <v>747303650.6400001</v>
      </c>
    </row>
    <row r="32" spans="3:5">
      <c r="C32" s="100" t="s">
        <v>204</v>
      </c>
      <c r="D32" s="101">
        <v>5611935809</v>
      </c>
      <c r="E32" s="101">
        <v>1117545179.6399994</v>
      </c>
    </row>
    <row r="33" spans="3:5">
      <c r="C33" s="100" t="s">
        <v>205</v>
      </c>
      <c r="D33" s="101">
        <v>4059350557</v>
      </c>
      <c r="E33" s="101">
        <v>437773560.94999993</v>
      </c>
    </row>
    <row r="34" spans="3:5">
      <c r="C34" s="100" t="s">
        <v>206</v>
      </c>
      <c r="D34" s="101">
        <v>15158879690</v>
      </c>
      <c r="E34" s="101">
        <v>358990114.25</v>
      </c>
    </row>
    <row r="35" spans="3:5">
      <c r="C35" s="100" t="s">
        <v>207</v>
      </c>
      <c r="D35" s="101">
        <v>591440202</v>
      </c>
      <c r="E35" s="101">
        <v>56942605.139999978</v>
      </c>
    </row>
    <row r="36" spans="3:5">
      <c r="C36" s="100" t="s">
        <v>208</v>
      </c>
      <c r="D36" s="101">
        <v>3092772923</v>
      </c>
      <c r="E36" s="101">
        <v>556699177.05999994</v>
      </c>
    </row>
    <row r="37" spans="3:5">
      <c r="C37" s="100" t="s">
        <v>209</v>
      </c>
      <c r="D37" s="101">
        <v>10275200554</v>
      </c>
      <c r="E37" s="101">
        <v>1192480212.1799994</v>
      </c>
    </row>
    <row r="38" spans="3:5">
      <c r="C38" s="100" t="s">
        <v>210</v>
      </c>
      <c r="D38" s="101">
        <v>3801497018</v>
      </c>
      <c r="E38" s="101">
        <v>0</v>
      </c>
    </row>
    <row r="39" spans="3:5">
      <c r="C39" s="100" t="s">
        <v>211</v>
      </c>
      <c r="D39" s="101">
        <v>11117856761</v>
      </c>
      <c r="E39" s="101">
        <v>1128008855.6099994</v>
      </c>
    </row>
    <row r="40" spans="3:5">
      <c r="C40" s="98" t="s">
        <v>578</v>
      </c>
      <c r="D40" s="99">
        <f>SUM(D41:D48)</f>
        <v>540356079892</v>
      </c>
      <c r="E40" s="99">
        <f>SUM(E41:E48)</f>
        <v>133946522291.53</v>
      </c>
    </row>
    <row r="41" spans="3:5">
      <c r="C41" s="100" t="s">
        <v>212</v>
      </c>
      <c r="D41" s="101">
        <v>167780996005</v>
      </c>
      <c r="E41" s="101">
        <v>36030974479.320007</v>
      </c>
    </row>
    <row r="42" spans="3:5">
      <c r="C42" s="100" t="s">
        <v>614</v>
      </c>
      <c r="D42" s="101">
        <v>181942892117</v>
      </c>
      <c r="E42" s="101">
        <v>42972310732.650002</v>
      </c>
    </row>
    <row r="43" spans="3:5">
      <c r="C43" s="100" t="s">
        <v>213</v>
      </c>
      <c r="D43" s="101">
        <v>19945483206</v>
      </c>
      <c r="E43" s="101">
        <v>4724174228.5300016</v>
      </c>
    </row>
    <row r="44" spans="3:5">
      <c r="C44" s="100" t="s">
        <v>214</v>
      </c>
      <c r="D44" s="101">
        <v>101150073871</v>
      </c>
      <c r="E44" s="101">
        <v>32474086815.019997</v>
      </c>
    </row>
    <row r="45" spans="3:5">
      <c r="C45" s="100" t="s">
        <v>215</v>
      </c>
      <c r="D45" s="101">
        <v>39130651083</v>
      </c>
      <c r="E45" s="101">
        <v>12938467880.75</v>
      </c>
    </row>
    <row r="46" spans="3:5">
      <c r="C46" s="100" t="s">
        <v>216</v>
      </c>
      <c r="D46" s="101">
        <v>13786016885</v>
      </c>
      <c r="E46" s="101">
        <v>1709771494.21</v>
      </c>
    </row>
    <row r="47" spans="3:5">
      <c r="C47" s="100" t="s">
        <v>217</v>
      </c>
      <c r="D47" s="101">
        <v>955120864</v>
      </c>
      <c r="E47" s="101">
        <v>214129507.44</v>
      </c>
    </row>
    <row r="48" spans="3:5">
      <c r="C48" s="100" t="s">
        <v>218</v>
      </c>
      <c r="D48" s="101">
        <v>15664845861</v>
      </c>
      <c r="E48" s="101">
        <v>2882607153.6100006</v>
      </c>
    </row>
    <row r="49" spans="3:5">
      <c r="C49" s="98" t="s">
        <v>579</v>
      </c>
      <c r="D49" s="99">
        <f>SUM(D50:D54)</f>
        <v>72988962348</v>
      </c>
      <c r="E49" s="99">
        <f>SUM(E50:E54)</f>
        <v>10538111355.82</v>
      </c>
    </row>
    <row r="50" spans="3:5">
      <c r="C50" s="100" t="s">
        <v>219</v>
      </c>
      <c r="D50" s="101">
        <v>174800000</v>
      </c>
      <c r="E50" s="101">
        <v>151560833.83000001</v>
      </c>
    </row>
    <row r="51" spans="3:5">
      <c r="C51" s="100" t="s">
        <v>792</v>
      </c>
      <c r="D51" s="101">
        <v>9545030188</v>
      </c>
      <c r="E51" s="101">
        <v>2270132582.9799995</v>
      </c>
    </row>
    <row r="52" spans="3:5">
      <c r="C52" s="100" t="s">
        <v>220</v>
      </c>
      <c r="D52" s="101">
        <v>8923828232</v>
      </c>
      <c r="E52" s="101">
        <v>1959745793.53</v>
      </c>
    </row>
    <row r="53" spans="3:5">
      <c r="C53" s="100" t="s">
        <v>793</v>
      </c>
      <c r="D53" s="101">
        <v>49901315868</v>
      </c>
      <c r="E53" s="101">
        <v>6031672145.4800005</v>
      </c>
    </row>
    <row r="54" spans="3:5">
      <c r="C54" s="100" t="s">
        <v>221</v>
      </c>
      <c r="D54" s="101">
        <v>4443988060</v>
      </c>
      <c r="E54" s="101">
        <v>125000000</v>
      </c>
    </row>
    <row r="55" spans="3:5">
      <c r="C55" s="98" t="s">
        <v>580</v>
      </c>
      <c r="D55" s="99">
        <f>SUM(D56:D64)</f>
        <v>33654087324</v>
      </c>
      <c r="E55" s="99">
        <f>SUM(E56:E64)</f>
        <v>3014328979.2700005</v>
      </c>
    </row>
    <row r="56" spans="3:5">
      <c r="C56" s="100" t="s">
        <v>222</v>
      </c>
      <c r="D56" s="101">
        <v>6643236801</v>
      </c>
      <c r="E56" s="101">
        <v>670583004.39999998</v>
      </c>
    </row>
    <row r="57" spans="3:5">
      <c r="C57" s="100" t="s">
        <v>223</v>
      </c>
      <c r="D57" s="101">
        <v>1353386376</v>
      </c>
      <c r="E57" s="101">
        <v>125398832.78999998</v>
      </c>
    </row>
    <row r="58" spans="3:5">
      <c r="C58" s="100" t="s">
        <v>224</v>
      </c>
      <c r="D58" s="101">
        <v>3447411652</v>
      </c>
      <c r="E58" s="101">
        <v>136747501.57999998</v>
      </c>
    </row>
    <row r="59" spans="3:5">
      <c r="C59" s="100" t="s">
        <v>225</v>
      </c>
      <c r="D59" s="101">
        <v>3370833704</v>
      </c>
      <c r="E59" s="101">
        <v>735151512.11000001</v>
      </c>
    </row>
    <row r="60" spans="3:5">
      <c r="C60" s="100" t="s">
        <v>226</v>
      </c>
      <c r="D60" s="101">
        <v>11238571175</v>
      </c>
      <c r="E60" s="101">
        <v>97842420.490000054</v>
      </c>
    </row>
    <row r="61" spans="3:5">
      <c r="C61" s="100" t="s">
        <v>227</v>
      </c>
      <c r="D61" s="101">
        <v>2479828116</v>
      </c>
      <c r="E61" s="101">
        <v>88877954.530000001</v>
      </c>
    </row>
    <row r="62" spans="3:5">
      <c r="C62" s="100" t="s">
        <v>228</v>
      </c>
      <c r="D62" s="101">
        <v>696384278</v>
      </c>
      <c r="E62" s="101">
        <v>15689300</v>
      </c>
    </row>
    <row r="63" spans="3:5">
      <c r="C63" s="100" t="s">
        <v>229</v>
      </c>
      <c r="D63" s="101">
        <v>1450384039</v>
      </c>
      <c r="E63" s="101">
        <v>18025965.759999998</v>
      </c>
    </row>
    <row r="64" spans="3:5">
      <c r="C64" s="100" t="s">
        <v>230</v>
      </c>
      <c r="D64" s="101">
        <v>2974051183</v>
      </c>
      <c r="E64" s="101">
        <v>1126012487.6100001</v>
      </c>
    </row>
    <row r="65" spans="3:5">
      <c r="C65" s="98" t="s">
        <v>581</v>
      </c>
      <c r="D65" s="99">
        <f>SUM(D66:D69)</f>
        <v>98223319456</v>
      </c>
      <c r="E65" s="99">
        <f>SUM(E66:E69)</f>
        <v>13930138852</v>
      </c>
    </row>
    <row r="66" spans="3:5">
      <c r="C66" s="100" t="s">
        <v>231</v>
      </c>
      <c r="D66" s="101">
        <v>40520299875</v>
      </c>
      <c r="E66" s="101">
        <v>4513401656.1899986</v>
      </c>
    </row>
    <row r="67" spans="3:5">
      <c r="C67" s="100" t="s">
        <v>232</v>
      </c>
      <c r="D67" s="101">
        <v>55104645921</v>
      </c>
      <c r="E67" s="101">
        <v>9416737195.8100014</v>
      </c>
    </row>
    <row r="68" spans="3:5">
      <c r="C68" s="100" t="s">
        <v>618</v>
      </c>
      <c r="D68" s="101">
        <v>152089385</v>
      </c>
      <c r="E68" s="101">
        <v>0</v>
      </c>
    </row>
    <row r="69" spans="3:5">
      <c r="C69" s="100" t="s">
        <v>233</v>
      </c>
      <c r="D69" s="101">
        <v>2446284275</v>
      </c>
      <c r="E69" s="101">
        <v>0</v>
      </c>
    </row>
    <row r="70" spans="3:5">
      <c r="C70" s="98" t="s">
        <v>582</v>
      </c>
      <c r="D70" s="99">
        <f>SUM(D71:D74)</f>
        <v>324257115564</v>
      </c>
      <c r="E70" s="99">
        <f>SUM(E71:E74)</f>
        <v>85419129174.919998</v>
      </c>
    </row>
    <row r="71" spans="3:5">
      <c r="C71" s="100" t="s">
        <v>234</v>
      </c>
      <c r="D71" s="101">
        <v>115480602004</v>
      </c>
      <c r="E71" s="101">
        <v>24296175907.459999</v>
      </c>
    </row>
    <row r="72" spans="3:5">
      <c r="C72" s="100" t="s">
        <v>235</v>
      </c>
      <c r="D72" s="101">
        <v>207303121140</v>
      </c>
      <c r="E72" s="101">
        <v>60917919267.980003</v>
      </c>
    </row>
    <row r="73" spans="3:5">
      <c r="C73" s="100" t="s">
        <v>236</v>
      </c>
      <c r="D73" s="101">
        <v>1473392420</v>
      </c>
      <c r="E73" s="101">
        <v>204566879.52999997</v>
      </c>
    </row>
    <row r="74" spans="3:5">
      <c r="C74" s="100" t="s">
        <v>729</v>
      </c>
      <c r="D74" s="101">
        <v>0</v>
      </c>
      <c r="E74" s="101">
        <v>467119.95</v>
      </c>
    </row>
    <row r="75" spans="3:5">
      <c r="C75" s="96" t="s">
        <v>338</v>
      </c>
      <c r="D75" s="102">
        <f>D76+D78</f>
        <v>121192561989</v>
      </c>
      <c r="E75" s="102">
        <f>E76+E78</f>
        <v>30289959856.580002</v>
      </c>
    </row>
    <row r="76" spans="3:5">
      <c r="C76" s="98" t="s">
        <v>583</v>
      </c>
      <c r="D76" s="99">
        <f>D77</f>
        <v>5117721882</v>
      </c>
      <c r="E76" s="99">
        <f>E77</f>
        <v>143911177.19999999</v>
      </c>
    </row>
    <row r="77" spans="3:5">
      <c r="C77" s="100" t="s">
        <v>584</v>
      </c>
      <c r="D77" s="101">
        <v>5117721882</v>
      </c>
      <c r="E77" s="101">
        <v>143911177.19999999</v>
      </c>
    </row>
    <row r="78" spans="3:5">
      <c r="C78" s="98" t="s">
        <v>585</v>
      </c>
      <c r="D78" s="99">
        <f>D79</f>
        <v>116074840107</v>
      </c>
      <c r="E78" s="99">
        <f>E79</f>
        <v>30146048679.380001</v>
      </c>
    </row>
    <row r="79" spans="3:5">
      <c r="C79" s="100" t="s">
        <v>586</v>
      </c>
      <c r="D79" s="101">
        <v>116074840107</v>
      </c>
      <c r="E79" s="101">
        <v>30146048679.380001</v>
      </c>
    </row>
    <row r="80" spans="3:5">
      <c r="C80" s="61" t="s">
        <v>337</v>
      </c>
      <c r="D80" s="103">
        <f>D75+D13</f>
        <v>1744025968276</v>
      </c>
      <c r="E80" s="103">
        <f>E75+E13</f>
        <v>386237833414.08008</v>
      </c>
    </row>
    <row r="81" spans="3:6">
      <c r="C81" s="129" t="s">
        <v>726</v>
      </c>
      <c r="D81" s="62"/>
      <c r="E81" s="63"/>
      <c r="F81" s="62"/>
    </row>
    <row r="82" spans="3:6">
      <c r="C82" s="116" t="s">
        <v>697</v>
      </c>
      <c r="D82" s="116"/>
      <c r="E82" s="116"/>
    </row>
    <row r="83" spans="3:6" ht="26.45" customHeight="1">
      <c r="C83" s="198" t="s">
        <v>795</v>
      </c>
      <c r="D83" s="198"/>
      <c r="E83" s="198"/>
    </row>
    <row r="84" spans="3:6">
      <c r="C84" s="52" t="s">
        <v>727</v>
      </c>
    </row>
  </sheetData>
  <mergeCells count="11">
    <mergeCell ref="C83:E83"/>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ignoredErrors>
    <ignoredError sqref="E70" formulaRange="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846"/>
  <sheetViews>
    <sheetView showGridLines="0" workbookViewId="0">
      <selection activeCell="I1" sqref="I1"/>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16384" width="11.5703125" style="11"/>
  </cols>
  <sheetData>
    <row r="1" spans="1:5" ht="27.75">
      <c r="A1" s="204" t="s">
        <v>609</v>
      </c>
      <c r="B1" s="204"/>
      <c r="C1" s="204"/>
      <c r="D1" s="204"/>
      <c r="E1" s="204"/>
    </row>
    <row r="2" spans="1:5" ht="20.25">
      <c r="A2" s="205" t="s">
        <v>0</v>
      </c>
      <c r="B2" s="205"/>
      <c r="C2" s="205"/>
      <c r="D2" s="205"/>
      <c r="E2" s="205"/>
    </row>
    <row r="3" spans="1:5">
      <c r="A3" s="206" t="s">
        <v>1</v>
      </c>
      <c r="B3" s="206"/>
      <c r="C3" s="206"/>
      <c r="D3" s="206"/>
      <c r="E3" s="206"/>
    </row>
    <row r="4" spans="1:5">
      <c r="A4" s="64"/>
      <c r="B4" s="64"/>
      <c r="C4" s="64"/>
      <c r="D4" s="64"/>
      <c r="E4" s="64"/>
    </row>
    <row r="5" spans="1:5" ht="18.75">
      <c r="A5" s="207" t="s">
        <v>22</v>
      </c>
      <c r="B5" s="207"/>
      <c r="C5" s="207"/>
      <c r="D5" s="207"/>
      <c r="E5" s="207"/>
    </row>
    <row r="6" spans="1:5" ht="18.75">
      <c r="A6" s="208" t="s">
        <v>237</v>
      </c>
      <c r="B6" s="208"/>
      <c r="C6" s="208"/>
      <c r="D6" s="208"/>
      <c r="E6" s="208"/>
    </row>
    <row r="7" spans="1:5" ht="18.75">
      <c r="A7" s="203" t="s">
        <v>794</v>
      </c>
      <c r="B7" s="203"/>
      <c r="C7" s="203"/>
      <c r="D7" s="203"/>
      <c r="E7" s="203"/>
    </row>
    <row r="8" spans="1:5" ht="18.75">
      <c r="A8" s="186" t="s">
        <v>608</v>
      </c>
      <c r="B8" s="186"/>
      <c r="C8" s="186"/>
      <c r="D8" s="186"/>
      <c r="E8" s="186"/>
    </row>
    <row r="9" spans="1:5" ht="15.75">
      <c r="A9" s="210" t="s">
        <v>4</v>
      </c>
      <c r="B9" s="210"/>
      <c r="C9" s="210"/>
      <c r="D9" s="210"/>
      <c r="E9" s="210"/>
    </row>
    <row r="10" spans="1:5">
      <c r="A10" s="64"/>
      <c r="B10" s="64"/>
      <c r="C10" s="64"/>
      <c r="D10" s="64"/>
      <c r="E10" s="64"/>
    </row>
    <row r="11" spans="1:5">
      <c r="A11" s="64"/>
      <c r="B11" s="64"/>
      <c r="C11" s="64"/>
      <c r="D11" s="64"/>
      <c r="E11" s="64"/>
    </row>
    <row r="13" spans="1:5">
      <c r="C13" s="211" t="s">
        <v>5</v>
      </c>
      <c r="D13" s="65" t="s">
        <v>790</v>
      </c>
      <c r="E13" s="209" t="s">
        <v>699</v>
      </c>
    </row>
    <row r="14" spans="1:5">
      <c r="C14" s="211"/>
      <c r="D14" s="120" t="s">
        <v>608</v>
      </c>
      <c r="E14" s="209"/>
    </row>
    <row r="15" spans="1:5">
      <c r="C15" s="159" t="s">
        <v>238</v>
      </c>
      <c r="D15" s="159">
        <v>96543478243</v>
      </c>
      <c r="E15" s="159">
        <v>14830972703.559998</v>
      </c>
    </row>
    <row r="16" spans="1:5">
      <c r="C16" s="160" t="s">
        <v>239</v>
      </c>
      <c r="D16" s="161">
        <v>11233558074</v>
      </c>
      <c r="E16" s="161">
        <v>1937120903.3799999</v>
      </c>
    </row>
    <row r="17" spans="3:5">
      <c r="C17" s="100" t="s">
        <v>240</v>
      </c>
      <c r="D17" s="101">
        <v>7222922235</v>
      </c>
      <c r="E17" s="101">
        <v>1487614953.0899999</v>
      </c>
    </row>
    <row r="18" spans="3:5">
      <c r="C18" s="58" t="s">
        <v>587</v>
      </c>
      <c r="D18" s="101">
        <v>40000000</v>
      </c>
      <c r="E18" s="101">
        <v>23391718.460000001</v>
      </c>
    </row>
    <row r="19" spans="3:5">
      <c r="C19" s="58" t="s">
        <v>619</v>
      </c>
      <c r="D19" s="101">
        <v>11961356</v>
      </c>
      <c r="E19" s="101">
        <v>14413336.07</v>
      </c>
    </row>
    <row r="20" spans="3:5">
      <c r="C20" s="58" t="s">
        <v>620</v>
      </c>
      <c r="D20" s="101">
        <v>404611876</v>
      </c>
      <c r="E20" s="101">
        <v>31629503.739999998</v>
      </c>
    </row>
    <row r="21" spans="3:5">
      <c r="C21" s="58" t="s">
        <v>566</v>
      </c>
      <c r="D21" s="101">
        <v>250000000</v>
      </c>
      <c r="E21" s="101">
        <v>0</v>
      </c>
    </row>
    <row r="22" spans="3:5">
      <c r="C22" s="58" t="s">
        <v>634</v>
      </c>
      <c r="D22" s="101">
        <v>74617343</v>
      </c>
      <c r="E22" s="101">
        <v>0</v>
      </c>
    </row>
    <row r="23" spans="3:5">
      <c r="C23" s="58" t="s">
        <v>588</v>
      </c>
      <c r="D23" s="101">
        <v>20321906</v>
      </c>
      <c r="E23" s="101">
        <v>0</v>
      </c>
    </row>
    <row r="24" spans="3:5">
      <c r="C24" s="58" t="s">
        <v>621</v>
      </c>
      <c r="D24" s="101">
        <v>50000000</v>
      </c>
      <c r="E24" s="101">
        <v>0</v>
      </c>
    </row>
    <row r="25" spans="3:5">
      <c r="C25" s="58" t="s">
        <v>556</v>
      </c>
      <c r="D25" s="101">
        <v>30904487</v>
      </c>
      <c r="E25" s="101">
        <v>0</v>
      </c>
    </row>
    <row r="26" spans="3:5">
      <c r="C26" s="58" t="s">
        <v>796</v>
      </c>
      <c r="D26" s="101">
        <v>150000001</v>
      </c>
      <c r="E26" s="101">
        <v>36571827.950000003</v>
      </c>
    </row>
    <row r="27" spans="3:5">
      <c r="C27" s="58" t="s">
        <v>797</v>
      </c>
      <c r="D27" s="101">
        <v>11090100</v>
      </c>
      <c r="E27" s="101">
        <v>0</v>
      </c>
    </row>
    <row r="28" spans="3:5">
      <c r="C28" s="58" t="s">
        <v>798</v>
      </c>
      <c r="D28" s="101">
        <v>7515600</v>
      </c>
      <c r="E28" s="101">
        <v>0</v>
      </c>
    </row>
    <row r="29" spans="3:5">
      <c r="C29" s="58" t="s">
        <v>589</v>
      </c>
      <c r="D29" s="101">
        <v>22368258</v>
      </c>
      <c r="E29" s="101">
        <v>14273666.27</v>
      </c>
    </row>
    <row r="30" spans="3:5">
      <c r="C30" s="58" t="s">
        <v>799</v>
      </c>
      <c r="D30" s="101">
        <v>800000000</v>
      </c>
      <c r="E30" s="101">
        <v>137185659.44999999</v>
      </c>
    </row>
    <row r="31" spans="3:5">
      <c r="C31" s="58" t="s">
        <v>800</v>
      </c>
      <c r="D31" s="101">
        <v>10380060</v>
      </c>
      <c r="E31" s="101">
        <v>0</v>
      </c>
    </row>
    <row r="32" spans="3:5">
      <c r="C32" s="58" t="s">
        <v>622</v>
      </c>
      <c r="D32" s="101">
        <v>10432313</v>
      </c>
      <c r="E32" s="101">
        <v>0</v>
      </c>
    </row>
    <row r="33" spans="3:5">
      <c r="C33" s="58" t="s">
        <v>283</v>
      </c>
      <c r="D33" s="101">
        <v>1895778</v>
      </c>
      <c r="E33" s="101">
        <v>0</v>
      </c>
    </row>
    <row r="34" spans="3:5">
      <c r="C34" s="58" t="s">
        <v>801</v>
      </c>
      <c r="D34" s="101">
        <v>9536540</v>
      </c>
      <c r="E34" s="101">
        <v>0</v>
      </c>
    </row>
    <row r="35" spans="3:5">
      <c r="C35" s="58" t="s">
        <v>598</v>
      </c>
      <c r="D35" s="101">
        <v>1000000</v>
      </c>
      <c r="E35" s="101">
        <v>0</v>
      </c>
    </row>
    <row r="36" spans="3:5">
      <c r="C36" s="58" t="s">
        <v>565</v>
      </c>
      <c r="D36" s="101">
        <v>1751736</v>
      </c>
      <c r="E36" s="101">
        <v>0</v>
      </c>
    </row>
    <row r="37" spans="3:5">
      <c r="C37" s="58" t="s">
        <v>802</v>
      </c>
      <c r="D37" s="101">
        <v>9507126</v>
      </c>
      <c r="E37" s="101">
        <v>0</v>
      </c>
    </row>
    <row r="38" spans="3:5">
      <c r="C38" s="58" t="s">
        <v>787</v>
      </c>
      <c r="D38" s="101">
        <v>0</v>
      </c>
      <c r="E38" s="101">
        <v>0</v>
      </c>
    </row>
    <row r="39" spans="3:5">
      <c r="C39" s="58" t="s">
        <v>549</v>
      </c>
      <c r="D39" s="101">
        <v>125650113</v>
      </c>
      <c r="E39" s="101">
        <v>11153169.07</v>
      </c>
    </row>
    <row r="40" spans="3:5">
      <c r="C40" s="58" t="s">
        <v>623</v>
      </c>
      <c r="D40" s="101">
        <v>8480045</v>
      </c>
      <c r="E40" s="101">
        <v>6369636.6200000001</v>
      </c>
    </row>
    <row r="41" spans="3:5">
      <c r="C41" s="58" t="s">
        <v>436</v>
      </c>
      <c r="D41" s="101">
        <v>3526957</v>
      </c>
      <c r="E41" s="101">
        <v>0</v>
      </c>
    </row>
    <row r="42" spans="3:5">
      <c r="C42" s="58" t="s">
        <v>312</v>
      </c>
      <c r="D42" s="101">
        <v>73808208</v>
      </c>
      <c r="E42" s="101">
        <v>0</v>
      </c>
    </row>
    <row r="43" spans="3:5">
      <c r="C43" s="58" t="s">
        <v>507</v>
      </c>
      <c r="D43" s="101">
        <v>247267400</v>
      </c>
      <c r="E43" s="101">
        <v>0</v>
      </c>
    </row>
    <row r="44" spans="3:5">
      <c r="C44" s="58" t="s">
        <v>803</v>
      </c>
      <c r="D44" s="101">
        <v>65275889</v>
      </c>
      <c r="E44" s="101">
        <v>27311002.969999999</v>
      </c>
    </row>
    <row r="45" spans="3:5">
      <c r="C45" s="58" t="s">
        <v>442</v>
      </c>
      <c r="D45" s="101">
        <v>50413002</v>
      </c>
      <c r="E45" s="101">
        <v>0</v>
      </c>
    </row>
    <row r="46" spans="3:5">
      <c r="C46" s="58" t="s">
        <v>564</v>
      </c>
      <c r="D46" s="101">
        <v>12862214</v>
      </c>
      <c r="E46" s="101">
        <v>0</v>
      </c>
    </row>
    <row r="47" spans="3:5">
      <c r="C47" s="58" t="s">
        <v>509</v>
      </c>
      <c r="D47" s="101">
        <v>262219700</v>
      </c>
      <c r="E47" s="101">
        <v>0</v>
      </c>
    </row>
    <row r="48" spans="3:5">
      <c r="C48" s="58" t="s">
        <v>804</v>
      </c>
      <c r="D48" s="101">
        <v>7527313</v>
      </c>
      <c r="E48" s="101">
        <v>0</v>
      </c>
    </row>
    <row r="49" spans="3:5">
      <c r="C49" s="58" t="s">
        <v>567</v>
      </c>
      <c r="D49" s="101">
        <v>772180519</v>
      </c>
      <c r="E49" s="101">
        <v>598522048.01999998</v>
      </c>
    </row>
    <row r="50" spans="3:5">
      <c r="C50" s="58" t="s">
        <v>805</v>
      </c>
      <c r="D50" s="101">
        <v>54038051</v>
      </c>
      <c r="E50" s="101">
        <v>0</v>
      </c>
    </row>
    <row r="51" spans="3:5">
      <c r="C51" s="58" t="s">
        <v>590</v>
      </c>
      <c r="D51" s="101">
        <v>296302682</v>
      </c>
      <c r="E51" s="101">
        <v>67060784.979999997</v>
      </c>
    </row>
    <row r="52" spans="3:5">
      <c r="C52" s="58" t="s">
        <v>439</v>
      </c>
      <c r="D52" s="101">
        <v>1000000</v>
      </c>
      <c r="E52" s="101">
        <v>0</v>
      </c>
    </row>
    <row r="53" spans="3:5">
      <c r="C53" s="58" t="s">
        <v>441</v>
      </c>
      <c r="D53" s="101">
        <v>0</v>
      </c>
      <c r="E53" s="101">
        <v>26540828</v>
      </c>
    </row>
    <row r="54" spans="3:5">
      <c r="C54" s="58" t="s">
        <v>309</v>
      </c>
      <c r="D54" s="101">
        <v>12842317</v>
      </c>
      <c r="E54" s="101">
        <v>0</v>
      </c>
    </row>
    <row r="55" spans="3:5">
      <c r="C55" s="58" t="s">
        <v>624</v>
      </c>
      <c r="D55" s="101">
        <v>9334540</v>
      </c>
      <c r="E55" s="101">
        <v>0</v>
      </c>
    </row>
    <row r="56" spans="3:5">
      <c r="C56" s="58" t="s">
        <v>435</v>
      </c>
      <c r="D56" s="101">
        <v>0</v>
      </c>
      <c r="E56" s="101">
        <v>0</v>
      </c>
    </row>
    <row r="57" spans="3:5">
      <c r="C57" s="58" t="s">
        <v>625</v>
      </c>
      <c r="D57" s="101">
        <v>15197105</v>
      </c>
      <c r="E57" s="101">
        <v>0</v>
      </c>
    </row>
    <row r="58" spans="3:5">
      <c r="C58" s="58" t="s">
        <v>443</v>
      </c>
      <c r="D58" s="101">
        <v>4298065</v>
      </c>
      <c r="E58" s="101">
        <v>0</v>
      </c>
    </row>
    <row r="59" spans="3:5">
      <c r="C59" s="58" t="s">
        <v>626</v>
      </c>
      <c r="D59" s="101">
        <v>9125326</v>
      </c>
      <c r="E59" s="101">
        <v>0</v>
      </c>
    </row>
    <row r="60" spans="3:5">
      <c r="C60" s="58" t="s">
        <v>627</v>
      </c>
      <c r="D60" s="101">
        <v>8116071</v>
      </c>
      <c r="E60" s="101">
        <v>0</v>
      </c>
    </row>
    <row r="61" spans="3:5">
      <c r="C61" s="58" t="s">
        <v>628</v>
      </c>
      <c r="D61" s="101">
        <v>365000353</v>
      </c>
      <c r="E61" s="101">
        <v>59679659.170000002</v>
      </c>
    </row>
    <row r="62" spans="3:5">
      <c r="C62" s="58" t="s">
        <v>629</v>
      </c>
      <c r="D62" s="101">
        <v>6000000</v>
      </c>
      <c r="E62" s="101">
        <v>70355000.010000005</v>
      </c>
    </row>
    <row r="63" spans="3:5">
      <c r="C63" s="58" t="s">
        <v>692</v>
      </c>
      <c r="D63" s="101">
        <v>73761343</v>
      </c>
      <c r="E63" s="101">
        <v>7041497.5700000003</v>
      </c>
    </row>
    <row r="64" spans="3:5">
      <c r="C64" s="58" t="s">
        <v>559</v>
      </c>
      <c r="D64" s="101">
        <v>550727334</v>
      </c>
      <c r="E64" s="101">
        <v>231653743.49000001</v>
      </c>
    </row>
    <row r="65" spans="3:5">
      <c r="C65" s="58" t="s">
        <v>563</v>
      </c>
      <c r="D65" s="101">
        <v>12252984</v>
      </c>
      <c r="E65" s="101">
        <v>0</v>
      </c>
    </row>
    <row r="66" spans="3:5">
      <c r="C66" s="58" t="s">
        <v>545</v>
      </c>
      <c r="D66" s="101">
        <v>19017301</v>
      </c>
      <c r="E66" s="101">
        <v>0</v>
      </c>
    </row>
    <row r="67" spans="3:5">
      <c r="C67" s="58" t="s">
        <v>554</v>
      </c>
      <c r="D67" s="101">
        <v>4629558</v>
      </c>
      <c r="E67" s="101">
        <v>13070688.15</v>
      </c>
    </row>
    <row r="68" spans="3:5">
      <c r="C68" s="58" t="s">
        <v>523</v>
      </c>
      <c r="D68" s="101">
        <v>4358515</v>
      </c>
      <c r="E68" s="101">
        <v>4358515</v>
      </c>
    </row>
    <row r="69" spans="3:5">
      <c r="C69" s="58" t="s">
        <v>806</v>
      </c>
      <c r="D69" s="101">
        <v>113318935</v>
      </c>
      <c r="E69" s="101">
        <v>0</v>
      </c>
    </row>
    <row r="70" spans="3:5">
      <c r="C70" s="58" t="s">
        <v>389</v>
      </c>
      <c r="D70" s="101">
        <v>100000</v>
      </c>
      <c r="E70" s="101">
        <v>0</v>
      </c>
    </row>
    <row r="71" spans="3:5">
      <c r="C71" s="58" t="s">
        <v>807</v>
      </c>
      <c r="D71" s="101">
        <v>83908702</v>
      </c>
      <c r="E71" s="101">
        <v>675432</v>
      </c>
    </row>
    <row r="72" spans="3:5">
      <c r="C72" s="58" t="s">
        <v>455</v>
      </c>
      <c r="D72" s="101">
        <v>165478160</v>
      </c>
      <c r="E72" s="101">
        <v>0</v>
      </c>
    </row>
    <row r="73" spans="3:5">
      <c r="C73" s="58" t="s">
        <v>269</v>
      </c>
      <c r="D73" s="101">
        <v>45109788</v>
      </c>
      <c r="E73" s="101">
        <v>0</v>
      </c>
    </row>
    <row r="74" spans="3:5">
      <c r="C74" s="58" t="s">
        <v>413</v>
      </c>
      <c r="D74" s="101">
        <v>0</v>
      </c>
      <c r="E74" s="101">
        <v>0</v>
      </c>
    </row>
    <row r="75" spans="3:5">
      <c r="C75" s="58" t="s">
        <v>414</v>
      </c>
      <c r="D75" s="101">
        <v>2945047</v>
      </c>
      <c r="E75" s="101">
        <v>0</v>
      </c>
    </row>
    <row r="76" spans="3:5">
      <c r="C76" s="58" t="s">
        <v>270</v>
      </c>
      <c r="D76" s="101">
        <v>5585530</v>
      </c>
      <c r="E76" s="101">
        <v>636950.11</v>
      </c>
    </row>
    <row r="77" spans="3:5">
      <c r="C77" s="58" t="s">
        <v>280</v>
      </c>
      <c r="D77" s="101">
        <v>181782167</v>
      </c>
      <c r="E77" s="101">
        <v>0</v>
      </c>
    </row>
    <row r="78" spans="3:5">
      <c r="C78" s="58" t="s">
        <v>258</v>
      </c>
      <c r="D78" s="101">
        <v>149999990</v>
      </c>
      <c r="E78" s="101">
        <v>12000000</v>
      </c>
    </row>
    <row r="79" spans="3:5">
      <c r="C79" s="58" t="s">
        <v>808</v>
      </c>
      <c r="D79" s="101">
        <v>587130926</v>
      </c>
      <c r="E79" s="101">
        <v>7324685.6699999999</v>
      </c>
    </row>
    <row r="80" spans="3:5">
      <c r="C80" s="58" t="s">
        <v>285</v>
      </c>
      <c r="D80" s="101">
        <v>1510244</v>
      </c>
      <c r="E80" s="101">
        <v>0</v>
      </c>
    </row>
    <row r="81" spans="3:5">
      <c r="C81" s="58" t="s">
        <v>809</v>
      </c>
      <c r="D81" s="101">
        <v>8913591</v>
      </c>
      <c r="E81" s="101">
        <v>0</v>
      </c>
    </row>
    <row r="82" spans="3:5">
      <c r="C82" s="58" t="s">
        <v>562</v>
      </c>
      <c r="D82" s="101">
        <v>225001054</v>
      </c>
      <c r="E82" s="101">
        <v>84524830</v>
      </c>
    </row>
    <row r="83" spans="3:5">
      <c r="C83" s="58" t="s">
        <v>350</v>
      </c>
      <c r="D83" s="101">
        <v>1751736</v>
      </c>
      <c r="E83" s="101">
        <v>0</v>
      </c>
    </row>
    <row r="84" spans="3:5">
      <c r="C84" s="58" t="s">
        <v>672</v>
      </c>
      <c r="D84" s="101">
        <v>9721548</v>
      </c>
      <c r="E84" s="101">
        <v>0</v>
      </c>
    </row>
    <row r="85" spans="3:5">
      <c r="C85" s="58" t="s">
        <v>561</v>
      </c>
      <c r="D85" s="101">
        <v>1751736</v>
      </c>
      <c r="E85" s="101">
        <v>0</v>
      </c>
    </row>
    <row r="86" spans="3:5">
      <c r="C86" s="58" t="s">
        <v>401</v>
      </c>
      <c r="D86" s="101">
        <v>7166189</v>
      </c>
      <c r="E86" s="101">
        <v>0</v>
      </c>
    </row>
    <row r="87" spans="3:5">
      <c r="C87" s="58" t="s">
        <v>451</v>
      </c>
      <c r="D87" s="101">
        <v>1823763</v>
      </c>
      <c r="E87" s="101">
        <v>0</v>
      </c>
    </row>
    <row r="88" spans="3:5">
      <c r="C88" s="58" t="s">
        <v>430</v>
      </c>
      <c r="D88" s="101">
        <v>636815744</v>
      </c>
      <c r="E88" s="101">
        <v>1870770.32</v>
      </c>
    </row>
    <row r="89" spans="3:5">
      <c r="C89" s="58" t="s">
        <v>242</v>
      </c>
      <c r="D89" s="101">
        <v>388060363</v>
      </c>
      <c r="E89" s="101">
        <v>0</v>
      </c>
    </row>
    <row r="90" spans="3:5">
      <c r="C90" s="58" t="s">
        <v>630</v>
      </c>
      <c r="D90" s="101">
        <v>4617718</v>
      </c>
      <c r="E90" s="101">
        <v>0</v>
      </c>
    </row>
    <row r="91" spans="3:5">
      <c r="C91" s="100" t="s">
        <v>560</v>
      </c>
      <c r="D91" s="101">
        <v>364907209</v>
      </c>
      <c r="E91" s="101">
        <v>0</v>
      </c>
    </row>
    <row r="92" spans="3:5">
      <c r="C92" s="58" t="s">
        <v>631</v>
      </c>
      <c r="D92" s="101">
        <v>18535436</v>
      </c>
      <c r="E92" s="101">
        <v>0</v>
      </c>
    </row>
    <row r="93" spans="3:5">
      <c r="C93" s="58" t="s">
        <v>788</v>
      </c>
      <c r="D93" s="101">
        <v>0</v>
      </c>
      <c r="E93" s="101">
        <v>0</v>
      </c>
    </row>
    <row r="94" spans="3:5">
      <c r="C94" s="58" t="s">
        <v>243</v>
      </c>
      <c r="D94" s="101">
        <v>3622575476</v>
      </c>
      <c r="E94" s="101">
        <v>449505950.28999996</v>
      </c>
    </row>
    <row r="95" spans="3:5">
      <c r="C95" s="58" t="s">
        <v>259</v>
      </c>
      <c r="D95" s="101">
        <v>875699815</v>
      </c>
      <c r="E95" s="101">
        <v>0</v>
      </c>
    </row>
    <row r="96" spans="3:5">
      <c r="C96" s="100" t="s">
        <v>441</v>
      </c>
      <c r="D96" s="101">
        <v>2746875661</v>
      </c>
      <c r="E96" s="101">
        <v>449505950.28999996</v>
      </c>
    </row>
    <row r="97" spans="3:5">
      <c r="C97" s="160" t="s">
        <v>260</v>
      </c>
      <c r="D97" s="161">
        <v>2556203508</v>
      </c>
      <c r="E97" s="161">
        <v>514430191.05000007</v>
      </c>
    </row>
    <row r="98" spans="3:5">
      <c r="C98" s="58" t="s">
        <v>240</v>
      </c>
      <c r="D98" s="101">
        <v>1091905086</v>
      </c>
      <c r="E98" s="101">
        <v>391624130.5</v>
      </c>
    </row>
    <row r="99" spans="3:5">
      <c r="C99" s="58" t="s">
        <v>593</v>
      </c>
      <c r="D99" s="101">
        <v>27300136</v>
      </c>
      <c r="E99" s="101">
        <v>4162693.45</v>
      </c>
    </row>
    <row r="100" spans="3:5">
      <c r="C100" s="100" t="s">
        <v>587</v>
      </c>
      <c r="D100" s="101">
        <v>20000000</v>
      </c>
      <c r="E100" s="101">
        <v>0</v>
      </c>
    </row>
    <row r="101" spans="3:5">
      <c r="C101" s="58" t="s">
        <v>799</v>
      </c>
      <c r="D101" s="101">
        <v>10029688</v>
      </c>
      <c r="E101" s="101">
        <v>0</v>
      </c>
    </row>
    <row r="102" spans="3:5">
      <c r="C102" s="58" t="s">
        <v>283</v>
      </c>
      <c r="D102" s="101">
        <v>3977039</v>
      </c>
      <c r="E102" s="101">
        <v>1118434.6499999999</v>
      </c>
    </row>
    <row r="103" spans="3:5">
      <c r="C103" s="58" t="s">
        <v>558</v>
      </c>
      <c r="D103" s="101">
        <v>32890736</v>
      </c>
      <c r="E103" s="101">
        <v>690674.89</v>
      </c>
    </row>
    <row r="104" spans="3:5">
      <c r="C104" s="58" t="s">
        <v>677</v>
      </c>
      <c r="D104" s="101">
        <v>6758426</v>
      </c>
      <c r="E104" s="101">
        <v>0</v>
      </c>
    </row>
    <row r="105" spans="3:5">
      <c r="C105" s="58" t="s">
        <v>379</v>
      </c>
      <c r="D105" s="101">
        <v>13758588</v>
      </c>
      <c r="E105" s="101">
        <v>0</v>
      </c>
    </row>
    <row r="106" spans="3:5">
      <c r="C106" s="58" t="s">
        <v>380</v>
      </c>
      <c r="D106" s="101">
        <v>12609788</v>
      </c>
      <c r="E106" s="101">
        <v>0</v>
      </c>
    </row>
    <row r="107" spans="3:5">
      <c r="C107" s="58" t="s">
        <v>641</v>
      </c>
      <c r="D107" s="101">
        <v>7572995</v>
      </c>
      <c r="E107" s="101">
        <v>0</v>
      </c>
    </row>
    <row r="108" spans="3:5">
      <c r="C108" s="58" t="s">
        <v>385</v>
      </c>
      <c r="D108" s="101">
        <v>1514599</v>
      </c>
      <c r="E108" s="101">
        <v>0</v>
      </c>
    </row>
    <row r="109" spans="3:5">
      <c r="C109" s="58" t="s">
        <v>448</v>
      </c>
      <c r="D109" s="101">
        <v>1128036</v>
      </c>
      <c r="E109" s="101">
        <v>0</v>
      </c>
    </row>
    <row r="110" spans="3:5">
      <c r="C110" s="58" t="s">
        <v>490</v>
      </c>
      <c r="D110" s="101">
        <v>12501268</v>
      </c>
      <c r="E110" s="101">
        <v>0</v>
      </c>
    </row>
    <row r="111" spans="3:5">
      <c r="C111" s="58" t="s">
        <v>326</v>
      </c>
      <c r="D111" s="101">
        <v>2552835</v>
      </c>
      <c r="E111" s="101">
        <v>0</v>
      </c>
    </row>
    <row r="112" spans="3:5">
      <c r="C112" s="58" t="s">
        <v>652</v>
      </c>
      <c r="D112" s="101">
        <v>13752270</v>
      </c>
      <c r="E112" s="101">
        <v>0</v>
      </c>
    </row>
    <row r="113" spans="3:5">
      <c r="C113" s="58" t="s">
        <v>381</v>
      </c>
      <c r="D113" s="101">
        <v>2552835</v>
      </c>
      <c r="E113" s="101">
        <v>0</v>
      </c>
    </row>
    <row r="114" spans="3:5">
      <c r="C114" s="58" t="s">
        <v>639</v>
      </c>
      <c r="D114" s="101">
        <v>1511940</v>
      </c>
      <c r="E114" s="101">
        <v>0</v>
      </c>
    </row>
    <row r="115" spans="3:5">
      <c r="C115" s="58" t="s">
        <v>529</v>
      </c>
      <c r="D115" s="101">
        <v>7572993</v>
      </c>
      <c r="E115" s="101">
        <v>0</v>
      </c>
    </row>
    <row r="116" spans="3:5">
      <c r="C116" s="58" t="s">
        <v>758</v>
      </c>
      <c r="D116" s="101">
        <v>2521958</v>
      </c>
      <c r="E116" s="101">
        <v>0</v>
      </c>
    </row>
    <row r="117" spans="3:5">
      <c r="C117" s="58" t="s">
        <v>774</v>
      </c>
      <c r="D117" s="101">
        <v>7572992</v>
      </c>
      <c r="E117" s="101">
        <v>0</v>
      </c>
    </row>
    <row r="118" spans="3:5">
      <c r="C118" s="58" t="s">
        <v>382</v>
      </c>
      <c r="D118" s="101">
        <v>12609788</v>
      </c>
      <c r="E118" s="101">
        <v>0</v>
      </c>
    </row>
    <row r="119" spans="3:5">
      <c r="C119" s="58" t="s">
        <v>640</v>
      </c>
      <c r="D119" s="101">
        <v>2207595</v>
      </c>
      <c r="E119" s="101">
        <v>319557.46000000002</v>
      </c>
    </row>
    <row r="120" spans="3:5">
      <c r="C120" s="58" t="s">
        <v>383</v>
      </c>
      <c r="D120" s="101">
        <v>3539457</v>
      </c>
      <c r="E120" s="101">
        <v>0</v>
      </c>
    </row>
    <row r="121" spans="3:5">
      <c r="C121" s="58" t="s">
        <v>267</v>
      </c>
      <c r="D121" s="101">
        <v>310431326</v>
      </c>
      <c r="E121" s="101">
        <v>0</v>
      </c>
    </row>
    <row r="122" spans="3:5">
      <c r="C122" s="58" t="s">
        <v>387</v>
      </c>
      <c r="D122" s="101">
        <v>2438632</v>
      </c>
      <c r="E122" s="101">
        <v>0</v>
      </c>
    </row>
    <row r="123" spans="3:5">
      <c r="C123" s="58" t="s">
        <v>388</v>
      </c>
      <c r="D123" s="101">
        <v>1513028</v>
      </c>
      <c r="E123" s="101">
        <v>0</v>
      </c>
    </row>
    <row r="124" spans="3:5">
      <c r="C124" s="58" t="s">
        <v>692</v>
      </c>
      <c r="D124" s="101">
        <v>11207670</v>
      </c>
      <c r="E124" s="101">
        <v>31629545.82</v>
      </c>
    </row>
    <row r="125" spans="3:5">
      <c r="C125" s="58" t="s">
        <v>433</v>
      </c>
      <c r="D125" s="101">
        <v>82801372</v>
      </c>
      <c r="E125" s="101">
        <v>51310467.230000004</v>
      </c>
    </row>
    <row r="126" spans="3:5">
      <c r="C126" s="58" t="s">
        <v>342</v>
      </c>
      <c r="D126" s="101">
        <v>22539134</v>
      </c>
      <c r="E126" s="101">
        <v>0</v>
      </c>
    </row>
    <row r="127" spans="3:5">
      <c r="C127" s="58" t="s">
        <v>591</v>
      </c>
      <c r="D127" s="101">
        <v>38500001</v>
      </c>
      <c r="E127" s="101">
        <v>0</v>
      </c>
    </row>
    <row r="128" spans="3:5">
      <c r="C128" s="58" t="s">
        <v>407</v>
      </c>
      <c r="D128" s="101">
        <v>3955517</v>
      </c>
      <c r="E128" s="101">
        <v>0</v>
      </c>
    </row>
    <row r="129" spans="3:5">
      <c r="C129" s="58" t="s">
        <v>345</v>
      </c>
      <c r="D129" s="101">
        <v>15112947</v>
      </c>
      <c r="E129" s="101">
        <v>0</v>
      </c>
    </row>
    <row r="130" spans="3:5">
      <c r="C130" s="58" t="s">
        <v>807</v>
      </c>
      <c r="D130" s="101">
        <v>0</v>
      </c>
      <c r="E130" s="101">
        <v>165592767.88</v>
      </c>
    </row>
    <row r="131" spans="3:5">
      <c r="C131" s="58" t="s">
        <v>455</v>
      </c>
      <c r="D131" s="101">
        <v>30000000</v>
      </c>
      <c r="E131" s="101">
        <v>0</v>
      </c>
    </row>
    <row r="132" spans="3:5">
      <c r="C132" s="58" t="s">
        <v>269</v>
      </c>
      <c r="D132" s="101">
        <v>37500001</v>
      </c>
      <c r="E132" s="101">
        <v>0</v>
      </c>
    </row>
    <row r="133" spans="3:5">
      <c r="C133" s="58" t="s">
        <v>410</v>
      </c>
      <c r="D133" s="101">
        <v>1824625</v>
      </c>
      <c r="E133" s="101">
        <v>0</v>
      </c>
    </row>
    <row r="134" spans="3:5">
      <c r="C134" s="58" t="s">
        <v>557</v>
      </c>
      <c r="D134" s="101">
        <v>18939334</v>
      </c>
      <c r="E134" s="101">
        <v>0</v>
      </c>
    </row>
    <row r="135" spans="3:5">
      <c r="C135" s="58" t="s">
        <v>741</v>
      </c>
      <c r="D135" s="101">
        <v>0</v>
      </c>
      <c r="E135" s="101">
        <v>0</v>
      </c>
    </row>
    <row r="136" spans="3:5">
      <c r="C136" s="58" t="s">
        <v>742</v>
      </c>
      <c r="D136" s="101">
        <v>0</v>
      </c>
      <c r="E136" s="101">
        <v>0</v>
      </c>
    </row>
    <row r="137" spans="3:5">
      <c r="C137" s="58" t="s">
        <v>743</v>
      </c>
      <c r="D137" s="101">
        <v>0</v>
      </c>
      <c r="E137" s="101">
        <v>0</v>
      </c>
    </row>
    <row r="138" spans="3:5">
      <c r="C138" s="58" t="s">
        <v>544</v>
      </c>
      <c r="D138" s="101">
        <v>0</v>
      </c>
      <c r="E138" s="101">
        <v>0</v>
      </c>
    </row>
    <row r="139" spans="3:5">
      <c r="C139" s="58" t="s">
        <v>744</v>
      </c>
      <c r="D139" s="101">
        <v>0</v>
      </c>
      <c r="E139" s="101">
        <v>0</v>
      </c>
    </row>
    <row r="140" spans="3:5">
      <c r="C140" s="58" t="s">
        <v>261</v>
      </c>
      <c r="D140" s="101">
        <v>112500117</v>
      </c>
      <c r="E140" s="101">
        <v>68788533.460000008</v>
      </c>
    </row>
    <row r="141" spans="3:5">
      <c r="C141" s="58" t="s">
        <v>745</v>
      </c>
      <c r="D141" s="101">
        <v>0</v>
      </c>
      <c r="E141" s="101">
        <v>0</v>
      </c>
    </row>
    <row r="142" spans="3:5">
      <c r="C142" s="58" t="s">
        <v>262</v>
      </c>
      <c r="D142" s="101">
        <v>112500000</v>
      </c>
      <c r="E142" s="101">
        <v>3607815.63</v>
      </c>
    </row>
    <row r="143" spans="3:5">
      <c r="C143" s="58" t="s">
        <v>757</v>
      </c>
      <c r="D143" s="101">
        <v>1204728</v>
      </c>
      <c r="E143" s="101">
        <v>4403640.03</v>
      </c>
    </row>
    <row r="144" spans="3:5">
      <c r="C144" s="58" t="s">
        <v>361</v>
      </c>
      <c r="D144" s="101">
        <v>7500002</v>
      </c>
      <c r="E144" s="101">
        <v>0</v>
      </c>
    </row>
    <row r="145" spans="3:5">
      <c r="C145" s="58" t="s">
        <v>352</v>
      </c>
      <c r="D145" s="101">
        <v>75000690</v>
      </c>
      <c r="E145" s="101">
        <v>60000000</v>
      </c>
    </row>
    <row r="146" spans="3:5">
      <c r="C146" s="58" t="s">
        <v>242</v>
      </c>
      <c r="D146" s="101">
        <v>0</v>
      </c>
      <c r="E146" s="101">
        <v>4434400</v>
      </c>
    </row>
    <row r="147" spans="3:5">
      <c r="C147" s="58" t="s">
        <v>746</v>
      </c>
      <c r="D147" s="101">
        <v>0</v>
      </c>
      <c r="E147" s="101">
        <v>4434400</v>
      </c>
    </row>
    <row r="148" spans="3:5">
      <c r="C148" s="58" t="s">
        <v>789</v>
      </c>
      <c r="D148" s="101">
        <v>0</v>
      </c>
      <c r="E148" s="101">
        <v>0</v>
      </c>
    </row>
    <row r="149" spans="3:5">
      <c r="C149" s="58" t="s">
        <v>243</v>
      </c>
      <c r="D149" s="101">
        <v>1464298422</v>
      </c>
      <c r="E149" s="101">
        <v>118371660.55000004</v>
      </c>
    </row>
    <row r="150" spans="3:5">
      <c r="C150" s="58" t="s">
        <v>263</v>
      </c>
      <c r="D150" s="101">
        <v>958524574</v>
      </c>
      <c r="E150" s="101">
        <v>118371660.55000004</v>
      </c>
    </row>
    <row r="151" spans="3:5">
      <c r="C151" s="58" t="s">
        <v>552</v>
      </c>
      <c r="D151" s="101">
        <v>505773848</v>
      </c>
      <c r="E151" s="101">
        <v>0</v>
      </c>
    </row>
    <row r="152" spans="3:5">
      <c r="C152" s="160" t="s">
        <v>264</v>
      </c>
      <c r="D152" s="161">
        <v>629260886</v>
      </c>
      <c r="E152" s="161">
        <v>83677862.170000002</v>
      </c>
    </row>
    <row r="153" spans="3:5">
      <c r="C153" s="58" t="s">
        <v>240</v>
      </c>
      <c r="D153" s="101">
        <v>613907623</v>
      </c>
      <c r="E153" s="101">
        <v>83677862.170000002</v>
      </c>
    </row>
    <row r="154" spans="3:5">
      <c r="C154" s="58" t="s">
        <v>593</v>
      </c>
      <c r="D154" s="101">
        <v>1157222</v>
      </c>
      <c r="E154" s="101">
        <v>0</v>
      </c>
    </row>
    <row r="155" spans="3:5">
      <c r="C155" s="100" t="s">
        <v>637</v>
      </c>
      <c r="D155" s="101">
        <v>29890837</v>
      </c>
      <c r="E155" s="101">
        <v>0</v>
      </c>
    </row>
    <row r="156" spans="3:5">
      <c r="C156" s="58" t="s">
        <v>386</v>
      </c>
      <c r="D156" s="101">
        <v>1157222</v>
      </c>
      <c r="E156" s="101">
        <v>0</v>
      </c>
    </row>
    <row r="157" spans="3:5">
      <c r="C157" s="58" t="s">
        <v>619</v>
      </c>
      <c r="D157" s="101">
        <v>1226851</v>
      </c>
      <c r="E157" s="101">
        <v>0</v>
      </c>
    </row>
    <row r="158" spans="3:5">
      <c r="C158" s="58" t="s">
        <v>634</v>
      </c>
      <c r="D158" s="101">
        <v>3507580</v>
      </c>
      <c r="E158" s="101">
        <v>0</v>
      </c>
    </row>
    <row r="159" spans="3:5">
      <c r="C159" s="100" t="s">
        <v>556</v>
      </c>
      <c r="D159" s="101">
        <v>30000017</v>
      </c>
      <c r="E159" s="101">
        <v>0</v>
      </c>
    </row>
    <row r="160" spans="3:5">
      <c r="C160" s="58" t="s">
        <v>536</v>
      </c>
      <c r="D160" s="101">
        <v>8222423</v>
      </c>
      <c r="E160" s="101">
        <v>0</v>
      </c>
    </row>
    <row r="161" spans="3:5">
      <c r="C161" s="58" t="s">
        <v>329</v>
      </c>
      <c r="D161" s="101">
        <v>30000000</v>
      </c>
      <c r="E161" s="101">
        <v>0</v>
      </c>
    </row>
    <row r="162" spans="3:5">
      <c r="C162" s="58" t="s">
        <v>525</v>
      </c>
      <c r="D162" s="101">
        <v>21004245</v>
      </c>
      <c r="E162" s="101">
        <v>0</v>
      </c>
    </row>
    <row r="163" spans="3:5">
      <c r="C163" s="58" t="s">
        <v>671</v>
      </c>
      <c r="D163" s="101">
        <v>1136823</v>
      </c>
      <c r="E163" s="101">
        <v>5684116.5199999996</v>
      </c>
    </row>
    <row r="164" spans="3:5">
      <c r="C164" s="58" t="s">
        <v>599</v>
      </c>
      <c r="D164" s="101">
        <v>2822494</v>
      </c>
      <c r="E164" s="101">
        <v>2822494</v>
      </c>
    </row>
    <row r="165" spans="3:5">
      <c r="C165" s="58" t="s">
        <v>533</v>
      </c>
      <c r="D165" s="101">
        <v>1066744</v>
      </c>
      <c r="E165" s="101">
        <v>1066744</v>
      </c>
    </row>
    <row r="166" spans="3:5">
      <c r="C166" s="58" t="s">
        <v>404</v>
      </c>
      <c r="D166" s="101">
        <v>4964252</v>
      </c>
      <c r="E166" s="101">
        <v>4964252</v>
      </c>
    </row>
    <row r="167" spans="3:5">
      <c r="C167" s="58" t="s">
        <v>405</v>
      </c>
      <c r="D167" s="101">
        <v>4881403</v>
      </c>
      <c r="E167" s="101">
        <v>0</v>
      </c>
    </row>
    <row r="168" spans="3:5">
      <c r="C168" s="58" t="s">
        <v>406</v>
      </c>
      <c r="D168" s="101">
        <v>1147210</v>
      </c>
      <c r="E168" s="101">
        <v>0</v>
      </c>
    </row>
    <row r="169" spans="3:5">
      <c r="C169" s="58" t="s">
        <v>407</v>
      </c>
      <c r="D169" s="101">
        <v>2520504</v>
      </c>
      <c r="E169" s="101">
        <v>0</v>
      </c>
    </row>
    <row r="170" spans="3:5">
      <c r="C170" s="58" t="s">
        <v>408</v>
      </c>
      <c r="D170" s="101">
        <v>24466094</v>
      </c>
      <c r="E170" s="101">
        <v>0</v>
      </c>
    </row>
    <row r="171" spans="3:5">
      <c r="C171" s="58" t="s">
        <v>409</v>
      </c>
      <c r="D171" s="101">
        <v>9005866</v>
      </c>
      <c r="E171" s="101">
        <v>0</v>
      </c>
    </row>
    <row r="172" spans="3:5">
      <c r="C172" s="58" t="s">
        <v>265</v>
      </c>
      <c r="D172" s="101">
        <v>97357823</v>
      </c>
      <c r="E172" s="101">
        <v>67105896.770000003</v>
      </c>
    </row>
    <row r="173" spans="3:5">
      <c r="C173" s="58" t="s">
        <v>810</v>
      </c>
      <c r="D173" s="101">
        <v>3140743</v>
      </c>
      <c r="E173" s="101">
        <v>0</v>
      </c>
    </row>
    <row r="174" spans="3:5">
      <c r="C174" s="58" t="s">
        <v>410</v>
      </c>
      <c r="D174" s="101">
        <v>2779218</v>
      </c>
      <c r="E174" s="101">
        <v>0</v>
      </c>
    </row>
    <row r="175" spans="3:5">
      <c r="C175" s="58" t="s">
        <v>747</v>
      </c>
      <c r="D175" s="101">
        <v>0</v>
      </c>
      <c r="E175" s="101">
        <v>0</v>
      </c>
    </row>
    <row r="176" spans="3:5">
      <c r="C176" s="58" t="s">
        <v>411</v>
      </c>
      <c r="D176" s="101">
        <v>7245649</v>
      </c>
      <c r="E176" s="101">
        <v>0</v>
      </c>
    </row>
    <row r="177" spans="3:5">
      <c r="C177" s="58" t="s">
        <v>321</v>
      </c>
      <c r="D177" s="101">
        <v>34836443</v>
      </c>
      <c r="E177" s="101">
        <v>0</v>
      </c>
    </row>
    <row r="178" spans="3:5">
      <c r="C178" s="58" t="s">
        <v>477</v>
      </c>
      <c r="D178" s="101">
        <v>10338573</v>
      </c>
      <c r="E178" s="101">
        <v>0</v>
      </c>
    </row>
    <row r="179" spans="3:5">
      <c r="C179" s="58" t="s">
        <v>638</v>
      </c>
      <c r="D179" s="101">
        <v>0</v>
      </c>
      <c r="E179" s="101">
        <v>0</v>
      </c>
    </row>
    <row r="180" spans="3:5">
      <c r="C180" s="58" t="s">
        <v>261</v>
      </c>
      <c r="D180" s="101">
        <v>56757953</v>
      </c>
      <c r="E180" s="101">
        <v>0</v>
      </c>
    </row>
    <row r="181" spans="3:5">
      <c r="C181" s="58" t="s">
        <v>395</v>
      </c>
      <c r="D181" s="101">
        <v>5882044</v>
      </c>
      <c r="E181" s="101">
        <v>0</v>
      </c>
    </row>
    <row r="182" spans="3:5">
      <c r="C182" s="58" t="s">
        <v>632</v>
      </c>
      <c r="D182" s="101">
        <v>42518868</v>
      </c>
      <c r="E182" s="101">
        <v>2034358.88</v>
      </c>
    </row>
    <row r="183" spans="3:5">
      <c r="C183" s="58" t="s">
        <v>808</v>
      </c>
      <c r="D183" s="101">
        <v>37532576</v>
      </c>
      <c r="E183" s="101">
        <v>0</v>
      </c>
    </row>
    <row r="184" spans="3:5">
      <c r="C184" s="58" t="s">
        <v>369</v>
      </c>
      <c r="D184" s="101">
        <v>22500001</v>
      </c>
      <c r="E184" s="101">
        <v>0</v>
      </c>
    </row>
    <row r="185" spans="3:5">
      <c r="C185" s="58" t="s">
        <v>353</v>
      </c>
      <c r="D185" s="101">
        <v>30001015</v>
      </c>
      <c r="E185" s="101">
        <v>0</v>
      </c>
    </row>
    <row r="186" spans="3:5">
      <c r="C186" s="58" t="s">
        <v>356</v>
      </c>
      <c r="D186" s="101">
        <v>77963381</v>
      </c>
      <c r="E186" s="101">
        <v>0</v>
      </c>
    </row>
    <row r="187" spans="3:5">
      <c r="C187" s="58" t="s">
        <v>592</v>
      </c>
      <c r="D187" s="101">
        <v>6875549</v>
      </c>
      <c r="E187" s="101">
        <v>0</v>
      </c>
    </row>
    <row r="188" spans="3:5">
      <c r="C188" s="58" t="s">
        <v>242</v>
      </c>
      <c r="D188" s="101">
        <v>15353263</v>
      </c>
      <c r="E188" s="101">
        <v>0</v>
      </c>
    </row>
    <row r="189" spans="3:5">
      <c r="C189" s="58" t="s">
        <v>748</v>
      </c>
      <c r="D189" s="101">
        <v>0</v>
      </c>
      <c r="E189" s="101">
        <v>0</v>
      </c>
    </row>
    <row r="190" spans="3:5">
      <c r="C190" s="58" t="s">
        <v>356</v>
      </c>
      <c r="D190" s="101">
        <v>15353263</v>
      </c>
      <c r="E190" s="101">
        <v>0</v>
      </c>
    </row>
    <row r="191" spans="3:5">
      <c r="C191" s="58" t="s">
        <v>243</v>
      </c>
      <c r="D191" s="101">
        <v>0</v>
      </c>
      <c r="E191" s="101">
        <v>0</v>
      </c>
    </row>
    <row r="192" spans="3:5">
      <c r="C192" s="58" t="s">
        <v>265</v>
      </c>
      <c r="D192" s="101">
        <v>0</v>
      </c>
      <c r="E192" s="101">
        <v>0</v>
      </c>
    </row>
    <row r="193" spans="3:5">
      <c r="C193" s="58" t="s">
        <v>245</v>
      </c>
      <c r="D193" s="101">
        <v>2154789967</v>
      </c>
      <c r="E193" s="101">
        <v>242543643.56</v>
      </c>
    </row>
    <row r="194" spans="3:5">
      <c r="C194" s="58" t="s">
        <v>240</v>
      </c>
      <c r="D194" s="101">
        <v>1812383704</v>
      </c>
      <c r="E194" s="101">
        <v>242543643.56</v>
      </c>
    </row>
    <row r="195" spans="3:5">
      <c r="C195" s="100" t="s">
        <v>633</v>
      </c>
      <c r="D195" s="101">
        <v>70729961</v>
      </c>
      <c r="E195" s="101">
        <v>0</v>
      </c>
    </row>
    <row r="196" spans="3:5">
      <c r="C196" s="58" t="s">
        <v>386</v>
      </c>
      <c r="D196" s="101">
        <v>80027982</v>
      </c>
      <c r="E196" s="101">
        <v>24585196.870000001</v>
      </c>
    </row>
    <row r="197" spans="3:5">
      <c r="C197" s="58" t="s">
        <v>341</v>
      </c>
      <c r="D197" s="101">
        <v>7500000</v>
      </c>
      <c r="E197" s="101">
        <v>0</v>
      </c>
    </row>
    <row r="198" spans="3:5">
      <c r="C198" s="100" t="s">
        <v>305</v>
      </c>
      <c r="D198" s="101">
        <v>5990582</v>
      </c>
      <c r="E198" s="101">
        <v>0</v>
      </c>
    </row>
    <row r="199" spans="3:5">
      <c r="C199" s="58" t="s">
        <v>555</v>
      </c>
      <c r="D199" s="101">
        <v>106500000</v>
      </c>
      <c r="E199" s="101">
        <v>22096357.440000001</v>
      </c>
    </row>
    <row r="200" spans="3:5">
      <c r="C200" s="58" t="s">
        <v>781</v>
      </c>
      <c r="D200" s="101">
        <v>82480910</v>
      </c>
      <c r="E200" s="101">
        <v>158312.20000000001</v>
      </c>
    </row>
    <row r="201" spans="3:5">
      <c r="C201" s="100" t="s">
        <v>444</v>
      </c>
      <c r="D201" s="101">
        <v>25009724</v>
      </c>
      <c r="E201" s="101">
        <v>0</v>
      </c>
    </row>
    <row r="202" spans="3:5">
      <c r="C202" s="58" t="s">
        <v>601</v>
      </c>
      <c r="D202" s="101">
        <v>36826601</v>
      </c>
      <c r="E202" s="101">
        <v>0</v>
      </c>
    </row>
    <row r="203" spans="3:5">
      <c r="C203" s="58" t="s">
        <v>507</v>
      </c>
      <c r="D203" s="101">
        <v>15604233</v>
      </c>
      <c r="E203" s="101">
        <v>0</v>
      </c>
    </row>
    <row r="204" spans="3:5">
      <c r="C204" s="58" t="s">
        <v>380</v>
      </c>
      <c r="D204" s="101">
        <v>6846774</v>
      </c>
      <c r="E204" s="101">
        <v>1128785.95</v>
      </c>
    </row>
    <row r="205" spans="3:5">
      <c r="C205" s="58" t="s">
        <v>641</v>
      </c>
      <c r="D205" s="101">
        <v>2779045</v>
      </c>
      <c r="E205" s="101">
        <v>0</v>
      </c>
    </row>
    <row r="206" spans="3:5">
      <c r="C206" s="58" t="s">
        <v>385</v>
      </c>
      <c r="D206" s="101">
        <v>2779045</v>
      </c>
      <c r="E206" s="101">
        <v>0</v>
      </c>
    </row>
    <row r="207" spans="3:5">
      <c r="C207" s="58" t="s">
        <v>662</v>
      </c>
      <c r="D207" s="101">
        <v>2779043</v>
      </c>
      <c r="E207" s="101">
        <v>0</v>
      </c>
    </row>
    <row r="208" spans="3:5">
      <c r="C208" s="58" t="s">
        <v>490</v>
      </c>
      <c r="D208" s="101">
        <v>6487327</v>
      </c>
      <c r="E208" s="101">
        <v>3390770.5</v>
      </c>
    </row>
    <row r="209" spans="3:5">
      <c r="C209" s="58" t="s">
        <v>326</v>
      </c>
      <c r="D209" s="101">
        <v>1390220</v>
      </c>
      <c r="E209" s="101">
        <v>0</v>
      </c>
    </row>
    <row r="210" spans="3:5">
      <c r="C210" s="58" t="s">
        <v>652</v>
      </c>
      <c r="D210" s="101">
        <v>3475551</v>
      </c>
      <c r="E210" s="101">
        <v>1825748.23</v>
      </c>
    </row>
    <row r="211" spans="3:5">
      <c r="C211" s="58" t="s">
        <v>381</v>
      </c>
      <c r="D211" s="101">
        <v>1266283</v>
      </c>
      <c r="E211" s="101">
        <v>0</v>
      </c>
    </row>
    <row r="212" spans="3:5">
      <c r="C212" s="58" t="s">
        <v>639</v>
      </c>
      <c r="D212" s="101">
        <v>5490542</v>
      </c>
      <c r="E212" s="101">
        <v>0</v>
      </c>
    </row>
    <row r="213" spans="3:5">
      <c r="C213" s="58" t="s">
        <v>774</v>
      </c>
      <c r="D213" s="101">
        <v>1539962</v>
      </c>
      <c r="E213" s="101">
        <v>0</v>
      </c>
    </row>
    <row r="214" spans="3:5">
      <c r="C214" s="58" t="s">
        <v>382</v>
      </c>
      <c r="D214" s="101">
        <v>12410285</v>
      </c>
      <c r="E214" s="101">
        <v>0</v>
      </c>
    </row>
    <row r="215" spans="3:5">
      <c r="C215" s="58" t="s">
        <v>266</v>
      </c>
      <c r="D215" s="101">
        <v>3001000</v>
      </c>
      <c r="E215" s="101">
        <v>0</v>
      </c>
    </row>
    <row r="216" spans="3:5">
      <c r="C216" s="58" t="s">
        <v>640</v>
      </c>
      <c r="D216" s="101">
        <v>1778073</v>
      </c>
      <c r="E216" s="101">
        <v>0</v>
      </c>
    </row>
    <row r="217" spans="3:5">
      <c r="C217" s="58" t="s">
        <v>383</v>
      </c>
      <c r="D217" s="101">
        <v>2540104</v>
      </c>
      <c r="E217" s="101">
        <v>0</v>
      </c>
    </row>
    <row r="218" spans="3:5">
      <c r="C218" s="58" t="s">
        <v>267</v>
      </c>
      <c r="D218" s="101">
        <v>4500000</v>
      </c>
      <c r="E218" s="101">
        <v>0</v>
      </c>
    </row>
    <row r="219" spans="3:5">
      <c r="C219" s="58" t="s">
        <v>387</v>
      </c>
      <c r="D219" s="101">
        <v>2540104</v>
      </c>
      <c r="E219" s="101">
        <v>0</v>
      </c>
    </row>
    <row r="220" spans="3:5">
      <c r="C220" s="58" t="s">
        <v>388</v>
      </c>
      <c r="D220" s="101">
        <v>2540104</v>
      </c>
      <c r="E220" s="101">
        <v>0</v>
      </c>
    </row>
    <row r="221" spans="3:5">
      <c r="C221" s="58" t="s">
        <v>692</v>
      </c>
      <c r="D221" s="101">
        <v>1087290</v>
      </c>
      <c r="E221" s="101">
        <v>0</v>
      </c>
    </row>
    <row r="222" spans="3:5">
      <c r="C222" s="58" t="s">
        <v>268</v>
      </c>
      <c r="D222" s="101">
        <v>9096288</v>
      </c>
      <c r="E222" s="101">
        <v>0</v>
      </c>
    </row>
    <row r="223" spans="3:5">
      <c r="C223" s="58" t="s">
        <v>671</v>
      </c>
      <c r="D223" s="101">
        <v>6219972</v>
      </c>
      <c r="E223" s="101">
        <v>0</v>
      </c>
    </row>
    <row r="224" spans="3:5">
      <c r="C224" s="58" t="s">
        <v>554</v>
      </c>
      <c r="D224" s="101">
        <v>2991369</v>
      </c>
      <c r="E224" s="101">
        <v>0</v>
      </c>
    </row>
    <row r="225" spans="3:5">
      <c r="C225" s="58" t="s">
        <v>553</v>
      </c>
      <c r="D225" s="101">
        <v>4348252</v>
      </c>
      <c r="E225" s="101">
        <v>0</v>
      </c>
    </row>
    <row r="226" spans="3:5">
      <c r="C226" s="58" t="s">
        <v>521</v>
      </c>
      <c r="D226" s="101">
        <v>1000000</v>
      </c>
      <c r="E226" s="101">
        <v>4321302.0199999996</v>
      </c>
    </row>
    <row r="227" spans="3:5">
      <c r="C227" s="58" t="s">
        <v>389</v>
      </c>
      <c r="D227" s="101">
        <v>2209319</v>
      </c>
      <c r="E227" s="101">
        <v>0</v>
      </c>
    </row>
    <row r="228" spans="3:5">
      <c r="C228" s="58" t="s">
        <v>315</v>
      </c>
      <c r="D228" s="101">
        <v>0</v>
      </c>
      <c r="E228" s="101">
        <v>185037170.34999999</v>
      </c>
    </row>
    <row r="229" spans="3:5">
      <c r="C229" s="58" t="s">
        <v>342</v>
      </c>
      <c r="D229" s="101">
        <v>206087877</v>
      </c>
      <c r="E229" s="101">
        <v>0</v>
      </c>
    </row>
    <row r="230" spans="3:5">
      <c r="C230" s="58" t="s">
        <v>749</v>
      </c>
      <c r="D230" s="101">
        <v>0</v>
      </c>
      <c r="E230" s="101">
        <v>0</v>
      </c>
    </row>
    <row r="231" spans="3:5">
      <c r="C231" s="58" t="s">
        <v>269</v>
      </c>
      <c r="D231" s="101">
        <v>988450068</v>
      </c>
      <c r="E231" s="101">
        <v>0</v>
      </c>
    </row>
    <row r="232" spans="3:5">
      <c r="C232" s="58" t="s">
        <v>810</v>
      </c>
      <c r="D232" s="101">
        <v>18131803</v>
      </c>
      <c r="E232" s="101">
        <v>0</v>
      </c>
    </row>
    <row r="233" spans="3:5">
      <c r="C233" s="58" t="s">
        <v>343</v>
      </c>
      <c r="D233" s="101">
        <v>8614300</v>
      </c>
      <c r="E233" s="101">
        <v>0</v>
      </c>
    </row>
    <row r="234" spans="3:5">
      <c r="C234" s="58" t="s">
        <v>750</v>
      </c>
      <c r="D234" s="101">
        <v>0</v>
      </c>
      <c r="E234" s="101">
        <v>0</v>
      </c>
    </row>
    <row r="235" spans="3:5">
      <c r="C235" s="58" t="s">
        <v>298</v>
      </c>
      <c r="D235" s="101">
        <v>5000000</v>
      </c>
      <c r="E235" s="101">
        <v>0</v>
      </c>
    </row>
    <row r="236" spans="3:5">
      <c r="C236" s="58" t="s">
        <v>327</v>
      </c>
      <c r="D236" s="101">
        <v>16842797</v>
      </c>
      <c r="E236" s="101">
        <v>0</v>
      </c>
    </row>
    <row r="237" spans="3:5">
      <c r="C237" s="58" t="s">
        <v>299</v>
      </c>
      <c r="D237" s="101">
        <v>20594048</v>
      </c>
      <c r="E237" s="101">
        <v>0</v>
      </c>
    </row>
    <row r="238" spans="3:5">
      <c r="C238" s="58" t="s">
        <v>270</v>
      </c>
      <c r="D238" s="101">
        <v>7500000</v>
      </c>
      <c r="E238" s="101">
        <v>0</v>
      </c>
    </row>
    <row r="239" spans="3:5">
      <c r="C239" s="58" t="s">
        <v>751</v>
      </c>
      <c r="D239" s="101">
        <v>0</v>
      </c>
      <c r="E239" s="101">
        <v>0</v>
      </c>
    </row>
    <row r="240" spans="3:5">
      <c r="C240" s="58" t="s">
        <v>271</v>
      </c>
      <c r="D240" s="101">
        <v>3000000</v>
      </c>
      <c r="E240" s="101">
        <v>0</v>
      </c>
    </row>
    <row r="241" spans="3:5">
      <c r="C241" s="58" t="s">
        <v>354</v>
      </c>
      <c r="D241" s="101">
        <v>7500000</v>
      </c>
      <c r="E241" s="101">
        <v>0</v>
      </c>
    </row>
    <row r="242" spans="3:5">
      <c r="C242" s="58" t="s">
        <v>512</v>
      </c>
      <c r="D242" s="101">
        <v>5109366</v>
      </c>
      <c r="E242" s="101">
        <v>0</v>
      </c>
    </row>
    <row r="243" spans="3:5">
      <c r="C243" s="58" t="s">
        <v>757</v>
      </c>
      <c r="D243" s="101">
        <v>3787500</v>
      </c>
      <c r="E243" s="101">
        <v>0</v>
      </c>
    </row>
    <row r="244" spans="3:5">
      <c r="C244" s="58" t="s">
        <v>242</v>
      </c>
      <c r="D244" s="101">
        <v>342406263</v>
      </c>
      <c r="E244" s="101">
        <v>0</v>
      </c>
    </row>
    <row r="245" spans="3:5">
      <c r="C245" s="58" t="s">
        <v>269</v>
      </c>
      <c r="D245" s="101">
        <v>15000000</v>
      </c>
      <c r="E245" s="101">
        <v>0</v>
      </c>
    </row>
    <row r="246" spans="3:5">
      <c r="C246" s="58" t="s">
        <v>487</v>
      </c>
      <c r="D246" s="101">
        <v>327406263</v>
      </c>
      <c r="E246" s="101">
        <v>0</v>
      </c>
    </row>
    <row r="247" spans="3:5">
      <c r="C247" s="58" t="s">
        <v>752</v>
      </c>
      <c r="D247" s="101">
        <v>0</v>
      </c>
      <c r="E247" s="101">
        <v>0</v>
      </c>
    </row>
    <row r="248" spans="3:5">
      <c r="C248" s="58" t="s">
        <v>243</v>
      </c>
      <c r="D248" s="101">
        <v>0</v>
      </c>
      <c r="E248" s="101">
        <v>0</v>
      </c>
    </row>
    <row r="249" spans="3:5">
      <c r="C249" s="58" t="s">
        <v>315</v>
      </c>
      <c r="D249" s="101">
        <v>0</v>
      </c>
      <c r="E249" s="101">
        <v>0</v>
      </c>
    </row>
    <row r="250" spans="3:5">
      <c r="C250" s="160" t="s">
        <v>272</v>
      </c>
      <c r="D250" s="161">
        <v>3238249486</v>
      </c>
      <c r="E250" s="161">
        <v>103432109.48999999</v>
      </c>
    </row>
    <row r="251" spans="3:5">
      <c r="C251" s="58" t="s">
        <v>240</v>
      </c>
      <c r="D251" s="101">
        <v>2962249486</v>
      </c>
      <c r="E251" s="101">
        <v>103432109.48999999</v>
      </c>
    </row>
    <row r="252" spans="3:5">
      <c r="C252" s="58" t="s">
        <v>593</v>
      </c>
      <c r="D252" s="101">
        <v>1214590</v>
      </c>
      <c r="E252" s="101">
        <v>0</v>
      </c>
    </row>
    <row r="253" spans="3:5">
      <c r="C253" s="58" t="s">
        <v>445</v>
      </c>
      <c r="D253" s="101">
        <v>1500000000</v>
      </c>
      <c r="E253" s="101">
        <v>9472900</v>
      </c>
    </row>
    <row r="254" spans="3:5">
      <c r="C254" s="58" t="s">
        <v>633</v>
      </c>
      <c r="D254" s="101">
        <v>20487441</v>
      </c>
      <c r="E254" s="101">
        <v>19668426.199999999</v>
      </c>
    </row>
    <row r="255" spans="3:5">
      <c r="C255" s="58" t="s">
        <v>341</v>
      </c>
      <c r="D255" s="101">
        <v>1100000000</v>
      </c>
      <c r="E255" s="101">
        <v>0</v>
      </c>
    </row>
    <row r="256" spans="3:5">
      <c r="C256" s="100" t="s">
        <v>619</v>
      </c>
      <c r="D256" s="101">
        <v>44763887</v>
      </c>
      <c r="E256" s="101">
        <v>45574077.479999997</v>
      </c>
    </row>
    <row r="257" spans="3:5">
      <c r="C257" s="58" t="s">
        <v>657</v>
      </c>
      <c r="D257" s="101">
        <v>0</v>
      </c>
      <c r="E257" s="101">
        <v>0</v>
      </c>
    </row>
    <row r="258" spans="3:5">
      <c r="C258" s="58" t="s">
        <v>446</v>
      </c>
      <c r="D258" s="101">
        <v>30000000</v>
      </c>
      <c r="E258" s="101">
        <v>0</v>
      </c>
    </row>
    <row r="259" spans="3:5">
      <c r="C259" s="58" t="s">
        <v>283</v>
      </c>
      <c r="D259" s="101">
        <v>0</v>
      </c>
      <c r="E259" s="101">
        <v>2837659.06</v>
      </c>
    </row>
    <row r="260" spans="3:5">
      <c r="C260" s="100" t="s">
        <v>558</v>
      </c>
      <c r="D260" s="101">
        <v>3337895</v>
      </c>
      <c r="E260" s="101">
        <v>2586995.63</v>
      </c>
    </row>
    <row r="261" spans="3:5">
      <c r="C261" s="58" t="s">
        <v>552</v>
      </c>
      <c r="D261" s="101">
        <v>52500001</v>
      </c>
      <c r="E261" s="101">
        <v>0</v>
      </c>
    </row>
    <row r="262" spans="3:5">
      <c r="C262" s="100" t="s">
        <v>677</v>
      </c>
      <c r="D262" s="101">
        <v>1200000</v>
      </c>
      <c r="E262" s="101">
        <v>0</v>
      </c>
    </row>
    <row r="263" spans="3:5">
      <c r="C263" s="100" t="s">
        <v>379</v>
      </c>
      <c r="D263" s="101">
        <v>3779637</v>
      </c>
      <c r="E263" s="101">
        <v>0</v>
      </c>
    </row>
    <row r="264" spans="3:5">
      <c r="C264" s="58" t="s">
        <v>507</v>
      </c>
      <c r="D264" s="101">
        <v>15021140</v>
      </c>
      <c r="E264" s="101">
        <v>0</v>
      </c>
    </row>
    <row r="265" spans="3:5">
      <c r="C265" s="58" t="s">
        <v>347</v>
      </c>
      <c r="D265" s="101">
        <v>22515376</v>
      </c>
      <c r="E265" s="101">
        <v>0</v>
      </c>
    </row>
    <row r="266" spans="3:5">
      <c r="C266" s="58" t="s">
        <v>646</v>
      </c>
      <c r="D266" s="101">
        <v>0</v>
      </c>
      <c r="E266" s="101">
        <v>502187.76</v>
      </c>
    </row>
    <row r="267" spans="3:5">
      <c r="C267" s="58" t="s">
        <v>709</v>
      </c>
      <c r="D267" s="101">
        <v>0</v>
      </c>
      <c r="E267" s="101">
        <v>372215.67</v>
      </c>
    </row>
    <row r="268" spans="3:5">
      <c r="C268" s="58" t="s">
        <v>710</v>
      </c>
      <c r="D268" s="101">
        <v>0</v>
      </c>
      <c r="E268" s="101">
        <v>417647.69</v>
      </c>
    </row>
    <row r="269" spans="3:5">
      <c r="C269" s="58" t="s">
        <v>559</v>
      </c>
      <c r="D269" s="101">
        <v>5568297</v>
      </c>
      <c r="E269" s="101">
        <v>0</v>
      </c>
    </row>
    <row r="270" spans="3:5">
      <c r="C270" s="58" t="s">
        <v>811</v>
      </c>
      <c r="D270" s="101">
        <v>0</v>
      </c>
      <c r="E270" s="101">
        <v>0</v>
      </c>
    </row>
    <row r="271" spans="3:5">
      <c r="C271" s="58" t="s">
        <v>553</v>
      </c>
      <c r="D271" s="101">
        <v>5054925</v>
      </c>
      <c r="E271" s="101">
        <v>0</v>
      </c>
    </row>
    <row r="272" spans="3:5">
      <c r="C272" s="58" t="s">
        <v>753</v>
      </c>
      <c r="D272" s="101">
        <v>0</v>
      </c>
      <c r="E272" s="101">
        <v>0</v>
      </c>
    </row>
    <row r="273" spans="3:5">
      <c r="C273" s="58" t="s">
        <v>412</v>
      </c>
      <c r="D273" s="101">
        <v>4228542</v>
      </c>
      <c r="E273" s="101">
        <v>0</v>
      </c>
    </row>
    <row r="274" spans="3:5">
      <c r="C274" s="58" t="s">
        <v>530</v>
      </c>
      <c r="D274" s="101">
        <v>10259585</v>
      </c>
      <c r="E274" s="101">
        <v>0</v>
      </c>
    </row>
    <row r="275" spans="3:5">
      <c r="C275" s="58" t="s">
        <v>394</v>
      </c>
      <c r="D275" s="101">
        <v>4017656</v>
      </c>
      <c r="E275" s="101">
        <v>0</v>
      </c>
    </row>
    <row r="276" spans="3:5">
      <c r="C276" s="58" t="s">
        <v>395</v>
      </c>
      <c r="D276" s="101">
        <v>2844650</v>
      </c>
      <c r="E276" s="101">
        <v>0</v>
      </c>
    </row>
    <row r="277" spans="3:5">
      <c r="C277" s="58" t="s">
        <v>663</v>
      </c>
      <c r="D277" s="101">
        <v>1095012</v>
      </c>
      <c r="E277" s="101">
        <v>0</v>
      </c>
    </row>
    <row r="278" spans="3:5">
      <c r="C278" s="58" t="s">
        <v>371</v>
      </c>
      <c r="D278" s="101">
        <v>39493497</v>
      </c>
      <c r="E278" s="101">
        <v>0</v>
      </c>
    </row>
    <row r="279" spans="3:5">
      <c r="C279" s="58" t="s">
        <v>470</v>
      </c>
      <c r="D279" s="101">
        <v>12480334</v>
      </c>
      <c r="E279" s="101">
        <v>0</v>
      </c>
    </row>
    <row r="280" spans="3:5">
      <c r="C280" s="58" t="s">
        <v>355</v>
      </c>
      <c r="D280" s="101">
        <v>29773058</v>
      </c>
      <c r="E280" s="101">
        <v>22000000</v>
      </c>
    </row>
    <row r="281" spans="3:5">
      <c r="C281" s="58" t="s">
        <v>273</v>
      </c>
      <c r="D281" s="101">
        <v>52613963</v>
      </c>
      <c r="E281" s="101">
        <v>0</v>
      </c>
    </row>
    <row r="282" spans="3:5">
      <c r="C282" s="58" t="s">
        <v>243</v>
      </c>
      <c r="D282" s="101">
        <v>276000000</v>
      </c>
      <c r="E282" s="101">
        <v>0</v>
      </c>
    </row>
    <row r="283" spans="3:5">
      <c r="C283" s="58" t="s">
        <v>552</v>
      </c>
      <c r="D283" s="101">
        <v>276000000</v>
      </c>
      <c r="E283" s="101">
        <v>0</v>
      </c>
    </row>
    <row r="284" spans="3:5">
      <c r="C284" s="160" t="s">
        <v>246</v>
      </c>
      <c r="D284" s="161">
        <v>3319558086</v>
      </c>
      <c r="E284" s="161">
        <v>520360969.0399999</v>
      </c>
    </row>
    <row r="285" spans="3:5">
      <c r="C285" s="58" t="s">
        <v>240</v>
      </c>
      <c r="D285" s="101">
        <v>2270614511</v>
      </c>
      <c r="E285" s="101">
        <v>520360969.0399999</v>
      </c>
    </row>
    <row r="286" spans="3:5">
      <c r="C286" s="58" t="s">
        <v>341</v>
      </c>
      <c r="D286" s="101">
        <v>5740696</v>
      </c>
      <c r="E286" s="101">
        <v>0</v>
      </c>
    </row>
    <row r="287" spans="3:5">
      <c r="C287" s="58" t="s">
        <v>634</v>
      </c>
      <c r="D287" s="101">
        <v>2725489</v>
      </c>
      <c r="E287" s="101">
        <v>0</v>
      </c>
    </row>
    <row r="288" spans="3:5">
      <c r="C288" s="58" t="s">
        <v>556</v>
      </c>
      <c r="D288" s="101">
        <v>25006973</v>
      </c>
      <c r="E288" s="101">
        <v>11060624.949999999</v>
      </c>
    </row>
    <row r="289" spans="3:5">
      <c r="C289" s="58" t="s">
        <v>536</v>
      </c>
      <c r="D289" s="101">
        <v>12876522</v>
      </c>
      <c r="E289" s="101">
        <v>0</v>
      </c>
    </row>
    <row r="290" spans="3:5">
      <c r="C290" s="58" t="s">
        <v>535</v>
      </c>
      <c r="D290" s="101">
        <v>5744000</v>
      </c>
      <c r="E290" s="101">
        <v>0</v>
      </c>
    </row>
    <row r="291" spans="3:5">
      <c r="C291" s="58" t="s">
        <v>384</v>
      </c>
      <c r="D291" s="101">
        <v>12640275</v>
      </c>
      <c r="E291" s="101">
        <v>0</v>
      </c>
    </row>
    <row r="292" spans="3:5">
      <c r="C292" s="58" t="s">
        <v>446</v>
      </c>
      <c r="D292" s="101">
        <v>29237609</v>
      </c>
      <c r="E292" s="101">
        <v>0</v>
      </c>
    </row>
    <row r="293" spans="3:5">
      <c r="C293" s="58" t="s">
        <v>686</v>
      </c>
      <c r="D293" s="101">
        <v>0</v>
      </c>
      <c r="E293" s="101">
        <v>537002.41</v>
      </c>
    </row>
    <row r="294" spans="3:5">
      <c r="C294" s="100" t="s">
        <v>438</v>
      </c>
      <c r="D294" s="101">
        <v>33077394</v>
      </c>
      <c r="E294" s="101">
        <v>0</v>
      </c>
    </row>
    <row r="295" spans="3:5">
      <c r="C295" s="58" t="s">
        <v>550</v>
      </c>
      <c r="D295" s="101">
        <v>21462414</v>
      </c>
      <c r="E295" s="101">
        <v>0</v>
      </c>
    </row>
    <row r="296" spans="3:5">
      <c r="C296" s="58" t="s">
        <v>730</v>
      </c>
      <c r="D296" s="101">
        <v>0</v>
      </c>
      <c r="E296" s="101">
        <v>0</v>
      </c>
    </row>
    <row r="297" spans="3:5">
      <c r="C297" s="100" t="s">
        <v>294</v>
      </c>
      <c r="D297" s="101">
        <v>41210000</v>
      </c>
      <c r="E297" s="101">
        <v>29888531.140000001</v>
      </c>
    </row>
    <row r="298" spans="3:5">
      <c r="C298" s="58" t="s">
        <v>267</v>
      </c>
      <c r="D298" s="101">
        <v>37500029</v>
      </c>
      <c r="E298" s="101">
        <v>29883672.190000001</v>
      </c>
    </row>
    <row r="299" spans="3:5">
      <c r="C299" s="58" t="s">
        <v>387</v>
      </c>
      <c r="D299" s="101">
        <v>7596315</v>
      </c>
      <c r="E299" s="101">
        <v>2584156.96</v>
      </c>
    </row>
    <row r="300" spans="3:5">
      <c r="C300" s="58" t="s">
        <v>525</v>
      </c>
      <c r="D300" s="101">
        <v>5645883</v>
      </c>
      <c r="E300" s="101">
        <v>0</v>
      </c>
    </row>
    <row r="301" spans="3:5">
      <c r="C301" s="58" t="s">
        <v>388</v>
      </c>
      <c r="D301" s="101">
        <v>7656660</v>
      </c>
      <c r="E301" s="101">
        <v>4399886.91</v>
      </c>
    </row>
    <row r="302" spans="3:5">
      <c r="C302" s="58" t="s">
        <v>692</v>
      </c>
      <c r="D302" s="101">
        <v>6917773</v>
      </c>
      <c r="E302" s="101">
        <v>3816060.73</v>
      </c>
    </row>
    <row r="303" spans="3:5">
      <c r="C303" s="58" t="s">
        <v>671</v>
      </c>
      <c r="D303" s="101">
        <v>34478406</v>
      </c>
      <c r="E303" s="101">
        <v>12405900.880000001</v>
      </c>
    </row>
    <row r="304" spans="3:5">
      <c r="C304" s="58" t="s">
        <v>554</v>
      </c>
      <c r="D304" s="101">
        <v>4516773</v>
      </c>
      <c r="E304" s="101">
        <v>0</v>
      </c>
    </row>
    <row r="305" spans="3:5">
      <c r="C305" s="58" t="s">
        <v>553</v>
      </c>
      <c r="D305" s="101">
        <v>1088833</v>
      </c>
      <c r="E305" s="101">
        <v>0</v>
      </c>
    </row>
    <row r="306" spans="3:5">
      <c r="C306" s="58" t="s">
        <v>389</v>
      </c>
      <c r="D306" s="101">
        <v>1088833</v>
      </c>
      <c r="E306" s="101">
        <v>0</v>
      </c>
    </row>
    <row r="307" spans="3:5">
      <c r="C307" s="58" t="s">
        <v>599</v>
      </c>
      <c r="D307" s="101">
        <v>9408643</v>
      </c>
      <c r="E307" s="101">
        <v>6504683.3700000001</v>
      </c>
    </row>
    <row r="308" spans="3:5">
      <c r="C308" s="58" t="s">
        <v>533</v>
      </c>
      <c r="D308" s="101">
        <v>2506068</v>
      </c>
      <c r="E308" s="101">
        <v>0</v>
      </c>
    </row>
    <row r="309" spans="3:5">
      <c r="C309" s="58" t="s">
        <v>404</v>
      </c>
      <c r="D309" s="101">
        <v>1519414</v>
      </c>
      <c r="E309" s="101">
        <v>0</v>
      </c>
    </row>
    <row r="310" spans="3:5">
      <c r="C310" s="58" t="s">
        <v>405</v>
      </c>
      <c r="D310" s="101">
        <v>7597070</v>
      </c>
      <c r="E310" s="101">
        <v>0</v>
      </c>
    </row>
    <row r="311" spans="3:5">
      <c r="C311" s="58" t="s">
        <v>342</v>
      </c>
      <c r="D311" s="101">
        <v>196433820</v>
      </c>
      <c r="E311" s="101">
        <v>19435201.289999999</v>
      </c>
    </row>
    <row r="312" spans="3:5">
      <c r="C312" s="58" t="s">
        <v>406</v>
      </c>
      <c r="D312" s="101">
        <v>4194427</v>
      </c>
      <c r="E312" s="101">
        <v>0</v>
      </c>
    </row>
    <row r="313" spans="3:5">
      <c r="C313" s="58" t="s">
        <v>407</v>
      </c>
      <c r="D313" s="101">
        <v>2437449</v>
      </c>
      <c r="E313" s="101">
        <v>0</v>
      </c>
    </row>
    <row r="314" spans="3:5">
      <c r="C314" s="58" t="s">
        <v>408</v>
      </c>
      <c r="D314" s="101">
        <v>1596112</v>
      </c>
      <c r="E314" s="101">
        <v>0</v>
      </c>
    </row>
    <row r="315" spans="3:5">
      <c r="C315" s="58" t="s">
        <v>455</v>
      </c>
      <c r="D315" s="101">
        <v>3754097</v>
      </c>
      <c r="E315" s="101">
        <v>0</v>
      </c>
    </row>
    <row r="316" spans="3:5">
      <c r="C316" s="58" t="s">
        <v>409</v>
      </c>
      <c r="D316" s="101">
        <v>1595760</v>
      </c>
      <c r="E316" s="101">
        <v>0</v>
      </c>
    </row>
    <row r="317" spans="3:5">
      <c r="C317" s="58" t="s">
        <v>810</v>
      </c>
      <c r="D317" s="101">
        <v>1117032</v>
      </c>
      <c r="E317" s="101">
        <v>0</v>
      </c>
    </row>
    <row r="318" spans="3:5">
      <c r="C318" s="58" t="s">
        <v>343</v>
      </c>
      <c r="D318" s="101">
        <v>10850043</v>
      </c>
      <c r="E318" s="101">
        <v>0</v>
      </c>
    </row>
    <row r="319" spans="3:5">
      <c r="C319" s="58" t="s">
        <v>410</v>
      </c>
      <c r="D319" s="101">
        <v>3401093</v>
      </c>
      <c r="E319" s="101">
        <v>0</v>
      </c>
    </row>
    <row r="320" spans="3:5">
      <c r="C320" s="58" t="s">
        <v>411</v>
      </c>
      <c r="D320" s="101">
        <v>3059076</v>
      </c>
      <c r="E320" s="101">
        <v>0</v>
      </c>
    </row>
    <row r="321" spans="3:5">
      <c r="C321" s="58" t="s">
        <v>298</v>
      </c>
      <c r="D321" s="101">
        <v>44901865</v>
      </c>
      <c r="E321" s="101">
        <v>0</v>
      </c>
    </row>
    <row r="322" spans="3:5">
      <c r="C322" s="58" t="s">
        <v>412</v>
      </c>
      <c r="D322" s="101">
        <v>1559024</v>
      </c>
      <c r="E322" s="101">
        <v>0</v>
      </c>
    </row>
    <row r="323" spans="3:5">
      <c r="C323" s="58" t="s">
        <v>327</v>
      </c>
      <c r="D323" s="101">
        <v>16509137</v>
      </c>
      <c r="E323" s="101">
        <v>0</v>
      </c>
    </row>
    <row r="324" spans="3:5">
      <c r="C324" s="58" t="s">
        <v>413</v>
      </c>
      <c r="D324" s="101">
        <v>1559024</v>
      </c>
      <c r="E324" s="101">
        <v>0</v>
      </c>
    </row>
    <row r="325" spans="3:5">
      <c r="C325" s="58" t="s">
        <v>414</v>
      </c>
      <c r="D325" s="101">
        <v>1989693</v>
      </c>
      <c r="E325" s="101">
        <v>0</v>
      </c>
    </row>
    <row r="326" spans="3:5">
      <c r="C326" s="58" t="s">
        <v>653</v>
      </c>
      <c r="D326" s="101">
        <v>50121296</v>
      </c>
      <c r="E326" s="101">
        <v>0</v>
      </c>
    </row>
    <row r="327" spans="3:5">
      <c r="C327" s="58" t="s">
        <v>415</v>
      </c>
      <c r="D327" s="101">
        <v>6368928</v>
      </c>
      <c r="E327" s="101">
        <v>0</v>
      </c>
    </row>
    <row r="328" spans="3:5">
      <c r="C328" s="58" t="s">
        <v>754</v>
      </c>
      <c r="D328" s="101">
        <v>0</v>
      </c>
      <c r="E328" s="101">
        <v>0</v>
      </c>
    </row>
    <row r="329" spans="3:5">
      <c r="C329" s="58" t="s">
        <v>544</v>
      </c>
      <c r="D329" s="101">
        <v>11597000</v>
      </c>
      <c r="E329" s="101">
        <v>0</v>
      </c>
    </row>
    <row r="330" spans="3:5">
      <c r="C330" s="58" t="s">
        <v>416</v>
      </c>
      <c r="D330" s="101">
        <v>1514599</v>
      </c>
      <c r="E330" s="101">
        <v>0</v>
      </c>
    </row>
    <row r="331" spans="3:5">
      <c r="C331" s="58" t="s">
        <v>417</v>
      </c>
      <c r="D331" s="101">
        <v>1514599</v>
      </c>
      <c r="E331" s="101">
        <v>0</v>
      </c>
    </row>
    <row r="332" spans="3:5">
      <c r="C332" s="58" t="s">
        <v>532</v>
      </c>
      <c r="D332" s="101">
        <v>0</v>
      </c>
      <c r="E332" s="101">
        <v>0</v>
      </c>
    </row>
    <row r="333" spans="3:5">
      <c r="C333" s="58" t="s">
        <v>418</v>
      </c>
      <c r="D333" s="101">
        <v>1516038</v>
      </c>
      <c r="E333" s="101">
        <v>0</v>
      </c>
    </row>
    <row r="334" spans="3:5">
      <c r="C334" s="58" t="s">
        <v>530</v>
      </c>
      <c r="D334" s="101">
        <v>1516038</v>
      </c>
      <c r="E334" s="101">
        <v>0</v>
      </c>
    </row>
    <row r="335" spans="3:5">
      <c r="C335" s="58" t="s">
        <v>638</v>
      </c>
      <c r="D335" s="101">
        <v>5222496</v>
      </c>
      <c r="E335" s="101">
        <v>0</v>
      </c>
    </row>
    <row r="336" spans="3:5">
      <c r="C336" s="58" t="s">
        <v>390</v>
      </c>
      <c r="D336" s="101">
        <v>1516038</v>
      </c>
      <c r="E336" s="101">
        <v>0</v>
      </c>
    </row>
    <row r="337" spans="3:5">
      <c r="C337" s="58" t="s">
        <v>391</v>
      </c>
      <c r="D337" s="101">
        <v>8388626</v>
      </c>
      <c r="E337" s="101">
        <v>0</v>
      </c>
    </row>
    <row r="338" spans="3:5">
      <c r="C338" s="58" t="s">
        <v>392</v>
      </c>
      <c r="D338" s="101">
        <v>2489491</v>
      </c>
      <c r="E338" s="101">
        <v>0</v>
      </c>
    </row>
    <row r="339" spans="3:5">
      <c r="C339" s="58" t="s">
        <v>541</v>
      </c>
      <c r="D339" s="101">
        <v>5000000</v>
      </c>
      <c r="E339" s="101">
        <v>0</v>
      </c>
    </row>
    <row r="340" spans="3:5">
      <c r="C340" s="58" t="s">
        <v>393</v>
      </c>
      <c r="D340" s="101">
        <v>2489491</v>
      </c>
      <c r="E340" s="101">
        <v>0</v>
      </c>
    </row>
    <row r="341" spans="3:5">
      <c r="C341" s="58" t="s">
        <v>394</v>
      </c>
      <c r="D341" s="101">
        <v>2489491</v>
      </c>
      <c r="E341" s="101">
        <v>0</v>
      </c>
    </row>
    <row r="342" spans="3:5">
      <c r="C342" s="58" t="s">
        <v>395</v>
      </c>
      <c r="D342" s="101">
        <v>1077476</v>
      </c>
      <c r="E342" s="101">
        <v>24883.84</v>
      </c>
    </row>
    <row r="343" spans="3:5">
      <c r="C343" s="58" t="s">
        <v>358</v>
      </c>
      <c r="D343" s="101">
        <v>28060354</v>
      </c>
      <c r="E343" s="101">
        <v>0</v>
      </c>
    </row>
    <row r="344" spans="3:5">
      <c r="C344" s="58" t="s">
        <v>663</v>
      </c>
      <c r="D344" s="101">
        <v>1077476</v>
      </c>
      <c r="E344" s="101">
        <v>24883.84</v>
      </c>
    </row>
    <row r="345" spans="3:5">
      <c r="C345" s="58" t="s">
        <v>767</v>
      </c>
      <c r="D345" s="101">
        <v>1508467</v>
      </c>
      <c r="E345" s="101">
        <v>2475683.7200000002</v>
      </c>
    </row>
    <row r="346" spans="3:5">
      <c r="C346" s="58" t="s">
        <v>812</v>
      </c>
      <c r="D346" s="101">
        <v>755258653</v>
      </c>
      <c r="E346" s="101">
        <v>164994482.94999999</v>
      </c>
    </row>
    <row r="347" spans="3:5">
      <c r="C347" s="58" t="s">
        <v>808</v>
      </c>
      <c r="D347" s="101">
        <v>42431165</v>
      </c>
      <c r="E347" s="101">
        <v>0</v>
      </c>
    </row>
    <row r="348" spans="3:5">
      <c r="C348" s="58" t="s">
        <v>635</v>
      </c>
      <c r="D348" s="101">
        <v>1466207</v>
      </c>
      <c r="E348" s="101">
        <v>0</v>
      </c>
    </row>
    <row r="349" spans="3:5">
      <c r="C349" s="58" t="s">
        <v>355</v>
      </c>
      <c r="D349" s="101">
        <v>111907056</v>
      </c>
      <c r="E349" s="101">
        <v>12000031</v>
      </c>
    </row>
    <row r="350" spans="3:5">
      <c r="C350" s="58" t="s">
        <v>562</v>
      </c>
      <c r="D350" s="101">
        <v>75000000</v>
      </c>
      <c r="E350" s="101">
        <v>59938026.780000001</v>
      </c>
    </row>
    <row r="351" spans="3:5">
      <c r="C351" s="58" t="s">
        <v>401</v>
      </c>
      <c r="D351" s="101">
        <v>1514599</v>
      </c>
      <c r="E351" s="101">
        <v>0</v>
      </c>
    </row>
    <row r="352" spans="3:5">
      <c r="C352" s="58" t="s">
        <v>515</v>
      </c>
      <c r="D352" s="101">
        <v>112920651</v>
      </c>
      <c r="E352" s="101">
        <v>90420651</v>
      </c>
    </row>
    <row r="353" spans="3:5">
      <c r="C353" s="58" t="s">
        <v>370</v>
      </c>
      <c r="D353" s="101">
        <v>10356939</v>
      </c>
      <c r="E353" s="101">
        <v>0</v>
      </c>
    </row>
    <row r="354" spans="3:5">
      <c r="C354" s="58" t="s">
        <v>375</v>
      </c>
      <c r="D354" s="101">
        <v>38372329</v>
      </c>
      <c r="E354" s="101">
        <v>0</v>
      </c>
    </row>
    <row r="355" spans="3:5">
      <c r="C355" s="58" t="s">
        <v>373</v>
      </c>
      <c r="D355" s="101">
        <v>46052778</v>
      </c>
      <c r="E355" s="101">
        <v>0</v>
      </c>
    </row>
    <row r="356" spans="3:5">
      <c r="C356" s="58" t="s">
        <v>359</v>
      </c>
      <c r="D356" s="101">
        <v>106606944</v>
      </c>
      <c r="E356" s="101">
        <v>0</v>
      </c>
    </row>
    <row r="357" spans="3:5">
      <c r="C357" s="58" t="s">
        <v>458</v>
      </c>
      <c r="D357" s="101">
        <v>125547191</v>
      </c>
      <c r="E357" s="101">
        <v>0</v>
      </c>
    </row>
    <row r="358" spans="3:5">
      <c r="C358" s="58" t="s">
        <v>277</v>
      </c>
      <c r="D358" s="101">
        <v>97512371</v>
      </c>
      <c r="E358" s="101">
        <v>69966605.079999998</v>
      </c>
    </row>
    <row r="359" spans="3:5">
      <c r="C359" s="58" t="s">
        <v>242</v>
      </c>
      <c r="D359" s="101">
        <v>8757016</v>
      </c>
      <c r="E359" s="101">
        <v>0</v>
      </c>
    </row>
    <row r="360" spans="3:5">
      <c r="C360" s="58" t="s">
        <v>550</v>
      </c>
      <c r="D360" s="101">
        <v>6599199</v>
      </c>
      <c r="E360" s="101">
        <v>0</v>
      </c>
    </row>
    <row r="361" spans="3:5">
      <c r="C361" s="58" t="s">
        <v>808</v>
      </c>
      <c r="D361" s="101">
        <v>2157817</v>
      </c>
      <c r="E361" s="101">
        <v>0</v>
      </c>
    </row>
    <row r="362" spans="3:5">
      <c r="C362" s="58" t="s">
        <v>243</v>
      </c>
      <c r="D362" s="101">
        <v>550959819</v>
      </c>
      <c r="E362" s="101">
        <v>0</v>
      </c>
    </row>
    <row r="363" spans="3:5">
      <c r="C363" s="58" t="s">
        <v>636</v>
      </c>
      <c r="D363" s="101">
        <v>127829819</v>
      </c>
      <c r="E363" s="101">
        <v>0</v>
      </c>
    </row>
    <row r="364" spans="3:5">
      <c r="C364" s="58" t="s">
        <v>444</v>
      </c>
      <c r="D364" s="101">
        <v>423130000</v>
      </c>
      <c r="E364" s="101">
        <v>0</v>
      </c>
    </row>
    <row r="365" spans="3:5">
      <c r="C365" s="58" t="s">
        <v>244</v>
      </c>
      <c r="D365" s="101">
        <v>489226740</v>
      </c>
      <c r="E365" s="101">
        <v>0</v>
      </c>
    </row>
    <row r="366" spans="3:5">
      <c r="C366" s="58" t="s">
        <v>274</v>
      </c>
      <c r="D366" s="101">
        <v>96929844</v>
      </c>
      <c r="E366" s="101">
        <v>0</v>
      </c>
    </row>
    <row r="367" spans="3:5">
      <c r="C367" s="58" t="s">
        <v>444</v>
      </c>
      <c r="D367" s="101">
        <v>392296896</v>
      </c>
      <c r="E367" s="101">
        <v>0</v>
      </c>
    </row>
    <row r="368" spans="3:5">
      <c r="C368" s="160" t="s">
        <v>275</v>
      </c>
      <c r="D368" s="161">
        <v>1125980738</v>
      </c>
      <c r="E368" s="161">
        <v>146918838.56999999</v>
      </c>
    </row>
    <row r="369" spans="3:5">
      <c r="C369" s="58" t="s">
        <v>240</v>
      </c>
      <c r="D369" s="101">
        <v>1109087269</v>
      </c>
      <c r="E369" s="101">
        <v>146918838.56999999</v>
      </c>
    </row>
    <row r="370" spans="3:5">
      <c r="C370" s="58" t="s">
        <v>637</v>
      </c>
      <c r="D370" s="101">
        <v>5765056</v>
      </c>
      <c r="E370" s="101">
        <v>0</v>
      </c>
    </row>
    <row r="371" spans="3:5">
      <c r="C371" s="58" t="s">
        <v>289</v>
      </c>
      <c r="D371" s="101">
        <v>15000000</v>
      </c>
      <c r="E371" s="101">
        <v>6948028.25</v>
      </c>
    </row>
    <row r="372" spans="3:5">
      <c r="C372" s="58" t="s">
        <v>384</v>
      </c>
      <c r="D372" s="101">
        <v>4966671</v>
      </c>
      <c r="E372" s="101">
        <v>6660678.7300000004</v>
      </c>
    </row>
    <row r="373" spans="3:5">
      <c r="C373" s="58" t="s">
        <v>799</v>
      </c>
      <c r="D373" s="101">
        <v>15038680</v>
      </c>
      <c r="E373" s="101">
        <v>0</v>
      </c>
    </row>
    <row r="374" spans="3:5">
      <c r="C374" s="58" t="s">
        <v>594</v>
      </c>
      <c r="D374" s="101">
        <v>0</v>
      </c>
      <c r="E374" s="101">
        <v>2040943.13</v>
      </c>
    </row>
    <row r="375" spans="3:5">
      <c r="C375" s="58" t="s">
        <v>685</v>
      </c>
      <c r="D375" s="101">
        <v>0</v>
      </c>
      <c r="E375" s="101">
        <v>590696.69999999995</v>
      </c>
    </row>
    <row r="376" spans="3:5">
      <c r="C376" s="100" t="s">
        <v>813</v>
      </c>
      <c r="D376" s="101">
        <v>0</v>
      </c>
      <c r="E376" s="101">
        <v>518975.59</v>
      </c>
    </row>
    <row r="377" spans="3:5">
      <c r="C377" s="58" t="s">
        <v>641</v>
      </c>
      <c r="D377" s="101">
        <v>1077369</v>
      </c>
      <c r="E377" s="101">
        <v>0</v>
      </c>
    </row>
    <row r="378" spans="3:5">
      <c r="C378" s="58" t="s">
        <v>385</v>
      </c>
      <c r="D378" s="101">
        <v>1539099</v>
      </c>
      <c r="E378" s="101">
        <v>0</v>
      </c>
    </row>
    <row r="379" spans="3:5">
      <c r="C379" s="100" t="s">
        <v>662</v>
      </c>
      <c r="D379" s="101">
        <v>5417029</v>
      </c>
      <c r="E379" s="101">
        <v>0</v>
      </c>
    </row>
    <row r="380" spans="3:5">
      <c r="C380" s="58" t="s">
        <v>490</v>
      </c>
      <c r="D380" s="101">
        <v>1494129</v>
      </c>
      <c r="E380" s="101">
        <v>0</v>
      </c>
    </row>
    <row r="381" spans="3:5">
      <c r="C381" s="58" t="s">
        <v>711</v>
      </c>
      <c r="D381" s="101">
        <v>0</v>
      </c>
      <c r="E381" s="101">
        <v>187541.47</v>
      </c>
    </row>
    <row r="382" spans="3:5">
      <c r="C382" s="100" t="s">
        <v>326</v>
      </c>
      <c r="D382" s="101">
        <v>1063369</v>
      </c>
      <c r="E382" s="101">
        <v>0</v>
      </c>
    </row>
    <row r="383" spans="3:5">
      <c r="C383" s="58" t="s">
        <v>652</v>
      </c>
      <c r="D383" s="101">
        <v>1632035</v>
      </c>
      <c r="E383" s="101">
        <v>0</v>
      </c>
    </row>
    <row r="384" spans="3:5">
      <c r="C384" s="58" t="s">
        <v>381</v>
      </c>
      <c r="D384" s="101">
        <v>1750953</v>
      </c>
      <c r="E384" s="101">
        <v>0</v>
      </c>
    </row>
    <row r="385" spans="3:5">
      <c r="C385" s="58" t="s">
        <v>712</v>
      </c>
      <c r="D385" s="101">
        <v>0</v>
      </c>
      <c r="E385" s="101">
        <v>184650.67</v>
      </c>
    </row>
    <row r="386" spans="3:5">
      <c r="C386" s="100" t="s">
        <v>639</v>
      </c>
      <c r="D386" s="101">
        <v>1750953</v>
      </c>
      <c r="E386" s="101">
        <v>0</v>
      </c>
    </row>
    <row r="387" spans="3:5">
      <c r="C387" s="58" t="s">
        <v>529</v>
      </c>
      <c r="D387" s="101">
        <v>1750953</v>
      </c>
      <c r="E387" s="101">
        <v>0</v>
      </c>
    </row>
    <row r="388" spans="3:5">
      <c r="C388" s="58" t="s">
        <v>713</v>
      </c>
      <c r="D388" s="101">
        <v>0</v>
      </c>
      <c r="E388" s="101">
        <v>545524.18999999994</v>
      </c>
    </row>
    <row r="389" spans="3:5">
      <c r="C389" s="58" t="s">
        <v>758</v>
      </c>
      <c r="D389" s="101">
        <v>1510897</v>
      </c>
      <c r="E389" s="101">
        <v>0</v>
      </c>
    </row>
    <row r="390" spans="3:5">
      <c r="C390" s="58" t="s">
        <v>714</v>
      </c>
      <c r="D390" s="101">
        <v>0</v>
      </c>
      <c r="E390" s="101">
        <v>862630.65</v>
      </c>
    </row>
    <row r="391" spans="3:5">
      <c r="C391" s="58" t="s">
        <v>715</v>
      </c>
      <c r="D391" s="101">
        <v>0</v>
      </c>
      <c r="E391" s="101">
        <v>556241.17000000004</v>
      </c>
    </row>
    <row r="392" spans="3:5">
      <c r="C392" s="58" t="s">
        <v>383</v>
      </c>
      <c r="D392" s="101">
        <v>0</v>
      </c>
      <c r="E392" s="101">
        <v>0</v>
      </c>
    </row>
    <row r="393" spans="3:5">
      <c r="C393" s="58" t="s">
        <v>404</v>
      </c>
      <c r="D393" s="101">
        <v>4907476</v>
      </c>
      <c r="E393" s="101">
        <v>8954414.25</v>
      </c>
    </row>
    <row r="394" spans="3:5">
      <c r="C394" s="58" t="s">
        <v>343</v>
      </c>
      <c r="D394" s="101">
        <v>700000000</v>
      </c>
      <c r="E394" s="101">
        <v>26598472.969999999</v>
      </c>
    </row>
    <row r="395" spans="3:5">
      <c r="C395" s="58" t="s">
        <v>276</v>
      </c>
      <c r="D395" s="101">
        <v>155926163</v>
      </c>
      <c r="E395" s="101">
        <v>16572399.539999999</v>
      </c>
    </row>
    <row r="396" spans="3:5">
      <c r="C396" s="58" t="s">
        <v>416</v>
      </c>
      <c r="D396" s="101">
        <v>8856691</v>
      </c>
      <c r="E396" s="101">
        <v>0</v>
      </c>
    </row>
    <row r="397" spans="3:5">
      <c r="C397" s="58" t="s">
        <v>755</v>
      </c>
      <c r="D397" s="101">
        <v>0</v>
      </c>
      <c r="E397" s="101">
        <v>0</v>
      </c>
    </row>
    <row r="398" spans="3:5">
      <c r="C398" s="58" t="s">
        <v>756</v>
      </c>
      <c r="D398" s="101">
        <v>0</v>
      </c>
      <c r="E398" s="101">
        <v>0</v>
      </c>
    </row>
    <row r="399" spans="3:5">
      <c r="C399" s="58" t="s">
        <v>638</v>
      </c>
      <c r="D399" s="101">
        <v>1075882</v>
      </c>
      <c r="E399" s="101">
        <v>0</v>
      </c>
    </row>
    <row r="400" spans="3:5">
      <c r="C400" s="58" t="s">
        <v>390</v>
      </c>
      <c r="D400" s="101">
        <v>1543101</v>
      </c>
      <c r="E400" s="101">
        <v>0</v>
      </c>
    </row>
    <row r="401" spans="3:5">
      <c r="C401" s="58" t="s">
        <v>540</v>
      </c>
      <c r="D401" s="101">
        <v>108520676</v>
      </c>
      <c r="E401" s="101">
        <v>0</v>
      </c>
    </row>
    <row r="402" spans="3:5">
      <c r="C402" s="58" t="s">
        <v>450</v>
      </c>
      <c r="D402" s="101">
        <v>15000020</v>
      </c>
      <c r="E402" s="101">
        <v>0</v>
      </c>
    </row>
    <row r="403" spans="3:5">
      <c r="C403" s="58" t="s">
        <v>757</v>
      </c>
      <c r="D403" s="101">
        <v>0</v>
      </c>
      <c r="E403" s="101">
        <v>0</v>
      </c>
    </row>
    <row r="404" spans="3:5">
      <c r="C404" s="58" t="s">
        <v>814</v>
      </c>
      <c r="D404" s="101">
        <v>15000000</v>
      </c>
      <c r="E404" s="101">
        <v>0</v>
      </c>
    </row>
    <row r="405" spans="3:5">
      <c r="C405" s="58" t="s">
        <v>815</v>
      </c>
      <c r="D405" s="101">
        <v>15000008</v>
      </c>
      <c r="E405" s="101">
        <v>0</v>
      </c>
    </row>
    <row r="406" spans="3:5">
      <c r="C406" s="58" t="s">
        <v>356</v>
      </c>
      <c r="D406" s="101">
        <v>22500059</v>
      </c>
      <c r="E406" s="101">
        <v>0</v>
      </c>
    </row>
    <row r="407" spans="3:5">
      <c r="C407" s="58" t="s">
        <v>277</v>
      </c>
      <c r="D407" s="101">
        <v>1000000</v>
      </c>
      <c r="E407" s="101">
        <v>75697641.260000005</v>
      </c>
    </row>
    <row r="408" spans="3:5">
      <c r="C408" s="58" t="s">
        <v>242</v>
      </c>
      <c r="D408" s="101">
        <v>1288795</v>
      </c>
      <c r="E408" s="101">
        <v>0</v>
      </c>
    </row>
    <row r="409" spans="3:5">
      <c r="C409" s="58" t="s">
        <v>816</v>
      </c>
      <c r="D409" s="101">
        <v>1288795</v>
      </c>
      <c r="E409" s="101">
        <v>0</v>
      </c>
    </row>
    <row r="410" spans="3:5">
      <c r="C410" s="58" t="s">
        <v>244</v>
      </c>
      <c r="D410" s="101">
        <v>15604674</v>
      </c>
      <c r="E410" s="101">
        <v>0</v>
      </c>
    </row>
    <row r="411" spans="3:5">
      <c r="C411" s="58" t="s">
        <v>817</v>
      </c>
      <c r="D411" s="101">
        <v>15604674</v>
      </c>
      <c r="E411" s="101">
        <v>0</v>
      </c>
    </row>
    <row r="412" spans="3:5">
      <c r="C412" s="160" t="s">
        <v>247</v>
      </c>
      <c r="D412" s="161">
        <v>1499067987</v>
      </c>
      <c r="E412" s="161">
        <v>317254484.12</v>
      </c>
    </row>
    <row r="413" spans="3:5">
      <c r="C413" s="58" t="s">
        <v>240</v>
      </c>
      <c r="D413" s="101">
        <v>1226801580</v>
      </c>
      <c r="E413" s="101">
        <v>300171823.79000002</v>
      </c>
    </row>
    <row r="414" spans="3:5">
      <c r="C414" s="58" t="s">
        <v>341</v>
      </c>
      <c r="D414" s="101">
        <v>89766549</v>
      </c>
      <c r="E414" s="101">
        <v>0</v>
      </c>
    </row>
    <row r="415" spans="3:5">
      <c r="C415" s="58" t="s">
        <v>605</v>
      </c>
      <c r="D415" s="101">
        <v>43243245</v>
      </c>
      <c r="E415" s="101">
        <v>0</v>
      </c>
    </row>
    <row r="416" spans="3:5">
      <c r="C416" s="58" t="s">
        <v>329</v>
      </c>
      <c r="D416" s="101">
        <v>27085583</v>
      </c>
      <c r="E416" s="101">
        <v>0</v>
      </c>
    </row>
    <row r="417" spans="3:5">
      <c r="C417" s="58" t="s">
        <v>535</v>
      </c>
      <c r="D417" s="101">
        <v>1341855</v>
      </c>
      <c r="E417" s="101">
        <v>0</v>
      </c>
    </row>
    <row r="418" spans="3:5">
      <c r="C418" s="58" t="s">
        <v>289</v>
      </c>
      <c r="D418" s="101">
        <v>49432876</v>
      </c>
      <c r="E418" s="101">
        <v>0</v>
      </c>
    </row>
    <row r="419" spans="3:5">
      <c r="C419" s="58" t="s">
        <v>594</v>
      </c>
      <c r="D419" s="101">
        <v>30000000</v>
      </c>
      <c r="E419" s="101">
        <v>20181022.539999999</v>
      </c>
    </row>
    <row r="420" spans="3:5">
      <c r="C420" s="58" t="s">
        <v>446</v>
      </c>
      <c r="D420" s="101">
        <v>78000000</v>
      </c>
      <c r="E420" s="101">
        <v>0</v>
      </c>
    </row>
    <row r="421" spans="3:5">
      <c r="C421" s="58" t="s">
        <v>598</v>
      </c>
      <c r="D421" s="101">
        <v>39000000</v>
      </c>
      <c r="E421" s="101">
        <v>0</v>
      </c>
    </row>
    <row r="422" spans="3:5">
      <c r="C422" s="58" t="s">
        <v>716</v>
      </c>
      <c r="D422" s="101">
        <v>0</v>
      </c>
      <c r="E422" s="101">
        <v>879841.59</v>
      </c>
    </row>
    <row r="423" spans="3:5">
      <c r="C423" s="58" t="s">
        <v>347</v>
      </c>
      <c r="D423" s="101">
        <v>36157505</v>
      </c>
      <c r="E423" s="101">
        <v>0</v>
      </c>
    </row>
    <row r="424" spans="3:5">
      <c r="C424" s="58" t="s">
        <v>448</v>
      </c>
      <c r="D424" s="101">
        <v>102553368</v>
      </c>
      <c r="E424" s="101">
        <v>0</v>
      </c>
    </row>
    <row r="425" spans="3:5">
      <c r="C425" s="100" t="s">
        <v>381</v>
      </c>
      <c r="D425" s="101">
        <v>10932847</v>
      </c>
      <c r="E425" s="101">
        <v>4147127.83</v>
      </c>
    </row>
    <row r="426" spans="3:5">
      <c r="C426" s="58" t="s">
        <v>639</v>
      </c>
      <c r="D426" s="101">
        <v>4120981</v>
      </c>
      <c r="E426" s="101">
        <v>1338655.31</v>
      </c>
    </row>
    <row r="427" spans="3:5">
      <c r="C427" s="171" t="s">
        <v>529</v>
      </c>
      <c r="D427" s="172">
        <v>0</v>
      </c>
      <c r="E427" s="172">
        <v>1056776.08</v>
      </c>
    </row>
    <row r="428" spans="3:5">
      <c r="C428" s="57" t="s">
        <v>758</v>
      </c>
      <c r="D428" s="172">
        <v>0</v>
      </c>
      <c r="E428" s="172">
        <v>483191.5</v>
      </c>
    </row>
    <row r="429" spans="3:5">
      <c r="C429" s="173" t="s">
        <v>774</v>
      </c>
      <c r="D429" s="174">
        <v>5765056</v>
      </c>
      <c r="E429" s="174">
        <v>0</v>
      </c>
    </row>
    <row r="430" spans="3:5">
      <c r="C430" s="171" t="s">
        <v>382</v>
      </c>
      <c r="D430" s="172">
        <v>5081906</v>
      </c>
      <c r="E430" s="172">
        <v>0</v>
      </c>
    </row>
    <row r="431" spans="3:5">
      <c r="C431" s="57" t="s">
        <v>640</v>
      </c>
      <c r="D431" s="172">
        <v>3268867</v>
      </c>
      <c r="E431" s="172">
        <v>0</v>
      </c>
    </row>
    <row r="432" spans="3:5">
      <c r="C432" s="57" t="s">
        <v>294</v>
      </c>
      <c r="D432" s="172">
        <v>10564353</v>
      </c>
      <c r="E432" s="172">
        <v>0</v>
      </c>
    </row>
    <row r="433" spans="3:5">
      <c r="C433" s="57" t="s">
        <v>383</v>
      </c>
      <c r="D433" s="172">
        <v>1938252</v>
      </c>
      <c r="E433" s="172">
        <v>0</v>
      </c>
    </row>
    <row r="434" spans="3:5">
      <c r="C434" s="57" t="s">
        <v>524</v>
      </c>
      <c r="D434" s="172">
        <v>1193330</v>
      </c>
      <c r="E434" s="172">
        <v>0</v>
      </c>
    </row>
    <row r="435" spans="3:5">
      <c r="C435" s="57" t="s">
        <v>553</v>
      </c>
      <c r="D435" s="172">
        <v>1516906</v>
      </c>
      <c r="E435" s="172">
        <v>0</v>
      </c>
    </row>
    <row r="436" spans="3:5">
      <c r="C436" s="57" t="s">
        <v>389</v>
      </c>
      <c r="D436" s="172">
        <v>1067870</v>
      </c>
      <c r="E436" s="172">
        <v>0</v>
      </c>
    </row>
    <row r="437" spans="3:5">
      <c r="C437" s="57" t="s">
        <v>731</v>
      </c>
      <c r="D437" s="172">
        <v>0</v>
      </c>
      <c r="E437" s="172">
        <v>218595328.11000001</v>
      </c>
    </row>
    <row r="438" spans="3:5">
      <c r="C438" s="57" t="s">
        <v>599</v>
      </c>
      <c r="D438" s="172">
        <v>3027128</v>
      </c>
      <c r="E438" s="172">
        <v>0</v>
      </c>
    </row>
    <row r="439" spans="3:5">
      <c r="C439" s="57" t="s">
        <v>533</v>
      </c>
      <c r="D439" s="172">
        <v>2557771</v>
      </c>
      <c r="E439" s="172">
        <v>0</v>
      </c>
    </row>
    <row r="440" spans="3:5">
      <c r="C440" s="57" t="s">
        <v>270</v>
      </c>
      <c r="D440" s="172">
        <v>92391513</v>
      </c>
      <c r="E440" s="172">
        <v>0</v>
      </c>
    </row>
    <row r="441" spans="3:5">
      <c r="C441" s="57" t="s">
        <v>418</v>
      </c>
      <c r="D441" s="172">
        <v>1310000</v>
      </c>
      <c r="E441" s="172">
        <v>0</v>
      </c>
    </row>
    <row r="442" spans="3:5">
      <c r="C442" s="57" t="s">
        <v>280</v>
      </c>
      <c r="D442" s="172">
        <v>19500000</v>
      </c>
      <c r="E442" s="172">
        <v>0</v>
      </c>
    </row>
    <row r="443" spans="3:5">
      <c r="C443" s="57" t="s">
        <v>271</v>
      </c>
      <c r="D443" s="172">
        <v>23400000</v>
      </c>
      <c r="E443" s="172">
        <v>0</v>
      </c>
    </row>
    <row r="444" spans="3:5">
      <c r="C444" s="57" t="s">
        <v>541</v>
      </c>
      <c r="D444" s="172">
        <v>23400000</v>
      </c>
      <c r="E444" s="172">
        <v>0</v>
      </c>
    </row>
    <row r="445" spans="3:5">
      <c r="C445" s="57" t="s">
        <v>393</v>
      </c>
      <c r="D445" s="172">
        <v>15612348</v>
      </c>
      <c r="E445" s="172">
        <v>0</v>
      </c>
    </row>
    <row r="446" spans="3:5">
      <c r="C446" s="57" t="s">
        <v>344</v>
      </c>
      <c r="D446" s="172">
        <v>55658568</v>
      </c>
      <c r="E446" s="172">
        <v>7675353.7699999996</v>
      </c>
    </row>
    <row r="447" spans="3:5">
      <c r="C447" s="57" t="s">
        <v>262</v>
      </c>
      <c r="D447" s="172">
        <v>105000000</v>
      </c>
      <c r="E447" s="172">
        <v>45814527.060000002</v>
      </c>
    </row>
    <row r="448" spans="3:5">
      <c r="C448" s="57" t="s">
        <v>354</v>
      </c>
      <c r="D448" s="172">
        <v>15856374</v>
      </c>
      <c r="E448" s="172">
        <v>0</v>
      </c>
    </row>
    <row r="449" spans="3:5">
      <c r="C449" s="57" t="s">
        <v>654</v>
      </c>
      <c r="D449" s="172">
        <v>50600000</v>
      </c>
      <c r="E449" s="172">
        <v>0</v>
      </c>
    </row>
    <row r="450" spans="3:5">
      <c r="C450" s="57" t="s">
        <v>365</v>
      </c>
      <c r="D450" s="172">
        <v>48322864</v>
      </c>
      <c r="E450" s="172">
        <v>0</v>
      </c>
    </row>
    <row r="451" spans="3:5">
      <c r="C451" s="57" t="s">
        <v>367</v>
      </c>
      <c r="D451" s="172">
        <v>3003940</v>
      </c>
      <c r="E451" s="172">
        <v>0</v>
      </c>
    </row>
    <row r="452" spans="3:5">
      <c r="C452" s="57" t="s">
        <v>814</v>
      </c>
      <c r="D452" s="172">
        <v>16503395</v>
      </c>
      <c r="E452" s="172">
        <v>0</v>
      </c>
    </row>
    <row r="453" spans="3:5">
      <c r="C453" s="57" t="s">
        <v>372</v>
      </c>
      <c r="D453" s="172">
        <v>67851384</v>
      </c>
      <c r="E453" s="172">
        <v>0</v>
      </c>
    </row>
    <row r="454" spans="3:5">
      <c r="C454" s="57" t="s">
        <v>355</v>
      </c>
      <c r="D454" s="172">
        <v>54574367</v>
      </c>
      <c r="E454" s="172">
        <v>0</v>
      </c>
    </row>
    <row r="455" spans="3:5">
      <c r="C455" s="57" t="s">
        <v>362</v>
      </c>
      <c r="D455" s="172">
        <v>11661687</v>
      </c>
      <c r="E455" s="172">
        <v>0</v>
      </c>
    </row>
    <row r="456" spans="3:5">
      <c r="C456" s="57" t="s">
        <v>373</v>
      </c>
      <c r="D456" s="172">
        <v>23879729</v>
      </c>
      <c r="E456" s="172">
        <v>0</v>
      </c>
    </row>
    <row r="457" spans="3:5">
      <c r="C457" s="57" t="s">
        <v>278</v>
      </c>
      <c r="D457" s="172">
        <v>50659163</v>
      </c>
      <c r="E457" s="172">
        <v>0</v>
      </c>
    </row>
    <row r="458" spans="3:5">
      <c r="C458" s="57" t="s">
        <v>242</v>
      </c>
      <c r="D458" s="172">
        <v>39715907</v>
      </c>
      <c r="E458" s="172">
        <v>17082660.329999998</v>
      </c>
    </row>
    <row r="459" spans="3:5">
      <c r="C459" s="57" t="s">
        <v>551</v>
      </c>
      <c r="D459" s="172">
        <v>19720001</v>
      </c>
      <c r="E459" s="172">
        <v>0</v>
      </c>
    </row>
    <row r="460" spans="3:5">
      <c r="C460" s="57" t="s">
        <v>818</v>
      </c>
      <c r="D460" s="172">
        <v>19995906</v>
      </c>
      <c r="E460" s="172">
        <v>17082660.329999998</v>
      </c>
    </row>
    <row r="461" spans="3:5">
      <c r="C461" s="57" t="s">
        <v>243</v>
      </c>
      <c r="D461" s="172">
        <v>232550500</v>
      </c>
      <c r="E461" s="172">
        <v>0</v>
      </c>
    </row>
    <row r="462" spans="3:5">
      <c r="C462" s="57" t="s">
        <v>552</v>
      </c>
      <c r="D462" s="172">
        <v>232550500</v>
      </c>
      <c r="E462" s="172">
        <v>0</v>
      </c>
    </row>
    <row r="463" spans="3:5">
      <c r="C463" s="57" t="s">
        <v>731</v>
      </c>
      <c r="D463" s="172">
        <v>0</v>
      </c>
      <c r="E463" s="172">
        <v>0</v>
      </c>
    </row>
    <row r="464" spans="3:5">
      <c r="C464" s="175" t="s">
        <v>279</v>
      </c>
      <c r="D464" s="176">
        <v>1728965020</v>
      </c>
      <c r="E464" s="176">
        <v>138664688.28</v>
      </c>
    </row>
    <row r="465" spans="3:5">
      <c r="C465" s="57" t="s">
        <v>240</v>
      </c>
      <c r="D465" s="172">
        <v>1728965020</v>
      </c>
      <c r="E465" s="172">
        <v>138664688.28</v>
      </c>
    </row>
    <row r="466" spans="3:5">
      <c r="C466" s="57" t="s">
        <v>593</v>
      </c>
      <c r="D466" s="172">
        <v>8772492</v>
      </c>
      <c r="E466" s="172">
        <v>5910553.7300000004</v>
      </c>
    </row>
    <row r="467" spans="3:5">
      <c r="C467" s="57" t="s">
        <v>445</v>
      </c>
      <c r="D467" s="172">
        <v>64305821</v>
      </c>
      <c r="E467" s="172">
        <v>0</v>
      </c>
    </row>
    <row r="468" spans="3:5">
      <c r="C468" s="57" t="s">
        <v>637</v>
      </c>
      <c r="D468" s="172">
        <v>1712376</v>
      </c>
      <c r="E468" s="172">
        <v>909769.28</v>
      </c>
    </row>
    <row r="469" spans="3:5">
      <c r="C469" s="57" t="s">
        <v>386</v>
      </c>
      <c r="D469" s="172">
        <v>8197657</v>
      </c>
      <c r="E469" s="172">
        <v>1369518.75</v>
      </c>
    </row>
    <row r="470" spans="3:5">
      <c r="C470" s="57" t="s">
        <v>819</v>
      </c>
      <c r="D470" s="172">
        <v>137311858</v>
      </c>
      <c r="E470" s="172">
        <v>3644481.4</v>
      </c>
    </row>
    <row r="471" spans="3:5">
      <c r="C471" s="57" t="s">
        <v>634</v>
      </c>
      <c r="D471" s="172">
        <v>2940444</v>
      </c>
      <c r="E471" s="172">
        <v>0</v>
      </c>
    </row>
    <row r="472" spans="3:5">
      <c r="C472" s="57" t="s">
        <v>536</v>
      </c>
      <c r="D472" s="172">
        <v>1148800</v>
      </c>
      <c r="E472" s="172">
        <v>0</v>
      </c>
    </row>
    <row r="473" spans="3:5">
      <c r="C473" s="57" t="s">
        <v>535</v>
      </c>
      <c r="D473" s="172">
        <v>1148800</v>
      </c>
      <c r="E473" s="172">
        <v>0</v>
      </c>
    </row>
    <row r="474" spans="3:5">
      <c r="C474" s="57" t="s">
        <v>384</v>
      </c>
      <c r="D474" s="172">
        <v>2154855</v>
      </c>
      <c r="E474" s="172">
        <v>0</v>
      </c>
    </row>
    <row r="475" spans="3:5">
      <c r="C475" s="171" t="s">
        <v>657</v>
      </c>
      <c r="D475" s="172">
        <v>7492480</v>
      </c>
      <c r="E475" s="172">
        <v>0</v>
      </c>
    </row>
    <row r="476" spans="3:5">
      <c r="C476" s="57" t="s">
        <v>661</v>
      </c>
      <c r="D476" s="172">
        <v>0</v>
      </c>
      <c r="E476" s="172">
        <v>536010.93999999994</v>
      </c>
    </row>
    <row r="477" spans="3:5">
      <c r="C477" s="57" t="s">
        <v>385</v>
      </c>
      <c r="D477" s="172">
        <v>5524318</v>
      </c>
      <c r="E477" s="172">
        <v>0</v>
      </c>
    </row>
    <row r="478" spans="3:5">
      <c r="C478" s="171" t="s">
        <v>662</v>
      </c>
      <c r="D478" s="172">
        <v>268235</v>
      </c>
      <c r="E478" s="172">
        <v>0</v>
      </c>
    </row>
    <row r="479" spans="3:5">
      <c r="C479" s="57" t="s">
        <v>490</v>
      </c>
      <c r="D479" s="172">
        <v>3895164</v>
      </c>
      <c r="E479" s="172">
        <v>0</v>
      </c>
    </row>
    <row r="480" spans="3:5">
      <c r="C480" s="57" t="s">
        <v>326</v>
      </c>
      <c r="D480" s="172">
        <v>1072941</v>
      </c>
      <c r="E480" s="172">
        <v>0</v>
      </c>
    </row>
    <row r="481" spans="3:5">
      <c r="C481" s="173" t="s">
        <v>652</v>
      </c>
      <c r="D481" s="174">
        <v>1390181</v>
      </c>
      <c r="E481" s="174">
        <v>0</v>
      </c>
    </row>
    <row r="482" spans="3:5">
      <c r="C482" s="171" t="s">
        <v>381</v>
      </c>
      <c r="D482" s="172">
        <v>1103829</v>
      </c>
      <c r="E482" s="172">
        <v>0</v>
      </c>
    </row>
    <row r="483" spans="3:5">
      <c r="C483" s="57" t="s">
        <v>639</v>
      </c>
      <c r="D483" s="172">
        <v>5203875</v>
      </c>
      <c r="E483" s="172">
        <v>0</v>
      </c>
    </row>
    <row r="484" spans="3:5">
      <c r="C484" s="57" t="s">
        <v>529</v>
      </c>
      <c r="D484" s="172">
        <v>1103829</v>
      </c>
      <c r="E484" s="172">
        <v>0</v>
      </c>
    </row>
    <row r="485" spans="3:5">
      <c r="C485" s="57" t="s">
        <v>309</v>
      </c>
      <c r="D485" s="172">
        <v>29947984</v>
      </c>
      <c r="E485" s="172">
        <v>0</v>
      </c>
    </row>
    <row r="486" spans="3:5">
      <c r="C486" s="57" t="s">
        <v>758</v>
      </c>
      <c r="D486" s="172">
        <v>6107332</v>
      </c>
      <c r="E486" s="172">
        <v>0</v>
      </c>
    </row>
    <row r="487" spans="3:5">
      <c r="C487" s="57" t="s">
        <v>774</v>
      </c>
      <c r="D487" s="172">
        <v>12690749</v>
      </c>
      <c r="E487" s="172">
        <v>0</v>
      </c>
    </row>
    <row r="488" spans="3:5">
      <c r="C488" s="57" t="s">
        <v>550</v>
      </c>
      <c r="D488" s="172">
        <v>75009959</v>
      </c>
      <c r="E488" s="172">
        <v>7727795.3100000005</v>
      </c>
    </row>
    <row r="489" spans="3:5">
      <c r="C489" s="57" t="s">
        <v>382</v>
      </c>
      <c r="D489" s="172">
        <v>1816559</v>
      </c>
      <c r="E489" s="172">
        <v>0</v>
      </c>
    </row>
    <row r="490" spans="3:5">
      <c r="C490" s="57" t="s">
        <v>266</v>
      </c>
      <c r="D490" s="172">
        <v>105000032</v>
      </c>
      <c r="E490" s="172">
        <v>6058256.8300000001</v>
      </c>
    </row>
    <row r="491" spans="3:5">
      <c r="C491" s="57" t="s">
        <v>640</v>
      </c>
      <c r="D491" s="172">
        <v>8165286</v>
      </c>
      <c r="E491" s="172">
        <v>0</v>
      </c>
    </row>
    <row r="492" spans="3:5">
      <c r="C492" s="57" t="s">
        <v>383</v>
      </c>
      <c r="D492" s="172">
        <v>19621021</v>
      </c>
      <c r="E492" s="172">
        <v>0</v>
      </c>
    </row>
    <row r="493" spans="3:5">
      <c r="C493" s="57" t="s">
        <v>387</v>
      </c>
      <c r="D493" s="172">
        <v>4357440</v>
      </c>
      <c r="E493" s="172">
        <v>0</v>
      </c>
    </row>
    <row r="494" spans="3:5">
      <c r="C494" s="57" t="s">
        <v>533</v>
      </c>
      <c r="D494" s="172">
        <v>28670626</v>
      </c>
      <c r="E494" s="172">
        <v>0</v>
      </c>
    </row>
    <row r="495" spans="3:5">
      <c r="C495" s="57" t="s">
        <v>820</v>
      </c>
      <c r="D495" s="172">
        <v>43866429</v>
      </c>
      <c r="E495" s="172">
        <v>0</v>
      </c>
    </row>
    <row r="496" spans="3:5">
      <c r="C496" s="57" t="s">
        <v>759</v>
      </c>
      <c r="D496" s="172">
        <v>0</v>
      </c>
      <c r="E496" s="172">
        <v>0</v>
      </c>
    </row>
    <row r="497" spans="3:5">
      <c r="C497" s="57" t="s">
        <v>280</v>
      </c>
      <c r="D497" s="172">
        <v>90000000</v>
      </c>
      <c r="E497" s="172">
        <v>0</v>
      </c>
    </row>
    <row r="498" spans="3:5">
      <c r="C498" s="57" t="s">
        <v>760</v>
      </c>
      <c r="D498" s="172">
        <v>0</v>
      </c>
      <c r="E498" s="172">
        <v>0</v>
      </c>
    </row>
    <row r="499" spans="3:5">
      <c r="C499" s="57" t="s">
        <v>821</v>
      </c>
      <c r="D499" s="172">
        <v>0</v>
      </c>
      <c r="E499" s="172">
        <v>0</v>
      </c>
    </row>
    <row r="500" spans="3:5">
      <c r="C500" s="57" t="s">
        <v>397</v>
      </c>
      <c r="D500" s="172">
        <v>1430268</v>
      </c>
      <c r="E500" s="172">
        <v>0</v>
      </c>
    </row>
    <row r="501" spans="3:5">
      <c r="C501" s="57" t="s">
        <v>654</v>
      </c>
      <c r="D501" s="172">
        <v>52500000</v>
      </c>
      <c r="E501" s="172">
        <v>0</v>
      </c>
    </row>
    <row r="502" spans="3:5">
      <c r="C502" s="57" t="s">
        <v>370</v>
      </c>
      <c r="D502" s="172">
        <v>88963550</v>
      </c>
      <c r="E502" s="172">
        <v>38164140</v>
      </c>
    </row>
    <row r="503" spans="3:5">
      <c r="C503" s="57" t="s">
        <v>489</v>
      </c>
      <c r="D503" s="172">
        <v>6069830</v>
      </c>
      <c r="E503" s="172">
        <v>0</v>
      </c>
    </row>
    <row r="504" spans="3:5">
      <c r="C504" s="57" t="s">
        <v>366</v>
      </c>
      <c r="D504" s="172">
        <v>900000000</v>
      </c>
      <c r="E504" s="172">
        <v>74344162.040000007</v>
      </c>
    </row>
    <row r="505" spans="3:5">
      <c r="C505" s="175" t="s">
        <v>248</v>
      </c>
      <c r="D505" s="176">
        <v>347739571</v>
      </c>
      <c r="E505" s="176">
        <v>123263464.37</v>
      </c>
    </row>
    <row r="506" spans="3:5">
      <c r="C506" s="57" t="s">
        <v>240</v>
      </c>
      <c r="D506" s="172">
        <v>347739571</v>
      </c>
      <c r="E506" s="172">
        <v>123263464.37</v>
      </c>
    </row>
    <row r="507" spans="3:5">
      <c r="C507" s="57" t="s">
        <v>535</v>
      </c>
      <c r="D507" s="172">
        <v>1605717</v>
      </c>
      <c r="E507" s="172">
        <v>0</v>
      </c>
    </row>
    <row r="508" spans="3:5">
      <c r="C508" s="57" t="s">
        <v>384</v>
      </c>
      <c r="D508" s="172">
        <v>5276700</v>
      </c>
      <c r="E508" s="172">
        <v>0</v>
      </c>
    </row>
    <row r="509" spans="3:5">
      <c r="C509" s="57" t="s">
        <v>657</v>
      </c>
      <c r="D509" s="172">
        <v>1651551</v>
      </c>
      <c r="E509" s="172">
        <v>0</v>
      </c>
    </row>
    <row r="510" spans="3:5">
      <c r="C510" s="57" t="s">
        <v>283</v>
      </c>
      <c r="D510" s="172">
        <v>0</v>
      </c>
      <c r="E510" s="172">
        <v>4111202.68</v>
      </c>
    </row>
    <row r="511" spans="3:5">
      <c r="C511" s="57" t="s">
        <v>717</v>
      </c>
      <c r="D511" s="172">
        <v>0</v>
      </c>
      <c r="E511" s="172">
        <v>303278.58</v>
      </c>
    </row>
    <row r="512" spans="3:5">
      <c r="C512" s="57" t="s">
        <v>652</v>
      </c>
      <c r="D512" s="172">
        <v>0</v>
      </c>
      <c r="E512" s="172">
        <v>0</v>
      </c>
    </row>
    <row r="513" spans="3:5">
      <c r="C513" s="57" t="s">
        <v>441</v>
      </c>
      <c r="D513" s="172">
        <v>0</v>
      </c>
      <c r="E513" s="172">
        <v>0</v>
      </c>
    </row>
    <row r="514" spans="3:5">
      <c r="C514" s="57" t="s">
        <v>718</v>
      </c>
      <c r="D514" s="172">
        <v>0</v>
      </c>
      <c r="E514" s="172">
        <v>834534.33</v>
      </c>
    </row>
    <row r="515" spans="3:5">
      <c r="C515" s="57" t="s">
        <v>434</v>
      </c>
      <c r="D515" s="172">
        <v>15000000</v>
      </c>
      <c r="E515" s="172">
        <v>12000000</v>
      </c>
    </row>
    <row r="516" spans="3:5">
      <c r="C516" s="57" t="s">
        <v>407</v>
      </c>
      <c r="D516" s="172">
        <v>0</v>
      </c>
      <c r="E516" s="172">
        <v>0</v>
      </c>
    </row>
    <row r="517" spans="3:5">
      <c r="C517" s="57" t="s">
        <v>276</v>
      </c>
      <c r="D517" s="172">
        <v>101349917</v>
      </c>
      <c r="E517" s="172">
        <v>59370641.299999997</v>
      </c>
    </row>
    <row r="518" spans="3:5">
      <c r="C518" s="57" t="s">
        <v>412</v>
      </c>
      <c r="D518" s="172">
        <v>2829816</v>
      </c>
      <c r="E518" s="172">
        <v>0</v>
      </c>
    </row>
    <row r="519" spans="3:5">
      <c r="C519" s="57" t="s">
        <v>413</v>
      </c>
      <c r="D519" s="172">
        <v>23693954</v>
      </c>
      <c r="E519" s="172">
        <v>0</v>
      </c>
    </row>
    <row r="520" spans="3:5">
      <c r="C520" s="57" t="s">
        <v>414</v>
      </c>
      <c r="D520" s="172">
        <v>1446529</v>
      </c>
      <c r="E520" s="172">
        <v>0</v>
      </c>
    </row>
    <row r="521" spans="3:5">
      <c r="C521" s="173" t="s">
        <v>415</v>
      </c>
      <c r="D521" s="174">
        <v>4164146</v>
      </c>
      <c r="E521" s="174">
        <v>1584741.89</v>
      </c>
    </row>
    <row r="522" spans="3:5">
      <c r="C522" s="171" t="s">
        <v>416</v>
      </c>
      <c r="D522" s="172">
        <v>4982491</v>
      </c>
      <c r="E522" s="172">
        <v>1089109.8899999999</v>
      </c>
    </row>
    <row r="523" spans="3:5">
      <c r="C523" s="57" t="s">
        <v>417</v>
      </c>
      <c r="D523" s="172">
        <v>2829816</v>
      </c>
      <c r="E523" s="172">
        <v>0</v>
      </c>
    </row>
    <row r="524" spans="3:5">
      <c r="C524" s="57" t="s">
        <v>822</v>
      </c>
      <c r="D524" s="172">
        <v>1780595</v>
      </c>
      <c r="E524" s="172">
        <v>0</v>
      </c>
    </row>
    <row r="525" spans="3:5">
      <c r="C525" s="57" t="s">
        <v>532</v>
      </c>
      <c r="D525" s="172">
        <v>8766131</v>
      </c>
      <c r="E525" s="172">
        <v>0</v>
      </c>
    </row>
    <row r="526" spans="3:5">
      <c r="C526" s="57" t="s">
        <v>418</v>
      </c>
      <c r="D526" s="172">
        <v>1512666</v>
      </c>
      <c r="E526" s="172">
        <v>0</v>
      </c>
    </row>
    <row r="527" spans="3:5">
      <c r="C527" s="57" t="s">
        <v>761</v>
      </c>
      <c r="D527" s="172">
        <v>0</v>
      </c>
      <c r="E527" s="172">
        <v>0</v>
      </c>
    </row>
    <row r="528" spans="3:5">
      <c r="C528" s="57" t="s">
        <v>530</v>
      </c>
      <c r="D528" s="172">
        <v>4928521</v>
      </c>
      <c r="E528" s="172">
        <v>0</v>
      </c>
    </row>
    <row r="529" spans="3:5">
      <c r="C529" s="57" t="s">
        <v>762</v>
      </c>
      <c r="D529" s="172">
        <v>0</v>
      </c>
      <c r="E529" s="172">
        <v>0</v>
      </c>
    </row>
    <row r="530" spans="3:5">
      <c r="C530" s="57" t="s">
        <v>262</v>
      </c>
      <c r="D530" s="172">
        <v>44525856</v>
      </c>
      <c r="E530" s="172">
        <v>0</v>
      </c>
    </row>
    <row r="531" spans="3:5">
      <c r="C531" s="57" t="s">
        <v>809</v>
      </c>
      <c r="D531" s="172">
        <v>1293193</v>
      </c>
      <c r="E531" s="172">
        <v>0</v>
      </c>
    </row>
    <row r="532" spans="3:5">
      <c r="C532" s="57" t="s">
        <v>375</v>
      </c>
      <c r="D532" s="172">
        <v>22500000</v>
      </c>
      <c r="E532" s="172">
        <v>13969955.699999999</v>
      </c>
    </row>
    <row r="533" spans="3:5">
      <c r="C533" s="57" t="s">
        <v>357</v>
      </c>
      <c r="D533" s="172">
        <v>60101972</v>
      </c>
      <c r="E533" s="172">
        <v>30000000</v>
      </c>
    </row>
    <row r="534" spans="3:5">
      <c r="C534" s="57" t="s">
        <v>373</v>
      </c>
      <c r="D534" s="172">
        <v>37500000</v>
      </c>
      <c r="E534" s="172">
        <v>0</v>
      </c>
    </row>
    <row r="535" spans="3:5">
      <c r="C535" s="175" t="s">
        <v>249</v>
      </c>
      <c r="D535" s="176">
        <v>2658987011</v>
      </c>
      <c r="E535" s="176">
        <v>196481826.47</v>
      </c>
    </row>
    <row r="536" spans="3:5">
      <c r="C536" s="57" t="s">
        <v>240</v>
      </c>
      <c r="D536" s="172">
        <v>2451534484</v>
      </c>
      <c r="E536" s="172">
        <v>192785830.31</v>
      </c>
    </row>
    <row r="537" spans="3:5">
      <c r="C537" s="57" t="s">
        <v>593</v>
      </c>
      <c r="D537" s="172">
        <v>1598529</v>
      </c>
      <c r="E537" s="172">
        <v>0</v>
      </c>
    </row>
    <row r="538" spans="3:5">
      <c r="C538" s="57" t="s">
        <v>637</v>
      </c>
      <c r="D538" s="172">
        <v>736699</v>
      </c>
      <c r="E538" s="172">
        <v>0</v>
      </c>
    </row>
    <row r="539" spans="3:5">
      <c r="C539" s="57" t="s">
        <v>386</v>
      </c>
      <c r="D539" s="172">
        <v>1073335</v>
      </c>
      <c r="E539" s="172">
        <v>0</v>
      </c>
    </row>
    <row r="540" spans="3:5">
      <c r="C540" s="57" t="s">
        <v>619</v>
      </c>
      <c r="D540" s="172">
        <v>278808</v>
      </c>
      <c r="E540" s="172">
        <v>0</v>
      </c>
    </row>
    <row r="541" spans="3:5">
      <c r="C541" s="57" t="s">
        <v>634</v>
      </c>
      <c r="D541" s="172">
        <v>1645541</v>
      </c>
      <c r="E541" s="172">
        <v>0</v>
      </c>
    </row>
    <row r="542" spans="3:5">
      <c r="C542" s="57" t="s">
        <v>823</v>
      </c>
      <c r="D542" s="172">
        <v>26419072</v>
      </c>
      <c r="E542" s="172">
        <v>0</v>
      </c>
    </row>
    <row r="543" spans="3:5">
      <c r="C543" s="57" t="s">
        <v>535</v>
      </c>
      <c r="D543" s="172">
        <v>1873679</v>
      </c>
      <c r="E543" s="172">
        <v>0</v>
      </c>
    </row>
    <row r="544" spans="3:5">
      <c r="C544" s="57" t="s">
        <v>534</v>
      </c>
      <c r="D544" s="172">
        <v>596092630</v>
      </c>
      <c r="E544" s="172">
        <v>0</v>
      </c>
    </row>
    <row r="545" spans="3:5">
      <c r="C545" s="57" t="s">
        <v>384</v>
      </c>
      <c r="D545" s="172">
        <v>1153011</v>
      </c>
      <c r="E545" s="172">
        <v>1409915.9</v>
      </c>
    </row>
    <row r="546" spans="3:5">
      <c r="C546" s="57" t="s">
        <v>657</v>
      </c>
      <c r="D546" s="172">
        <v>145445</v>
      </c>
      <c r="E546" s="172">
        <v>0</v>
      </c>
    </row>
    <row r="547" spans="3:5">
      <c r="C547" s="57" t="s">
        <v>283</v>
      </c>
      <c r="D547" s="172">
        <v>29336</v>
      </c>
      <c r="E547" s="172">
        <v>0</v>
      </c>
    </row>
    <row r="548" spans="3:5">
      <c r="C548" s="57" t="s">
        <v>824</v>
      </c>
      <c r="D548" s="172">
        <v>32077889</v>
      </c>
      <c r="E548" s="172">
        <v>0</v>
      </c>
    </row>
    <row r="549" spans="3:5">
      <c r="C549" s="57" t="s">
        <v>598</v>
      </c>
      <c r="D549" s="172">
        <v>77963381</v>
      </c>
      <c r="E549" s="172">
        <v>0</v>
      </c>
    </row>
    <row r="550" spans="3:5">
      <c r="C550" s="57" t="s">
        <v>558</v>
      </c>
      <c r="D550" s="172">
        <v>7584857</v>
      </c>
      <c r="E550" s="172">
        <v>0</v>
      </c>
    </row>
    <row r="551" spans="3:5">
      <c r="C551" s="173" t="s">
        <v>552</v>
      </c>
      <c r="D551" s="174">
        <v>91053295</v>
      </c>
      <c r="E551" s="174">
        <v>10000000</v>
      </c>
    </row>
    <row r="552" spans="3:5">
      <c r="C552" s="171" t="s">
        <v>677</v>
      </c>
      <c r="D552" s="172">
        <v>39483035</v>
      </c>
      <c r="E552" s="172">
        <v>20745812.07</v>
      </c>
    </row>
    <row r="553" spans="3:5">
      <c r="C553" s="57" t="s">
        <v>549</v>
      </c>
      <c r="D553" s="172">
        <v>24764983</v>
      </c>
      <c r="E553" s="172">
        <v>0</v>
      </c>
    </row>
    <row r="554" spans="3:5">
      <c r="C554" s="57" t="s">
        <v>436</v>
      </c>
      <c r="D554" s="172">
        <v>38981691</v>
      </c>
      <c r="E554" s="172">
        <v>0</v>
      </c>
    </row>
    <row r="555" spans="3:5">
      <c r="C555" s="57" t="s">
        <v>379</v>
      </c>
      <c r="D555" s="172">
        <v>1567033</v>
      </c>
      <c r="E555" s="172">
        <v>0</v>
      </c>
    </row>
    <row r="556" spans="3:5">
      <c r="C556" s="57" t="s">
        <v>507</v>
      </c>
      <c r="D556" s="172">
        <v>27000000</v>
      </c>
      <c r="E556" s="172">
        <v>0</v>
      </c>
    </row>
    <row r="557" spans="3:5">
      <c r="C557" s="57" t="s">
        <v>380</v>
      </c>
      <c r="D557" s="172">
        <v>1645541</v>
      </c>
      <c r="E557" s="172">
        <v>0</v>
      </c>
    </row>
    <row r="558" spans="3:5">
      <c r="C558" s="57" t="s">
        <v>347</v>
      </c>
      <c r="D558" s="172">
        <v>36635288</v>
      </c>
      <c r="E558" s="172">
        <v>0</v>
      </c>
    </row>
    <row r="559" spans="3:5">
      <c r="C559" s="57" t="s">
        <v>641</v>
      </c>
      <c r="D559" s="172">
        <v>1214621</v>
      </c>
      <c r="E559" s="172">
        <v>0</v>
      </c>
    </row>
    <row r="560" spans="3:5">
      <c r="C560" s="57" t="s">
        <v>437</v>
      </c>
      <c r="D560" s="172">
        <v>108432711</v>
      </c>
      <c r="E560" s="172">
        <v>0</v>
      </c>
    </row>
    <row r="561" spans="3:5">
      <c r="C561" s="57" t="s">
        <v>439</v>
      </c>
      <c r="D561" s="172">
        <v>117351080</v>
      </c>
      <c r="E561" s="172">
        <v>0</v>
      </c>
    </row>
    <row r="562" spans="3:5">
      <c r="C562" s="57" t="s">
        <v>381</v>
      </c>
      <c r="D562" s="172">
        <v>6799536</v>
      </c>
      <c r="E562" s="172">
        <v>7651697.1500000004</v>
      </c>
    </row>
    <row r="563" spans="3:5">
      <c r="C563" s="57" t="s">
        <v>419</v>
      </c>
      <c r="D563" s="172">
        <v>3266605</v>
      </c>
      <c r="E563" s="172">
        <v>911041.23</v>
      </c>
    </row>
    <row r="564" spans="3:5">
      <c r="C564" s="57" t="s">
        <v>529</v>
      </c>
      <c r="D564" s="172">
        <v>29017934</v>
      </c>
      <c r="E564" s="172">
        <v>0</v>
      </c>
    </row>
    <row r="565" spans="3:5">
      <c r="C565" s="57" t="s">
        <v>690</v>
      </c>
      <c r="D565" s="172">
        <v>571540169</v>
      </c>
      <c r="E565" s="172">
        <v>0</v>
      </c>
    </row>
    <row r="566" spans="3:5">
      <c r="C566" s="57" t="s">
        <v>267</v>
      </c>
      <c r="D566" s="172">
        <v>49803081</v>
      </c>
      <c r="E566" s="172">
        <v>12680091.83</v>
      </c>
    </row>
    <row r="567" spans="3:5">
      <c r="C567" s="57" t="s">
        <v>348</v>
      </c>
      <c r="D567" s="172">
        <v>0</v>
      </c>
      <c r="E567" s="172">
        <v>0</v>
      </c>
    </row>
    <row r="568" spans="3:5">
      <c r="C568" s="57" t="s">
        <v>404</v>
      </c>
      <c r="D568" s="172">
        <v>14181836</v>
      </c>
      <c r="E568" s="172">
        <v>0</v>
      </c>
    </row>
    <row r="569" spans="3:5">
      <c r="C569" s="57" t="s">
        <v>434</v>
      </c>
      <c r="D569" s="172">
        <v>22401178</v>
      </c>
      <c r="E569" s="172">
        <v>0</v>
      </c>
    </row>
    <row r="570" spans="3:5">
      <c r="C570" s="57" t="s">
        <v>342</v>
      </c>
      <c r="D570" s="172">
        <v>20000000</v>
      </c>
      <c r="E570" s="172">
        <v>11832517.140000001</v>
      </c>
    </row>
    <row r="571" spans="3:5">
      <c r="C571" s="57" t="s">
        <v>408</v>
      </c>
      <c r="D571" s="172">
        <v>47149424</v>
      </c>
      <c r="E571" s="172">
        <v>8932597.5099999998</v>
      </c>
    </row>
    <row r="572" spans="3:5">
      <c r="C572" s="57" t="s">
        <v>281</v>
      </c>
      <c r="D572" s="172">
        <v>135624299</v>
      </c>
      <c r="E572" s="172">
        <v>17929811.460000001</v>
      </c>
    </row>
    <row r="573" spans="3:5">
      <c r="C573" s="57" t="s">
        <v>457</v>
      </c>
      <c r="D573" s="172">
        <v>75094907</v>
      </c>
      <c r="E573" s="172">
        <v>0</v>
      </c>
    </row>
    <row r="574" spans="3:5">
      <c r="C574" s="57" t="s">
        <v>261</v>
      </c>
      <c r="D574" s="172">
        <v>19500000</v>
      </c>
      <c r="E574" s="172">
        <v>0</v>
      </c>
    </row>
    <row r="575" spans="3:5">
      <c r="C575" s="57" t="s">
        <v>284</v>
      </c>
      <c r="D575" s="172">
        <v>7851038</v>
      </c>
      <c r="E575" s="172">
        <v>0</v>
      </c>
    </row>
    <row r="576" spans="3:5">
      <c r="C576" s="57" t="s">
        <v>300</v>
      </c>
      <c r="D576" s="172">
        <v>75000000</v>
      </c>
      <c r="E576" s="172">
        <v>22151693.27</v>
      </c>
    </row>
    <row r="577" spans="3:5">
      <c r="C577" s="57" t="s">
        <v>365</v>
      </c>
      <c r="D577" s="172">
        <v>7210700</v>
      </c>
      <c r="E577" s="172">
        <v>0</v>
      </c>
    </row>
    <row r="578" spans="3:5">
      <c r="C578" s="57" t="s">
        <v>808</v>
      </c>
      <c r="D578" s="172">
        <v>15000000</v>
      </c>
      <c r="E578" s="172">
        <v>0</v>
      </c>
    </row>
    <row r="579" spans="3:5">
      <c r="C579" s="57" t="s">
        <v>488</v>
      </c>
      <c r="D579" s="172">
        <v>11214818</v>
      </c>
      <c r="E579" s="172">
        <v>0</v>
      </c>
    </row>
    <row r="580" spans="3:5">
      <c r="C580" s="57" t="s">
        <v>375</v>
      </c>
      <c r="D580" s="172">
        <v>19490000</v>
      </c>
      <c r="E580" s="172">
        <v>0</v>
      </c>
    </row>
    <row r="581" spans="3:5">
      <c r="C581" s="57" t="s">
        <v>430</v>
      </c>
      <c r="D581" s="172">
        <v>20048421</v>
      </c>
      <c r="E581" s="172">
        <v>50000000</v>
      </c>
    </row>
    <row r="582" spans="3:5">
      <c r="C582" s="57" t="s">
        <v>360</v>
      </c>
      <c r="D582" s="172">
        <v>16776034</v>
      </c>
      <c r="E582" s="172">
        <v>0</v>
      </c>
    </row>
    <row r="583" spans="3:5">
      <c r="C583" s="57" t="s">
        <v>353</v>
      </c>
      <c r="D583" s="172">
        <v>8763014</v>
      </c>
      <c r="E583" s="172">
        <v>0</v>
      </c>
    </row>
    <row r="584" spans="3:5">
      <c r="C584" s="57" t="s">
        <v>352</v>
      </c>
      <c r="D584" s="172">
        <v>39000000</v>
      </c>
      <c r="E584" s="172">
        <v>28540652.75</v>
      </c>
    </row>
    <row r="585" spans="3:5">
      <c r="C585" s="57" t="s">
        <v>242</v>
      </c>
      <c r="D585" s="172">
        <v>53126209</v>
      </c>
      <c r="E585" s="172">
        <v>3695996.16</v>
      </c>
    </row>
    <row r="586" spans="3:5">
      <c r="C586" s="57" t="s">
        <v>548</v>
      </c>
      <c r="D586" s="172">
        <v>35064886</v>
      </c>
      <c r="E586" s="172">
        <v>3695996.16</v>
      </c>
    </row>
    <row r="587" spans="3:5">
      <c r="C587" s="57" t="s">
        <v>642</v>
      </c>
      <c r="D587" s="172">
        <v>3277787</v>
      </c>
      <c r="E587" s="172">
        <v>0</v>
      </c>
    </row>
    <row r="588" spans="3:5">
      <c r="C588" s="57" t="s">
        <v>643</v>
      </c>
      <c r="D588" s="172">
        <v>3414420</v>
      </c>
      <c r="E588" s="172">
        <v>0</v>
      </c>
    </row>
    <row r="589" spans="3:5">
      <c r="C589" s="57" t="s">
        <v>644</v>
      </c>
      <c r="D589" s="172">
        <v>11369116</v>
      </c>
      <c r="E589" s="172">
        <v>0</v>
      </c>
    </row>
    <row r="590" spans="3:5">
      <c r="C590" s="57" t="s">
        <v>763</v>
      </c>
      <c r="D590" s="172">
        <v>0</v>
      </c>
      <c r="E590" s="172">
        <v>0</v>
      </c>
    </row>
    <row r="591" spans="3:5">
      <c r="C591" s="57" t="s">
        <v>243</v>
      </c>
      <c r="D591" s="172">
        <v>154326318</v>
      </c>
      <c r="E591" s="172">
        <v>0</v>
      </c>
    </row>
    <row r="592" spans="3:5">
      <c r="C592" s="57" t="s">
        <v>645</v>
      </c>
      <c r="D592" s="172">
        <v>154326318</v>
      </c>
      <c r="E592" s="172">
        <v>0</v>
      </c>
    </row>
    <row r="593" spans="3:5">
      <c r="C593" s="175" t="s">
        <v>282</v>
      </c>
      <c r="D593" s="176">
        <v>503279228</v>
      </c>
      <c r="E593" s="176">
        <v>145869151.49000001</v>
      </c>
    </row>
    <row r="594" spans="3:5">
      <c r="C594" s="57" t="s">
        <v>240</v>
      </c>
      <c r="D594" s="172">
        <v>246028728</v>
      </c>
      <c r="E594" s="172">
        <v>107355213.79000001</v>
      </c>
    </row>
    <row r="595" spans="3:5">
      <c r="C595" s="57" t="s">
        <v>595</v>
      </c>
      <c r="D595" s="172">
        <v>37092875</v>
      </c>
      <c r="E595" s="172">
        <v>16456527.189999999</v>
      </c>
    </row>
    <row r="596" spans="3:5">
      <c r="C596" s="57" t="s">
        <v>283</v>
      </c>
      <c r="D596" s="172">
        <v>6006277</v>
      </c>
      <c r="E596" s="172">
        <v>0</v>
      </c>
    </row>
    <row r="597" spans="3:5">
      <c r="C597" s="57" t="s">
        <v>379</v>
      </c>
      <c r="D597" s="172">
        <v>6867626</v>
      </c>
      <c r="E597" s="172">
        <v>0</v>
      </c>
    </row>
    <row r="598" spans="3:5">
      <c r="C598" s="57" t="s">
        <v>385</v>
      </c>
      <c r="D598" s="172">
        <v>3744980</v>
      </c>
      <c r="E598" s="172">
        <v>1766964.03</v>
      </c>
    </row>
    <row r="599" spans="3:5">
      <c r="C599" s="57" t="s">
        <v>662</v>
      </c>
      <c r="D599" s="172">
        <v>5720142</v>
      </c>
      <c r="E599" s="172">
        <v>2420401.1</v>
      </c>
    </row>
    <row r="600" spans="3:5">
      <c r="C600" s="57" t="s">
        <v>490</v>
      </c>
      <c r="D600" s="172">
        <v>2435609</v>
      </c>
      <c r="E600" s="172">
        <v>0</v>
      </c>
    </row>
    <row r="601" spans="3:5">
      <c r="C601" s="57" t="s">
        <v>326</v>
      </c>
      <c r="D601" s="172">
        <v>1094942</v>
      </c>
      <c r="E601" s="172">
        <v>0</v>
      </c>
    </row>
    <row r="602" spans="3:5">
      <c r="C602" s="57" t="s">
        <v>652</v>
      </c>
      <c r="D602" s="172">
        <v>2728480</v>
      </c>
      <c r="E602" s="172">
        <v>0</v>
      </c>
    </row>
    <row r="603" spans="3:5">
      <c r="C603" s="171" t="s">
        <v>387</v>
      </c>
      <c r="D603" s="172">
        <v>4014618</v>
      </c>
      <c r="E603" s="172">
        <v>780483.23</v>
      </c>
    </row>
    <row r="604" spans="3:5">
      <c r="C604" s="57" t="s">
        <v>388</v>
      </c>
      <c r="D604" s="172">
        <v>6802266</v>
      </c>
      <c r="E604" s="172">
        <v>2035612.1</v>
      </c>
    </row>
    <row r="605" spans="3:5">
      <c r="C605" s="57" t="s">
        <v>692</v>
      </c>
      <c r="D605" s="172">
        <v>6465909</v>
      </c>
      <c r="E605" s="172">
        <v>846636.08</v>
      </c>
    </row>
    <row r="606" spans="3:5">
      <c r="C606" s="57" t="s">
        <v>671</v>
      </c>
      <c r="D606" s="172">
        <v>2489978</v>
      </c>
      <c r="E606" s="172">
        <v>0</v>
      </c>
    </row>
    <row r="607" spans="3:5">
      <c r="C607" s="57" t="s">
        <v>554</v>
      </c>
      <c r="D607" s="172">
        <v>5336258</v>
      </c>
      <c r="E607" s="172">
        <v>2722545.86</v>
      </c>
    </row>
    <row r="608" spans="3:5">
      <c r="C608" s="57" t="s">
        <v>404</v>
      </c>
      <c r="D608" s="172">
        <v>2131423</v>
      </c>
      <c r="E608" s="172">
        <v>0</v>
      </c>
    </row>
    <row r="609" spans="3:5">
      <c r="C609" s="171" t="s">
        <v>447</v>
      </c>
      <c r="D609" s="172">
        <v>7846034</v>
      </c>
      <c r="E609" s="172">
        <v>4922695.58</v>
      </c>
    </row>
    <row r="610" spans="3:5">
      <c r="C610" s="57" t="s">
        <v>405</v>
      </c>
      <c r="D610" s="172">
        <v>2131423</v>
      </c>
      <c r="E610" s="172">
        <v>0</v>
      </c>
    </row>
    <row r="611" spans="3:5">
      <c r="C611" s="173" t="s">
        <v>406</v>
      </c>
      <c r="D611" s="174">
        <v>2131423</v>
      </c>
      <c r="E611" s="174">
        <v>0</v>
      </c>
    </row>
    <row r="612" spans="3:5">
      <c r="C612" s="171" t="s">
        <v>409</v>
      </c>
      <c r="D612" s="172">
        <v>4853794</v>
      </c>
      <c r="E612" s="172">
        <v>0</v>
      </c>
    </row>
    <row r="613" spans="3:5">
      <c r="C613" s="57" t="s">
        <v>810</v>
      </c>
      <c r="D613" s="172">
        <v>7970896</v>
      </c>
      <c r="E613" s="172">
        <v>0</v>
      </c>
    </row>
    <row r="614" spans="3:5">
      <c r="C614" s="57" t="s">
        <v>764</v>
      </c>
      <c r="D614" s="172">
        <v>0</v>
      </c>
      <c r="E614" s="172">
        <v>0</v>
      </c>
    </row>
    <row r="615" spans="3:5">
      <c r="C615" s="57" t="s">
        <v>358</v>
      </c>
      <c r="D615" s="172">
        <v>112501775</v>
      </c>
      <c r="E615" s="172">
        <v>75403348.620000005</v>
      </c>
    </row>
    <row r="616" spans="3:5">
      <c r="C616" s="57" t="s">
        <v>322</v>
      </c>
      <c r="D616" s="172">
        <v>7500000</v>
      </c>
      <c r="E616" s="172">
        <v>0</v>
      </c>
    </row>
    <row r="617" spans="3:5">
      <c r="C617" s="57" t="s">
        <v>357</v>
      </c>
      <c r="D617" s="172">
        <v>8162000</v>
      </c>
      <c r="E617" s="172">
        <v>0</v>
      </c>
    </row>
    <row r="618" spans="3:5">
      <c r="C618" s="57" t="s">
        <v>242</v>
      </c>
      <c r="D618" s="172">
        <v>210520000</v>
      </c>
      <c r="E618" s="172">
        <v>0</v>
      </c>
    </row>
    <row r="619" spans="3:5">
      <c r="C619" s="57" t="s">
        <v>765</v>
      </c>
      <c r="D619" s="172">
        <v>0</v>
      </c>
      <c r="E619" s="172">
        <v>0</v>
      </c>
    </row>
    <row r="620" spans="3:5">
      <c r="C620" s="57" t="s">
        <v>493</v>
      </c>
      <c r="D620" s="172">
        <v>210520000</v>
      </c>
      <c r="E620" s="172">
        <v>0</v>
      </c>
    </row>
    <row r="621" spans="3:5">
      <c r="C621" s="57" t="s">
        <v>243</v>
      </c>
      <c r="D621" s="172">
        <v>46730500</v>
      </c>
      <c r="E621" s="172">
        <v>38513937.700000003</v>
      </c>
    </row>
    <row r="622" spans="3:5">
      <c r="C622" s="57" t="s">
        <v>552</v>
      </c>
      <c r="D622" s="172">
        <v>46730500</v>
      </c>
      <c r="E622" s="172">
        <v>38513937.700000003</v>
      </c>
    </row>
    <row r="623" spans="3:5">
      <c r="C623" s="175" t="s">
        <v>250</v>
      </c>
      <c r="D623" s="176">
        <v>1902986790</v>
      </c>
      <c r="E623" s="176">
        <v>342196886.57999998</v>
      </c>
    </row>
    <row r="624" spans="3:5">
      <c r="C624" s="57" t="s">
        <v>240</v>
      </c>
      <c r="D624" s="172">
        <v>1748848673</v>
      </c>
      <c r="E624" s="172">
        <v>334782384.97999996</v>
      </c>
    </row>
    <row r="625" spans="3:5">
      <c r="C625" s="57" t="s">
        <v>593</v>
      </c>
      <c r="D625" s="172">
        <v>0</v>
      </c>
      <c r="E625" s="172">
        <v>4432774.3</v>
      </c>
    </row>
    <row r="626" spans="3:5">
      <c r="C626" s="57" t="s">
        <v>637</v>
      </c>
      <c r="D626" s="172">
        <v>1198141</v>
      </c>
      <c r="E626" s="172">
        <v>0</v>
      </c>
    </row>
    <row r="627" spans="3:5">
      <c r="C627" s="57" t="s">
        <v>386</v>
      </c>
      <c r="D627" s="172">
        <v>1665504</v>
      </c>
      <c r="E627" s="172">
        <v>0</v>
      </c>
    </row>
    <row r="628" spans="3:5">
      <c r="C628" s="57" t="s">
        <v>619</v>
      </c>
      <c r="D628" s="172">
        <v>0</v>
      </c>
      <c r="E628" s="172">
        <v>0</v>
      </c>
    </row>
    <row r="629" spans="3:5">
      <c r="C629" s="57" t="s">
        <v>634</v>
      </c>
      <c r="D629" s="172">
        <v>0</v>
      </c>
      <c r="E629" s="172">
        <v>0</v>
      </c>
    </row>
    <row r="630" spans="3:5">
      <c r="C630" s="57" t="s">
        <v>536</v>
      </c>
      <c r="D630" s="172">
        <v>1544123</v>
      </c>
      <c r="E630" s="172">
        <v>0</v>
      </c>
    </row>
    <row r="631" spans="3:5">
      <c r="C631" s="57" t="s">
        <v>535</v>
      </c>
      <c r="D631" s="172">
        <v>1610100</v>
      </c>
      <c r="E631" s="172">
        <v>0</v>
      </c>
    </row>
    <row r="632" spans="3:5">
      <c r="C632" s="57" t="s">
        <v>722</v>
      </c>
      <c r="D632" s="172">
        <v>27415214</v>
      </c>
      <c r="E632" s="172">
        <v>0</v>
      </c>
    </row>
    <row r="633" spans="3:5">
      <c r="C633" s="57" t="s">
        <v>384</v>
      </c>
      <c r="D633" s="172">
        <v>1357119</v>
      </c>
      <c r="E633" s="172">
        <v>0</v>
      </c>
    </row>
    <row r="634" spans="3:5">
      <c r="C634" s="57" t="s">
        <v>657</v>
      </c>
      <c r="D634" s="172">
        <v>857855</v>
      </c>
      <c r="E634" s="172">
        <v>0</v>
      </c>
    </row>
    <row r="635" spans="3:5">
      <c r="C635" s="57" t="s">
        <v>283</v>
      </c>
      <c r="D635" s="172">
        <v>1418116</v>
      </c>
      <c r="E635" s="172">
        <v>0</v>
      </c>
    </row>
    <row r="636" spans="3:5">
      <c r="C636" s="171" t="s">
        <v>558</v>
      </c>
      <c r="D636" s="172">
        <v>678615</v>
      </c>
      <c r="E636" s="172">
        <v>0</v>
      </c>
    </row>
    <row r="637" spans="3:5">
      <c r="C637" s="57" t="s">
        <v>677</v>
      </c>
      <c r="D637" s="172">
        <v>4658128</v>
      </c>
      <c r="E637" s="172">
        <v>0</v>
      </c>
    </row>
    <row r="638" spans="3:5">
      <c r="C638" s="57" t="s">
        <v>507</v>
      </c>
      <c r="D638" s="172">
        <v>6588908</v>
      </c>
      <c r="E638" s="172">
        <v>34185745.909999996</v>
      </c>
    </row>
    <row r="639" spans="3:5">
      <c r="C639" s="171" t="s">
        <v>380</v>
      </c>
      <c r="D639" s="172">
        <v>45579699</v>
      </c>
      <c r="E639" s="172">
        <v>12920142.210000001</v>
      </c>
    </row>
    <row r="640" spans="3:5">
      <c r="C640" s="57" t="s">
        <v>641</v>
      </c>
      <c r="D640" s="172">
        <v>1518414</v>
      </c>
      <c r="E640" s="172">
        <v>0</v>
      </c>
    </row>
    <row r="641" spans="3:5">
      <c r="C641" s="173" t="s">
        <v>442</v>
      </c>
      <c r="D641" s="174">
        <v>1000000</v>
      </c>
      <c r="E641" s="174">
        <v>0</v>
      </c>
    </row>
    <row r="642" spans="3:5">
      <c r="C642" s="171" t="s">
        <v>385</v>
      </c>
      <c r="D642" s="172">
        <v>1516439</v>
      </c>
      <c r="E642" s="172">
        <v>0</v>
      </c>
    </row>
    <row r="643" spans="3:5">
      <c r="C643" s="57" t="s">
        <v>646</v>
      </c>
      <c r="D643" s="172">
        <v>56615845</v>
      </c>
      <c r="E643" s="172">
        <v>0</v>
      </c>
    </row>
    <row r="644" spans="3:5">
      <c r="C644" s="57" t="s">
        <v>662</v>
      </c>
      <c r="D644" s="172">
        <v>1342713</v>
      </c>
      <c r="E644" s="172">
        <v>0</v>
      </c>
    </row>
    <row r="645" spans="3:5">
      <c r="C645" s="57" t="s">
        <v>490</v>
      </c>
      <c r="D645" s="172">
        <v>1769549</v>
      </c>
      <c r="E645" s="172">
        <v>1011185.59</v>
      </c>
    </row>
    <row r="646" spans="3:5">
      <c r="C646" s="57" t="s">
        <v>326</v>
      </c>
      <c r="D646" s="172">
        <v>1073078</v>
      </c>
      <c r="E646" s="172">
        <v>0</v>
      </c>
    </row>
    <row r="647" spans="3:5">
      <c r="C647" s="57" t="s">
        <v>652</v>
      </c>
      <c r="D647" s="172">
        <v>2680372</v>
      </c>
      <c r="E647" s="172">
        <v>359561.77</v>
      </c>
    </row>
    <row r="648" spans="3:5">
      <c r="C648" s="57" t="s">
        <v>381</v>
      </c>
      <c r="D648" s="172">
        <v>1073078</v>
      </c>
      <c r="E648" s="172">
        <v>0</v>
      </c>
    </row>
    <row r="649" spans="3:5">
      <c r="C649" s="57" t="s">
        <v>639</v>
      </c>
      <c r="D649" s="172">
        <v>23333709</v>
      </c>
      <c r="E649" s="172">
        <v>0</v>
      </c>
    </row>
    <row r="650" spans="3:5">
      <c r="C650" s="57" t="s">
        <v>529</v>
      </c>
      <c r="D650" s="172">
        <v>1104864</v>
      </c>
      <c r="E650" s="172">
        <v>0</v>
      </c>
    </row>
    <row r="651" spans="3:5">
      <c r="C651" s="57" t="s">
        <v>758</v>
      </c>
      <c r="D651" s="172">
        <v>1104864</v>
      </c>
      <c r="E651" s="172">
        <v>0</v>
      </c>
    </row>
    <row r="652" spans="3:5">
      <c r="C652" s="57" t="s">
        <v>774</v>
      </c>
      <c r="D652" s="172">
        <v>1513231</v>
      </c>
      <c r="E652" s="172">
        <v>0</v>
      </c>
    </row>
    <row r="653" spans="3:5">
      <c r="C653" s="57" t="s">
        <v>382</v>
      </c>
      <c r="D653" s="172">
        <v>2427558</v>
      </c>
      <c r="E653" s="172">
        <v>0</v>
      </c>
    </row>
    <row r="654" spans="3:5">
      <c r="C654" s="57" t="s">
        <v>640</v>
      </c>
      <c r="D654" s="172">
        <v>1816559</v>
      </c>
      <c r="E654" s="172">
        <v>0</v>
      </c>
    </row>
    <row r="655" spans="3:5">
      <c r="C655" s="57" t="s">
        <v>383</v>
      </c>
      <c r="D655" s="172">
        <v>0</v>
      </c>
      <c r="E655" s="172">
        <v>0</v>
      </c>
    </row>
    <row r="656" spans="3:5">
      <c r="C656" s="57" t="s">
        <v>267</v>
      </c>
      <c r="D656" s="172">
        <v>95358654</v>
      </c>
      <c r="E656" s="172">
        <v>87358654</v>
      </c>
    </row>
    <row r="657" spans="3:5">
      <c r="C657" s="57" t="s">
        <v>387</v>
      </c>
      <c r="D657" s="172">
        <v>1072941</v>
      </c>
      <c r="E657" s="172">
        <v>0</v>
      </c>
    </row>
    <row r="658" spans="3:5">
      <c r="C658" s="57" t="s">
        <v>647</v>
      </c>
      <c r="D658" s="172">
        <v>68640266</v>
      </c>
      <c r="E658" s="172">
        <v>0</v>
      </c>
    </row>
    <row r="659" spans="3:5">
      <c r="C659" s="57" t="s">
        <v>388</v>
      </c>
      <c r="D659" s="172">
        <v>3099995</v>
      </c>
      <c r="E659" s="172">
        <v>0</v>
      </c>
    </row>
    <row r="660" spans="3:5">
      <c r="C660" s="57" t="s">
        <v>524</v>
      </c>
      <c r="D660" s="172">
        <v>7800000</v>
      </c>
      <c r="E660" s="172">
        <v>0</v>
      </c>
    </row>
    <row r="661" spans="3:5">
      <c r="C661" s="57" t="s">
        <v>692</v>
      </c>
      <c r="D661" s="172">
        <v>0</v>
      </c>
      <c r="E661" s="172">
        <v>0</v>
      </c>
    </row>
    <row r="662" spans="3:5">
      <c r="C662" s="57" t="s">
        <v>545</v>
      </c>
      <c r="D662" s="172">
        <v>7668693</v>
      </c>
      <c r="E662" s="172">
        <v>0</v>
      </c>
    </row>
    <row r="663" spans="3:5">
      <c r="C663" s="57" t="s">
        <v>521</v>
      </c>
      <c r="D663" s="172">
        <v>22544962</v>
      </c>
      <c r="E663" s="172">
        <v>0</v>
      </c>
    </row>
    <row r="664" spans="3:5">
      <c r="C664" s="57" t="s">
        <v>520</v>
      </c>
      <c r="D664" s="172">
        <v>3900000</v>
      </c>
      <c r="E664" s="172">
        <v>0</v>
      </c>
    </row>
    <row r="665" spans="3:5">
      <c r="C665" s="57" t="s">
        <v>825</v>
      </c>
      <c r="D665" s="172">
        <v>0</v>
      </c>
      <c r="E665" s="172">
        <v>0</v>
      </c>
    </row>
    <row r="666" spans="3:5">
      <c r="C666" s="57" t="s">
        <v>407</v>
      </c>
      <c r="D666" s="172">
        <v>4777562</v>
      </c>
      <c r="E666" s="172">
        <v>0</v>
      </c>
    </row>
    <row r="667" spans="3:5">
      <c r="C667" s="57" t="s">
        <v>471</v>
      </c>
      <c r="D667" s="172">
        <v>6428097</v>
      </c>
      <c r="E667" s="172">
        <v>0</v>
      </c>
    </row>
    <row r="668" spans="3:5">
      <c r="C668" s="57" t="s">
        <v>409</v>
      </c>
      <c r="D668" s="172">
        <v>0</v>
      </c>
      <c r="E668" s="172">
        <v>0</v>
      </c>
    </row>
    <row r="669" spans="3:5">
      <c r="C669" s="57" t="s">
        <v>269</v>
      </c>
      <c r="D669" s="172">
        <v>102389214</v>
      </c>
      <c r="E669" s="172">
        <v>0</v>
      </c>
    </row>
    <row r="670" spans="3:5">
      <c r="C670" s="57" t="s">
        <v>810</v>
      </c>
      <c r="D670" s="172">
        <v>0</v>
      </c>
      <c r="E670" s="172">
        <v>5235859.03</v>
      </c>
    </row>
    <row r="671" spans="3:5">
      <c r="C671" s="57" t="s">
        <v>298</v>
      </c>
      <c r="D671" s="172">
        <v>450005234</v>
      </c>
      <c r="E671" s="172">
        <v>159340908.85999998</v>
      </c>
    </row>
    <row r="672" spans="3:5">
      <c r="C672" s="57" t="s">
        <v>544</v>
      </c>
      <c r="D672" s="172">
        <v>79068472</v>
      </c>
      <c r="E672" s="172">
        <v>0</v>
      </c>
    </row>
    <row r="673" spans="3:5">
      <c r="C673" s="57" t="s">
        <v>457</v>
      </c>
      <c r="D673" s="172">
        <v>18692037</v>
      </c>
      <c r="E673" s="172">
        <v>0</v>
      </c>
    </row>
    <row r="674" spans="3:5">
      <c r="C674" s="57" t="s">
        <v>638</v>
      </c>
      <c r="D674" s="172">
        <v>17008298</v>
      </c>
      <c r="E674" s="172">
        <v>0</v>
      </c>
    </row>
    <row r="675" spans="3:5">
      <c r="C675" s="57" t="s">
        <v>271</v>
      </c>
      <c r="D675" s="172">
        <v>1554892</v>
      </c>
      <c r="E675" s="172">
        <v>0</v>
      </c>
    </row>
    <row r="676" spans="3:5">
      <c r="C676" s="57" t="s">
        <v>261</v>
      </c>
      <c r="D676" s="172">
        <v>6492976</v>
      </c>
      <c r="E676" s="172">
        <v>0</v>
      </c>
    </row>
    <row r="677" spans="3:5">
      <c r="C677" s="57" t="s">
        <v>284</v>
      </c>
      <c r="D677" s="172">
        <v>149999993</v>
      </c>
      <c r="E677" s="172">
        <v>0</v>
      </c>
    </row>
    <row r="678" spans="3:5">
      <c r="C678" s="57" t="s">
        <v>300</v>
      </c>
      <c r="D678" s="172">
        <v>11231038</v>
      </c>
      <c r="E678" s="172">
        <v>0</v>
      </c>
    </row>
    <row r="679" spans="3:5">
      <c r="C679" s="57" t="s">
        <v>262</v>
      </c>
      <c r="D679" s="172">
        <v>6219566</v>
      </c>
      <c r="E679" s="172">
        <v>0</v>
      </c>
    </row>
    <row r="680" spans="3:5">
      <c r="C680" s="57" t="s">
        <v>371</v>
      </c>
      <c r="D680" s="172">
        <v>7774458</v>
      </c>
      <c r="E680" s="172">
        <v>0</v>
      </c>
    </row>
    <row r="681" spans="3:5">
      <c r="C681" s="57" t="s">
        <v>826</v>
      </c>
      <c r="D681" s="172">
        <v>0</v>
      </c>
      <c r="E681" s="172">
        <v>0</v>
      </c>
    </row>
    <row r="682" spans="3:5">
      <c r="C682" s="57" t="s">
        <v>827</v>
      </c>
      <c r="D682" s="172">
        <v>0</v>
      </c>
      <c r="E682" s="172">
        <v>0</v>
      </c>
    </row>
    <row r="683" spans="3:5">
      <c r="C683" s="57" t="s">
        <v>814</v>
      </c>
      <c r="D683" s="172">
        <v>1566229</v>
      </c>
      <c r="E683" s="172">
        <v>0</v>
      </c>
    </row>
    <row r="684" spans="3:5">
      <c r="C684" s="57" t="s">
        <v>815</v>
      </c>
      <c r="D684" s="172">
        <v>38981691</v>
      </c>
      <c r="E684" s="172">
        <v>0</v>
      </c>
    </row>
    <row r="685" spans="3:5">
      <c r="C685" s="57" t="s">
        <v>285</v>
      </c>
      <c r="D685" s="172">
        <v>19960269</v>
      </c>
      <c r="E685" s="172">
        <v>0</v>
      </c>
    </row>
    <row r="686" spans="3:5">
      <c r="C686" s="57" t="s">
        <v>363</v>
      </c>
      <c r="D686" s="172">
        <v>77963381</v>
      </c>
      <c r="E686" s="172">
        <v>0</v>
      </c>
    </row>
    <row r="687" spans="3:5">
      <c r="C687" s="57" t="s">
        <v>286</v>
      </c>
      <c r="D687" s="172">
        <v>119079128</v>
      </c>
      <c r="E687" s="172">
        <v>0</v>
      </c>
    </row>
    <row r="688" spans="3:5">
      <c r="C688" s="57" t="s">
        <v>359</v>
      </c>
      <c r="D688" s="172">
        <v>225108832</v>
      </c>
      <c r="E688" s="172">
        <v>29937553.309999999</v>
      </c>
    </row>
    <row r="689" spans="3:5">
      <c r="C689" s="57" t="s">
        <v>242</v>
      </c>
      <c r="D689" s="172">
        <v>154138117</v>
      </c>
      <c r="E689" s="172">
        <v>7414501.5999999996</v>
      </c>
    </row>
    <row r="690" spans="3:5">
      <c r="C690" s="57" t="s">
        <v>547</v>
      </c>
      <c r="D690" s="172">
        <v>75597763</v>
      </c>
      <c r="E690" s="172">
        <v>7414501.5999999996</v>
      </c>
    </row>
    <row r="691" spans="3:5">
      <c r="C691" s="57" t="s">
        <v>648</v>
      </c>
      <c r="D691" s="172">
        <v>78540354</v>
      </c>
      <c r="E691" s="172">
        <v>0</v>
      </c>
    </row>
    <row r="692" spans="3:5">
      <c r="C692" s="57" t="s">
        <v>766</v>
      </c>
      <c r="D692" s="172">
        <v>0</v>
      </c>
      <c r="E692" s="172">
        <v>0</v>
      </c>
    </row>
    <row r="693" spans="3:5">
      <c r="C693" s="175" t="s">
        <v>287</v>
      </c>
      <c r="D693" s="176">
        <v>615439823</v>
      </c>
      <c r="E693" s="176">
        <v>584869246.3499999</v>
      </c>
    </row>
    <row r="694" spans="3:5">
      <c r="C694" s="57" t="s">
        <v>240</v>
      </c>
      <c r="D694" s="172">
        <v>595986491</v>
      </c>
      <c r="E694" s="172">
        <v>178068756.81</v>
      </c>
    </row>
    <row r="695" spans="3:5">
      <c r="C695" s="57" t="s">
        <v>604</v>
      </c>
      <c r="D695" s="172">
        <v>7203181</v>
      </c>
      <c r="E695" s="172">
        <v>0</v>
      </c>
    </row>
    <row r="696" spans="3:5">
      <c r="C696" s="57" t="s">
        <v>288</v>
      </c>
      <c r="D696" s="172">
        <v>6957845</v>
      </c>
      <c r="E696" s="172">
        <v>0</v>
      </c>
    </row>
    <row r="697" spans="3:5">
      <c r="C697" s="57" t="s">
        <v>289</v>
      </c>
      <c r="D697" s="172">
        <v>37077323</v>
      </c>
      <c r="E697" s="172">
        <v>155760955.72</v>
      </c>
    </row>
    <row r="698" spans="3:5">
      <c r="C698" s="57" t="s">
        <v>799</v>
      </c>
      <c r="D698" s="172">
        <v>67414593</v>
      </c>
      <c r="E698" s="172">
        <v>0</v>
      </c>
    </row>
    <row r="699" spans="3:5">
      <c r="C699" s="57" t="s">
        <v>657</v>
      </c>
      <c r="D699" s="172">
        <v>1651551</v>
      </c>
      <c r="E699" s="172">
        <v>0</v>
      </c>
    </row>
    <row r="700" spans="3:5">
      <c r="C700" s="57" t="s">
        <v>283</v>
      </c>
      <c r="D700" s="172">
        <v>1620111</v>
      </c>
      <c r="E700" s="172">
        <v>0</v>
      </c>
    </row>
    <row r="701" spans="3:5">
      <c r="C701" s="57" t="s">
        <v>598</v>
      </c>
      <c r="D701" s="172">
        <v>15016073</v>
      </c>
      <c r="E701" s="172">
        <v>0</v>
      </c>
    </row>
    <row r="702" spans="3:5">
      <c r="C702" s="57" t="s">
        <v>558</v>
      </c>
      <c r="D702" s="172">
        <v>1157222</v>
      </c>
      <c r="E702" s="172">
        <v>0</v>
      </c>
    </row>
    <row r="703" spans="3:5">
      <c r="C703" s="57" t="s">
        <v>677</v>
      </c>
      <c r="D703" s="172">
        <v>1514767</v>
      </c>
      <c r="E703" s="172">
        <v>1599354.41</v>
      </c>
    </row>
    <row r="704" spans="3:5">
      <c r="C704" s="57" t="s">
        <v>379</v>
      </c>
      <c r="D704" s="172">
        <v>9700392</v>
      </c>
      <c r="E704" s="172">
        <v>0</v>
      </c>
    </row>
    <row r="705" spans="3:5">
      <c r="C705" s="57" t="s">
        <v>380</v>
      </c>
      <c r="D705" s="172">
        <v>4488508</v>
      </c>
      <c r="E705" s="172">
        <v>0</v>
      </c>
    </row>
    <row r="706" spans="3:5">
      <c r="C706" s="57" t="s">
        <v>641</v>
      </c>
      <c r="D706" s="172">
        <v>55853429</v>
      </c>
      <c r="E706" s="172">
        <v>0</v>
      </c>
    </row>
    <row r="707" spans="3:5">
      <c r="C707" s="57" t="s">
        <v>385</v>
      </c>
      <c r="D707" s="172">
        <v>1847655</v>
      </c>
      <c r="E707" s="172">
        <v>0</v>
      </c>
    </row>
    <row r="708" spans="3:5">
      <c r="C708" s="171" t="s">
        <v>438</v>
      </c>
      <c r="D708" s="172">
        <v>6097969</v>
      </c>
      <c r="E708" s="172">
        <v>0</v>
      </c>
    </row>
    <row r="709" spans="3:5">
      <c r="C709" s="57" t="s">
        <v>758</v>
      </c>
      <c r="D709" s="172">
        <v>13966319</v>
      </c>
      <c r="E709" s="172">
        <v>5253468.33</v>
      </c>
    </row>
    <row r="710" spans="3:5">
      <c r="C710" s="57" t="s">
        <v>267</v>
      </c>
      <c r="D710" s="172">
        <v>33296708</v>
      </c>
      <c r="E710" s="172">
        <v>0</v>
      </c>
    </row>
    <row r="711" spans="3:5">
      <c r="C711" s="57" t="s">
        <v>559</v>
      </c>
      <c r="D711" s="172">
        <v>1000000</v>
      </c>
      <c r="E711" s="172">
        <v>0</v>
      </c>
    </row>
    <row r="712" spans="3:5">
      <c r="C712" s="173" t="s">
        <v>545</v>
      </c>
      <c r="D712" s="174">
        <v>22500000</v>
      </c>
      <c r="E712" s="174">
        <v>0</v>
      </c>
    </row>
    <row r="713" spans="3:5">
      <c r="C713" s="171" t="s">
        <v>410</v>
      </c>
      <c r="D713" s="172">
        <v>33747251</v>
      </c>
      <c r="E713" s="172">
        <v>15454978.35</v>
      </c>
    </row>
    <row r="714" spans="3:5">
      <c r="C714" s="57" t="s">
        <v>390</v>
      </c>
      <c r="D714" s="172">
        <v>1123440</v>
      </c>
      <c r="E714" s="172">
        <v>0</v>
      </c>
    </row>
    <row r="715" spans="3:5">
      <c r="C715" s="57" t="s">
        <v>258</v>
      </c>
      <c r="D715" s="172">
        <v>70200000</v>
      </c>
      <c r="E715" s="172">
        <v>0</v>
      </c>
    </row>
    <row r="716" spans="3:5">
      <c r="C716" s="57" t="s">
        <v>358</v>
      </c>
      <c r="D716" s="172">
        <v>23400000</v>
      </c>
      <c r="E716" s="172">
        <v>0</v>
      </c>
    </row>
    <row r="717" spans="3:5">
      <c r="C717" s="57" t="s">
        <v>767</v>
      </c>
      <c r="D717" s="172">
        <v>0</v>
      </c>
      <c r="E717" s="172">
        <v>0</v>
      </c>
    </row>
    <row r="718" spans="3:5">
      <c r="C718" s="57" t="s">
        <v>472</v>
      </c>
      <c r="D718" s="172">
        <v>9149755</v>
      </c>
      <c r="E718" s="172">
        <v>0</v>
      </c>
    </row>
    <row r="719" spans="3:5">
      <c r="C719" s="57" t="s">
        <v>396</v>
      </c>
      <c r="D719" s="172">
        <v>1080477</v>
      </c>
      <c r="E719" s="172">
        <v>0</v>
      </c>
    </row>
    <row r="720" spans="3:5">
      <c r="C720" s="57" t="s">
        <v>546</v>
      </c>
      <c r="D720" s="172">
        <v>8649755</v>
      </c>
      <c r="E720" s="172">
        <v>0</v>
      </c>
    </row>
    <row r="721" spans="3:5">
      <c r="C721" s="57" t="s">
        <v>597</v>
      </c>
      <c r="D721" s="172">
        <v>1525370</v>
      </c>
      <c r="E721" s="172">
        <v>0</v>
      </c>
    </row>
    <row r="722" spans="3:5">
      <c r="C722" s="57" t="s">
        <v>397</v>
      </c>
      <c r="D722" s="172">
        <v>2540116</v>
      </c>
      <c r="E722" s="172">
        <v>0</v>
      </c>
    </row>
    <row r="723" spans="3:5">
      <c r="C723" s="57" t="s">
        <v>508</v>
      </c>
      <c r="D723" s="172">
        <v>270119</v>
      </c>
      <c r="E723" s="172">
        <v>0</v>
      </c>
    </row>
    <row r="724" spans="3:5">
      <c r="C724" s="57" t="s">
        <v>367</v>
      </c>
      <c r="D724" s="172">
        <v>22506919</v>
      </c>
      <c r="E724" s="172">
        <v>0</v>
      </c>
    </row>
    <row r="725" spans="3:5">
      <c r="C725" s="57" t="s">
        <v>400</v>
      </c>
      <c r="D725" s="172">
        <v>1513603</v>
      </c>
      <c r="E725" s="172">
        <v>0</v>
      </c>
    </row>
    <row r="726" spans="3:5">
      <c r="C726" s="57" t="s">
        <v>540</v>
      </c>
      <c r="D726" s="172">
        <v>1513603</v>
      </c>
      <c r="E726" s="172">
        <v>0</v>
      </c>
    </row>
    <row r="727" spans="3:5">
      <c r="C727" s="57" t="s">
        <v>814</v>
      </c>
      <c r="D727" s="172">
        <v>9192062</v>
      </c>
      <c r="E727" s="172">
        <v>0</v>
      </c>
    </row>
    <row r="728" spans="3:5">
      <c r="C728" s="57" t="s">
        <v>363</v>
      </c>
      <c r="D728" s="172">
        <v>38647320</v>
      </c>
      <c r="E728" s="172">
        <v>0</v>
      </c>
    </row>
    <row r="729" spans="3:5">
      <c r="C729" s="57" t="s">
        <v>360</v>
      </c>
      <c r="D729" s="172">
        <v>22500001</v>
      </c>
      <c r="E729" s="172">
        <v>0</v>
      </c>
    </row>
    <row r="730" spans="3:5">
      <c r="C730" s="57" t="s">
        <v>352</v>
      </c>
      <c r="D730" s="172">
        <v>60063054</v>
      </c>
      <c r="E730" s="172">
        <v>0</v>
      </c>
    </row>
    <row r="731" spans="3:5">
      <c r="C731" s="57" t="s">
        <v>242</v>
      </c>
      <c r="D731" s="172">
        <v>19453332</v>
      </c>
      <c r="E731" s="172">
        <v>406800489.54000002</v>
      </c>
    </row>
    <row r="732" spans="3:5">
      <c r="C732" s="57" t="s">
        <v>289</v>
      </c>
      <c r="D732" s="172">
        <v>0</v>
      </c>
      <c r="E732" s="172">
        <v>400000000</v>
      </c>
    </row>
    <row r="733" spans="3:5">
      <c r="C733" s="57" t="s">
        <v>649</v>
      </c>
      <c r="D733" s="172">
        <v>19453332</v>
      </c>
      <c r="E733" s="172">
        <v>6800489.54</v>
      </c>
    </row>
    <row r="734" spans="3:5">
      <c r="C734" s="175" t="s">
        <v>290</v>
      </c>
      <c r="D734" s="176">
        <v>3505828285</v>
      </c>
      <c r="E734" s="176">
        <v>350663785.45999998</v>
      </c>
    </row>
    <row r="735" spans="3:5">
      <c r="C735" s="57" t="s">
        <v>240</v>
      </c>
      <c r="D735" s="172">
        <v>2044288285</v>
      </c>
      <c r="E735" s="172">
        <v>306684981.31</v>
      </c>
    </row>
    <row r="736" spans="3:5">
      <c r="C736" s="57" t="s">
        <v>593</v>
      </c>
      <c r="D736" s="172">
        <v>3797361</v>
      </c>
      <c r="E736" s="172">
        <v>0</v>
      </c>
    </row>
    <row r="737" spans="3:5">
      <c r="C737" s="57" t="s">
        <v>386</v>
      </c>
      <c r="D737" s="172">
        <v>10018924</v>
      </c>
      <c r="E737" s="172">
        <v>0</v>
      </c>
    </row>
    <row r="738" spans="3:5">
      <c r="C738" s="57" t="s">
        <v>291</v>
      </c>
      <c r="D738" s="172">
        <v>900000000</v>
      </c>
      <c r="E738" s="172">
        <v>28512223.039999999</v>
      </c>
    </row>
    <row r="739" spans="3:5">
      <c r="C739" s="57" t="s">
        <v>595</v>
      </c>
      <c r="D739" s="172">
        <v>0</v>
      </c>
      <c r="E739" s="172">
        <v>0</v>
      </c>
    </row>
    <row r="740" spans="3:5">
      <c r="C740" s="57" t="s">
        <v>619</v>
      </c>
      <c r="D740" s="172">
        <v>4114253</v>
      </c>
      <c r="E740" s="172">
        <v>0</v>
      </c>
    </row>
    <row r="741" spans="3:5">
      <c r="C741" s="57" t="s">
        <v>634</v>
      </c>
      <c r="D741" s="172">
        <v>1651551</v>
      </c>
      <c r="E741" s="172">
        <v>0</v>
      </c>
    </row>
    <row r="742" spans="3:5">
      <c r="C742" s="57" t="s">
        <v>536</v>
      </c>
      <c r="D742" s="172">
        <v>1157222</v>
      </c>
      <c r="E742" s="172">
        <v>0</v>
      </c>
    </row>
    <row r="743" spans="3:5">
      <c r="C743" s="57" t="s">
        <v>535</v>
      </c>
      <c r="D743" s="172">
        <v>4123809</v>
      </c>
      <c r="E743" s="172">
        <v>1943462.61</v>
      </c>
    </row>
    <row r="744" spans="3:5">
      <c r="C744" s="57" t="s">
        <v>384</v>
      </c>
      <c r="D744" s="172">
        <v>0</v>
      </c>
      <c r="E744" s="172">
        <v>0</v>
      </c>
    </row>
    <row r="745" spans="3:5">
      <c r="C745" s="57" t="s">
        <v>684</v>
      </c>
      <c r="D745" s="172">
        <v>0</v>
      </c>
      <c r="E745" s="172">
        <v>422028.91</v>
      </c>
    </row>
    <row r="746" spans="3:5">
      <c r="C746" s="57" t="s">
        <v>828</v>
      </c>
      <c r="D746" s="172">
        <v>0</v>
      </c>
      <c r="E746" s="172">
        <v>0</v>
      </c>
    </row>
    <row r="747" spans="3:5">
      <c r="C747" s="57" t="s">
        <v>662</v>
      </c>
      <c r="D747" s="172">
        <v>1340629</v>
      </c>
      <c r="E747" s="172">
        <v>0</v>
      </c>
    </row>
    <row r="748" spans="3:5">
      <c r="C748" s="57" t="s">
        <v>448</v>
      </c>
      <c r="D748" s="172">
        <v>15000000</v>
      </c>
      <c r="E748" s="172">
        <v>0</v>
      </c>
    </row>
    <row r="749" spans="3:5">
      <c r="C749" s="57" t="s">
        <v>490</v>
      </c>
      <c r="D749" s="172">
        <v>4247450</v>
      </c>
      <c r="E749" s="172">
        <v>3922641.38</v>
      </c>
    </row>
    <row r="750" spans="3:5">
      <c r="C750" s="57" t="s">
        <v>719</v>
      </c>
      <c r="D750" s="172">
        <v>0</v>
      </c>
      <c r="E750" s="172">
        <v>380038.58</v>
      </c>
    </row>
    <row r="751" spans="3:5">
      <c r="C751" s="171" t="s">
        <v>439</v>
      </c>
      <c r="D751" s="172">
        <v>34522622</v>
      </c>
      <c r="E751" s="172">
        <v>0</v>
      </c>
    </row>
    <row r="752" spans="3:5">
      <c r="C752" s="57" t="s">
        <v>382</v>
      </c>
      <c r="D752" s="172">
        <v>1160000</v>
      </c>
      <c r="E752" s="172">
        <v>0</v>
      </c>
    </row>
    <row r="753" spans="3:5">
      <c r="C753" s="173" t="s">
        <v>720</v>
      </c>
      <c r="D753" s="174">
        <v>0</v>
      </c>
      <c r="E753" s="174">
        <v>396186.25</v>
      </c>
    </row>
    <row r="754" spans="3:5">
      <c r="C754" s="171" t="s">
        <v>732</v>
      </c>
      <c r="D754" s="172">
        <v>0</v>
      </c>
      <c r="E754" s="172">
        <v>0</v>
      </c>
    </row>
    <row r="755" spans="3:5">
      <c r="C755" s="57" t="s">
        <v>292</v>
      </c>
      <c r="D755" s="172">
        <v>257769222</v>
      </c>
      <c r="E755" s="172">
        <v>2324899.61</v>
      </c>
    </row>
    <row r="756" spans="3:5">
      <c r="C756" s="57" t="s">
        <v>591</v>
      </c>
      <c r="D756" s="172">
        <v>244450444</v>
      </c>
      <c r="E756" s="172">
        <v>220783500.93000001</v>
      </c>
    </row>
    <row r="757" spans="3:5">
      <c r="C757" s="57" t="s">
        <v>409</v>
      </c>
      <c r="D757" s="172">
        <v>4062690</v>
      </c>
      <c r="E757" s="172">
        <v>0</v>
      </c>
    </row>
    <row r="758" spans="3:5">
      <c r="C758" s="57" t="s">
        <v>810</v>
      </c>
      <c r="D758" s="172">
        <v>8305980</v>
      </c>
      <c r="E758" s="172">
        <v>0</v>
      </c>
    </row>
    <row r="759" spans="3:5">
      <c r="C759" s="57" t="s">
        <v>410</v>
      </c>
      <c r="D759" s="172">
        <v>1198159</v>
      </c>
      <c r="E759" s="172">
        <v>0</v>
      </c>
    </row>
    <row r="760" spans="3:5">
      <c r="C760" s="57" t="s">
        <v>411</v>
      </c>
      <c r="D760" s="172">
        <v>5453083</v>
      </c>
      <c r="E760" s="172">
        <v>0</v>
      </c>
    </row>
    <row r="761" spans="3:5">
      <c r="C761" s="57" t="s">
        <v>412</v>
      </c>
      <c r="D761" s="172">
        <v>5201271</v>
      </c>
      <c r="E761" s="172">
        <v>0</v>
      </c>
    </row>
    <row r="762" spans="3:5">
      <c r="C762" s="57" t="s">
        <v>413</v>
      </c>
      <c r="D762" s="172">
        <v>4062690</v>
      </c>
      <c r="E762" s="172">
        <v>0</v>
      </c>
    </row>
    <row r="763" spans="3:5">
      <c r="C763" s="57" t="s">
        <v>414</v>
      </c>
      <c r="D763" s="172">
        <v>7391665</v>
      </c>
      <c r="E763" s="172">
        <v>0</v>
      </c>
    </row>
    <row r="764" spans="3:5">
      <c r="C764" s="57" t="s">
        <v>415</v>
      </c>
      <c r="D764" s="172">
        <v>1720107</v>
      </c>
      <c r="E764" s="172">
        <v>0</v>
      </c>
    </row>
    <row r="765" spans="3:5">
      <c r="C765" s="57" t="s">
        <v>416</v>
      </c>
      <c r="D765" s="172">
        <v>0</v>
      </c>
      <c r="E765" s="172">
        <v>0</v>
      </c>
    </row>
    <row r="766" spans="3:5">
      <c r="C766" s="57" t="s">
        <v>417</v>
      </c>
      <c r="D766" s="172">
        <v>5415294</v>
      </c>
      <c r="E766" s="172">
        <v>0</v>
      </c>
    </row>
    <row r="767" spans="3:5">
      <c r="C767" s="57" t="s">
        <v>822</v>
      </c>
      <c r="D767" s="172">
        <v>1516282</v>
      </c>
      <c r="E767" s="172">
        <v>0</v>
      </c>
    </row>
    <row r="768" spans="3:5">
      <c r="C768" s="57" t="s">
        <v>532</v>
      </c>
      <c r="D768" s="172">
        <v>4850943</v>
      </c>
      <c r="E768" s="172">
        <v>0</v>
      </c>
    </row>
    <row r="769" spans="3:5">
      <c r="C769" s="57" t="s">
        <v>418</v>
      </c>
      <c r="D769" s="172">
        <v>4850943</v>
      </c>
      <c r="E769" s="172">
        <v>0</v>
      </c>
    </row>
    <row r="770" spans="3:5">
      <c r="C770" s="57" t="s">
        <v>530</v>
      </c>
      <c r="D770" s="172">
        <v>3509288</v>
      </c>
      <c r="E770" s="172">
        <v>0</v>
      </c>
    </row>
    <row r="771" spans="3:5">
      <c r="C771" s="57" t="s">
        <v>638</v>
      </c>
      <c r="D771" s="172">
        <v>32223848</v>
      </c>
      <c r="E771" s="172">
        <v>0</v>
      </c>
    </row>
    <row r="772" spans="3:5">
      <c r="C772" s="57" t="s">
        <v>390</v>
      </c>
      <c r="D772" s="172">
        <v>1525371</v>
      </c>
      <c r="E772" s="172">
        <v>0</v>
      </c>
    </row>
    <row r="773" spans="3:5">
      <c r="C773" s="57" t="s">
        <v>391</v>
      </c>
      <c r="D773" s="172">
        <v>3939670</v>
      </c>
      <c r="E773" s="172">
        <v>0</v>
      </c>
    </row>
    <row r="774" spans="3:5">
      <c r="C774" s="57" t="s">
        <v>392</v>
      </c>
      <c r="D774" s="172">
        <v>3939670</v>
      </c>
      <c r="E774" s="172">
        <v>0</v>
      </c>
    </row>
    <row r="775" spans="3:5">
      <c r="C775" s="57" t="s">
        <v>393</v>
      </c>
      <c r="D775" s="172">
        <v>3939671</v>
      </c>
      <c r="E775" s="172">
        <v>0</v>
      </c>
    </row>
    <row r="776" spans="3:5">
      <c r="C776" s="57" t="s">
        <v>365</v>
      </c>
      <c r="D776" s="172">
        <v>155926762</v>
      </c>
      <c r="E776" s="172">
        <v>0</v>
      </c>
    </row>
    <row r="777" spans="3:5">
      <c r="C777" s="57" t="s">
        <v>815</v>
      </c>
      <c r="D777" s="172">
        <v>52507548</v>
      </c>
      <c r="E777" s="172">
        <v>30000000</v>
      </c>
    </row>
    <row r="778" spans="3:5">
      <c r="C778" s="57" t="s">
        <v>372</v>
      </c>
      <c r="D778" s="172">
        <v>45000187</v>
      </c>
      <c r="E778" s="172">
        <v>0</v>
      </c>
    </row>
    <row r="779" spans="3:5">
      <c r="C779" s="57" t="s">
        <v>363</v>
      </c>
      <c r="D779" s="172">
        <v>30000002</v>
      </c>
      <c r="E779" s="172">
        <v>0</v>
      </c>
    </row>
    <row r="780" spans="3:5">
      <c r="C780" s="57" t="s">
        <v>368</v>
      </c>
      <c r="D780" s="172">
        <v>136891562</v>
      </c>
      <c r="E780" s="172">
        <v>0</v>
      </c>
    </row>
    <row r="781" spans="3:5">
      <c r="C781" s="57" t="s">
        <v>360</v>
      </c>
      <c r="D781" s="172">
        <v>15002112</v>
      </c>
      <c r="E781" s="172">
        <v>0</v>
      </c>
    </row>
    <row r="782" spans="3:5">
      <c r="C782" s="57" t="s">
        <v>353</v>
      </c>
      <c r="D782" s="172">
        <v>22500000</v>
      </c>
      <c r="E782" s="172">
        <v>18000000</v>
      </c>
    </row>
    <row r="783" spans="3:5">
      <c r="C783" s="57" t="s">
        <v>243</v>
      </c>
      <c r="D783" s="172">
        <v>1461540000</v>
      </c>
      <c r="E783" s="172">
        <v>43978804.149999999</v>
      </c>
    </row>
    <row r="784" spans="3:5">
      <c r="C784" s="57" t="s">
        <v>364</v>
      </c>
      <c r="D784" s="172">
        <v>1375500000</v>
      </c>
      <c r="E784" s="172">
        <v>43978804.149999999</v>
      </c>
    </row>
    <row r="785" spans="3:5">
      <c r="C785" s="57" t="s">
        <v>552</v>
      </c>
      <c r="D785" s="172">
        <v>86040000</v>
      </c>
      <c r="E785" s="172">
        <v>0</v>
      </c>
    </row>
    <row r="786" spans="3:5">
      <c r="C786" s="175" t="s">
        <v>293</v>
      </c>
      <c r="D786" s="176">
        <v>1638625337</v>
      </c>
      <c r="E786" s="176">
        <v>1349592537.0999999</v>
      </c>
    </row>
    <row r="787" spans="3:5">
      <c r="C787" s="57" t="s">
        <v>240</v>
      </c>
      <c r="D787" s="172">
        <v>1429302975</v>
      </c>
      <c r="E787" s="172">
        <v>1349592537.0999999</v>
      </c>
    </row>
    <row r="788" spans="3:5">
      <c r="C788" s="57" t="s">
        <v>829</v>
      </c>
      <c r="D788" s="172">
        <v>130965347</v>
      </c>
      <c r="E788" s="172">
        <v>25987460.469999995</v>
      </c>
    </row>
    <row r="789" spans="3:5">
      <c r="C789" s="57" t="s">
        <v>598</v>
      </c>
      <c r="D789" s="172">
        <v>106172797</v>
      </c>
      <c r="E789" s="172">
        <v>0</v>
      </c>
    </row>
    <row r="790" spans="3:5">
      <c r="C790" s="57" t="s">
        <v>558</v>
      </c>
      <c r="D790" s="172">
        <v>1561024</v>
      </c>
      <c r="E790" s="172">
        <v>1506841.8</v>
      </c>
    </row>
    <row r="791" spans="3:5">
      <c r="C791" s="57" t="s">
        <v>677</v>
      </c>
      <c r="D791" s="172">
        <v>1157222</v>
      </c>
      <c r="E791" s="172">
        <v>0</v>
      </c>
    </row>
    <row r="792" spans="3:5">
      <c r="C792" s="57" t="s">
        <v>379</v>
      </c>
      <c r="D792" s="172">
        <v>1651551</v>
      </c>
      <c r="E792" s="172">
        <v>0</v>
      </c>
    </row>
    <row r="793" spans="3:5">
      <c r="C793" s="57" t="s">
        <v>529</v>
      </c>
      <c r="D793" s="172">
        <v>1518982</v>
      </c>
      <c r="E793" s="172">
        <v>0</v>
      </c>
    </row>
    <row r="794" spans="3:5">
      <c r="C794" s="57" t="s">
        <v>758</v>
      </c>
      <c r="D794" s="172">
        <v>2861943</v>
      </c>
      <c r="E794" s="172">
        <v>0</v>
      </c>
    </row>
    <row r="795" spans="3:5">
      <c r="C795" s="57" t="s">
        <v>294</v>
      </c>
      <c r="D795" s="172">
        <v>1001596236</v>
      </c>
      <c r="E795" s="172">
        <v>1266274339.74</v>
      </c>
    </row>
    <row r="796" spans="3:5">
      <c r="C796" s="57" t="s">
        <v>721</v>
      </c>
      <c r="D796" s="172">
        <v>0</v>
      </c>
      <c r="E796" s="172">
        <v>823895.09</v>
      </c>
    </row>
    <row r="797" spans="3:5">
      <c r="C797" s="57" t="s">
        <v>674</v>
      </c>
      <c r="D797" s="172">
        <v>45000002</v>
      </c>
      <c r="E797" s="172">
        <v>0</v>
      </c>
    </row>
    <row r="798" spans="3:5">
      <c r="C798" s="57" t="s">
        <v>345</v>
      </c>
      <c r="D798" s="172">
        <v>31816871</v>
      </c>
      <c r="E798" s="172">
        <v>0</v>
      </c>
    </row>
    <row r="799" spans="3:5">
      <c r="C799" s="57" t="s">
        <v>318</v>
      </c>
      <c r="D799" s="172">
        <v>0</v>
      </c>
      <c r="E799" s="172">
        <v>55000000</v>
      </c>
    </row>
    <row r="800" spans="3:5">
      <c r="C800" s="57" t="s">
        <v>361</v>
      </c>
      <c r="D800" s="172">
        <v>105001000</v>
      </c>
      <c r="E800" s="172">
        <v>0</v>
      </c>
    </row>
    <row r="801" spans="3:5">
      <c r="C801" s="57" t="s">
        <v>242</v>
      </c>
      <c r="D801" s="172">
        <v>206514332</v>
      </c>
      <c r="E801" s="172">
        <v>0</v>
      </c>
    </row>
    <row r="802" spans="3:5">
      <c r="C802" s="57" t="s">
        <v>494</v>
      </c>
      <c r="D802" s="172">
        <v>206514332</v>
      </c>
      <c r="E802" s="172">
        <v>0</v>
      </c>
    </row>
    <row r="803" spans="3:5">
      <c r="C803" s="57" t="s">
        <v>243</v>
      </c>
      <c r="D803" s="172">
        <v>0</v>
      </c>
      <c r="E803" s="172">
        <v>0</v>
      </c>
    </row>
    <row r="804" spans="3:5">
      <c r="C804" s="171" t="s">
        <v>318</v>
      </c>
      <c r="D804" s="172">
        <v>0</v>
      </c>
      <c r="E804" s="172">
        <v>0</v>
      </c>
    </row>
    <row r="805" spans="3:5">
      <c r="C805" s="57" t="s">
        <v>244</v>
      </c>
      <c r="D805" s="172">
        <v>2808030</v>
      </c>
      <c r="E805" s="172">
        <v>0</v>
      </c>
    </row>
    <row r="806" spans="3:5">
      <c r="C806" s="57" t="s">
        <v>241</v>
      </c>
      <c r="D806" s="172">
        <v>2808030</v>
      </c>
      <c r="E806" s="172">
        <v>0</v>
      </c>
    </row>
    <row r="807" spans="3:5">
      <c r="C807" s="160" t="s">
        <v>295</v>
      </c>
      <c r="D807" s="161">
        <v>913162159</v>
      </c>
      <c r="E807" s="161">
        <v>153219246.29000002</v>
      </c>
    </row>
    <row r="808" spans="3:5">
      <c r="C808" s="171" t="s">
        <v>240</v>
      </c>
      <c r="D808" s="172">
        <v>871174289</v>
      </c>
      <c r="E808" s="172">
        <v>150041084.55000001</v>
      </c>
    </row>
    <row r="809" spans="3:5">
      <c r="C809" s="57" t="s">
        <v>241</v>
      </c>
      <c r="D809" s="172">
        <v>2029998</v>
      </c>
      <c r="E809" s="172">
        <v>0</v>
      </c>
    </row>
    <row r="810" spans="3:5">
      <c r="C810" s="57" t="s">
        <v>593</v>
      </c>
      <c r="D810" s="172">
        <v>1639531</v>
      </c>
      <c r="E810" s="172">
        <v>0</v>
      </c>
    </row>
    <row r="811" spans="3:5">
      <c r="C811" s="57" t="s">
        <v>637</v>
      </c>
      <c r="D811" s="172">
        <v>6002428</v>
      </c>
      <c r="E811" s="172">
        <v>0</v>
      </c>
    </row>
    <row r="812" spans="3:5">
      <c r="C812" s="57" t="s">
        <v>386</v>
      </c>
      <c r="D812" s="172">
        <v>2758819</v>
      </c>
      <c r="E812" s="172">
        <v>0</v>
      </c>
    </row>
    <row r="813" spans="3:5">
      <c r="C813" s="57" t="s">
        <v>619</v>
      </c>
      <c r="D813" s="172">
        <v>4433239</v>
      </c>
      <c r="E813" s="172">
        <v>0</v>
      </c>
    </row>
    <row r="814" spans="3:5">
      <c r="C814" s="57" t="s">
        <v>634</v>
      </c>
      <c r="D814" s="172">
        <v>1835000</v>
      </c>
      <c r="E814" s="172">
        <v>0</v>
      </c>
    </row>
    <row r="815" spans="3:5">
      <c r="C815" s="57" t="s">
        <v>536</v>
      </c>
      <c r="D815" s="172">
        <v>0</v>
      </c>
      <c r="E815" s="172">
        <v>3801449.28</v>
      </c>
    </row>
    <row r="816" spans="3:5">
      <c r="C816" s="57" t="s">
        <v>535</v>
      </c>
      <c r="D816" s="172">
        <v>1856241</v>
      </c>
      <c r="E816" s="172">
        <v>0</v>
      </c>
    </row>
    <row r="817" spans="3:5">
      <c r="C817" s="57" t="s">
        <v>384</v>
      </c>
      <c r="D817" s="172">
        <v>10922031</v>
      </c>
      <c r="E817" s="172">
        <v>0</v>
      </c>
    </row>
    <row r="818" spans="3:5">
      <c r="C818" s="57" t="s">
        <v>657</v>
      </c>
      <c r="D818" s="172">
        <v>3326831</v>
      </c>
      <c r="E818" s="172">
        <v>0</v>
      </c>
    </row>
    <row r="819" spans="3:5">
      <c r="C819" s="57" t="s">
        <v>283</v>
      </c>
      <c r="D819" s="172">
        <v>9294308</v>
      </c>
      <c r="E819" s="172">
        <v>0</v>
      </c>
    </row>
    <row r="820" spans="3:5">
      <c r="C820" s="57" t="s">
        <v>380</v>
      </c>
      <c r="D820" s="172">
        <v>11058566</v>
      </c>
      <c r="E820" s="172">
        <v>0</v>
      </c>
    </row>
    <row r="821" spans="3:5">
      <c r="C821" s="57" t="s">
        <v>717</v>
      </c>
      <c r="D821" s="172">
        <v>50022117</v>
      </c>
      <c r="E821" s="172">
        <v>0</v>
      </c>
    </row>
    <row r="822" spans="3:5">
      <c r="C822" s="171" t="s">
        <v>296</v>
      </c>
      <c r="D822" s="172">
        <v>4319869</v>
      </c>
      <c r="E822" s="172">
        <v>0</v>
      </c>
    </row>
    <row r="823" spans="3:5">
      <c r="C823" s="57" t="s">
        <v>326</v>
      </c>
      <c r="D823" s="172">
        <v>1517426</v>
      </c>
      <c r="E823" s="172">
        <v>0</v>
      </c>
    </row>
    <row r="824" spans="3:5">
      <c r="C824" s="171" t="s">
        <v>309</v>
      </c>
      <c r="D824" s="172">
        <v>263965000</v>
      </c>
      <c r="E824" s="172">
        <v>0</v>
      </c>
    </row>
    <row r="825" spans="3:5">
      <c r="C825" s="57" t="s">
        <v>550</v>
      </c>
      <c r="D825" s="172">
        <v>2551825</v>
      </c>
      <c r="E825" s="172">
        <v>0</v>
      </c>
    </row>
    <row r="826" spans="3:5">
      <c r="C826" s="171" t="s">
        <v>294</v>
      </c>
      <c r="D826" s="172">
        <v>5883116</v>
      </c>
      <c r="E826" s="172">
        <v>0</v>
      </c>
    </row>
    <row r="827" spans="3:5">
      <c r="C827" s="57" t="s">
        <v>388</v>
      </c>
      <c r="D827" s="172">
        <v>1244476</v>
      </c>
      <c r="E827" s="172">
        <v>0</v>
      </c>
    </row>
    <row r="828" spans="3:5">
      <c r="C828" s="173" t="s">
        <v>545</v>
      </c>
      <c r="D828" s="174">
        <v>1000000</v>
      </c>
      <c r="E828" s="174">
        <v>0</v>
      </c>
    </row>
    <row r="829" spans="3:5">
      <c r="C829" s="171" t="s">
        <v>599</v>
      </c>
      <c r="D829" s="172">
        <v>2503860</v>
      </c>
      <c r="E829" s="172">
        <v>0</v>
      </c>
    </row>
    <row r="830" spans="3:5">
      <c r="C830" s="57" t="s">
        <v>533</v>
      </c>
      <c r="D830" s="172">
        <v>12678145</v>
      </c>
      <c r="E830" s="172">
        <v>0</v>
      </c>
    </row>
    <row r="831" spans="3:5">
      <c r="C831" s="57" t="s">
        <v>733</v>
      </c>
      <c r="D831" s="172">
        <v>0</v>
      </c>
      <c r="E831" s="172">
        <v>0</v>
      </c>
    </row>
    <row r="832" spans="3:5">
      <c r="C832" s="57" t="s">
        <v>404</v>
      </c>
      <c r="D832" s="172">
        <v>2535629</v>
      </c>
      <c r="E832" s="172">
        <v>0</v>
      </c>
    </row>
    <row r="833" spans="3:5">
      <c r="C833" s="57" t="s">
        <v>405</v>
      </c>
      <c r="D833" s="172">
        <v>1570629</v>
      </c>
      <c r="E833" s="172">
        <v>0</v>
      </c>
    </row>
    <row r="834" spans="3:5">
      <c r="C834" s="57" t="s">
        <v>406</v>
      </c>
      <c r="D834" s="172">
        <v>2535629</v>
      </c>
      <c r="E834" s="172">
        <v>0</v>
      </c>
    </row>
    <row r="835" spans="3:5">
      <c r="C835" s="57" t="s">
        <v>407</v>
      </c>
      <c r="D835" s="172">
        <v>3418120</v>
      </c>
      <c r="E835" s="172">
        <v>819962.62</v>
      </c>
    </row>
    <row r="836" spans="3:5">
      <c r="C836" s="57" t="s">
        <v>408</v>
      </c>
      <c r="D836" s="172">
        <v>1780751</v>
      </c>
      <c r="E836" s="172">
        <v>0</v>
      </c>
    </row>
    <row r="837" spans="3:5">
      <c r="C837" s="57" t="s">
        <v>409</v>
      </c>
      <c r="D837" s="172">
        <v>9024052</v>
      </c>
      <c r="E837" s="172">
        <v>98591.54</v>
      </c>
    </row>
    <row r="838" spans="3:5">
      <c r="C838" s="57" t="s">
        <v>473</v>
      </c>
      <c r="D838" s="172">
        <v>20166495</v>
      </c>
      <c r="E838" s="172">
        <v>0</v>
      </c>
    </row>
    <row r="839" spans="3:5">
      <c r="C839" s="57" t="s">
        <v>810</v>
      </c>
      <c r="D839" s="172">
        <v>4750788</v>
      </c>
      <c r="E839" s="172">
        <v>340543.21</v>
      </c>
    </row>
    <row r="840" spans="3:5">
      <c r="C840" s="57" t="s">
        <v>474</v>
      </c>
      <c r="D840" s="172">
        <v>24430184</v>
      </c>
      <c r="E840" s="172">
        <v>12127444</v>
      </c>
    </row>
    <row r="841" spans="3:5">
      <c r="C841" s="57" t="s">
        <v>410</v>
      </c>
      <c r="D841" s="172">
        <v>6815664</v>
      </c>
      <c r="E841" s="172">
        <v>4050915.59</v>
      </c>
    </row>
    <row r="842" spans="3:5">
      <c r="C842" s="57" t="s">
        <v>411</v>
      </c>
      <c r="D842" s="172">
        <v>12357301</v>
      </c>
      <c r="E842" s="172">
        <v>0</v>
      </c>
    </row>
    <row r="843" spans="3:5">
      <c r="C843" s="57" t="s">
        <v>412</v>
      </c>
      <c r="D843" s="172">
        <v>1142726</v>
      </c>
      <c r="E843" s="172">
        <v>0</v>
      </c>
    </row>
    <row r="844" spans="3:5">
      <c r="C844" s="57" t="s">
        <v>475</v>
      </c>
      <c r="D844" s="172">
        <v>20616833</v>
      </c>
      <c r="E844" s="172">
        <v>0</v>
      </c>
    </row>
    <row r="845" spans="3:5">
      <c r="C845" s="57" t="s">
        <v>413</v>
      </c>
      <c r="D845" s="172">
        <v>1511718</v>
      </c>
      <c r="E845" s="172">
        <v>0</v>
      </c>
    </row>
    <row r="846" spans="3:5">
      <c r="C846" s="57" t="s">
        <v>414</v>
      </c>
      <c r="D846" s="172">
        <v>1548690</v>
      </c>
      <c r="E846" s="172">
        <v>0</v>
      </c>
    </row>
    <row r="847" spans="3:5">
      <c r="C847" s="57" t="s">
        <v>768</v>
      </c>
      <c r="D847" s="172">
        <v>0</v>
      </c>
      <c r="E847" s="172">
        <v>0</v>
      </c>
    </row>
    <row r="848" spans="3:5">
      <c r="C848" s="57" t="s">
        <v>415</v>
      </c>
      <c r="D848" s="172">
        <v>10642640</v>
      </c>
      <c r="E848" s="172">
        <v>0</v>
      </c>
    </row>
    <row r="849" spans="3:5">
      <c r="C849" s="57" t="s">
        <v>476</v>
      </c>
      <c r="D849" s="172">
        <v>23931040</v>
      </c>
      <c r="E849" s="172">
        <v>11555466.02</v>
      </c>
    </row>
    <row r="850" spans="3:5">
      <c r="C850" s="57" t="s">
        <v>280</v>
      </c>
      <c r="D850" s="172">
        <v>30000000</v>
      </c>
      <c r="E850" s="172">
        <v>23568014.18</v>
      </c>
    </row>
    <row r="851" spans="3:5">
      <c r="C851" s="57" t="s">
        <v>830</v>
      </c>
      <c r="D851" s="172">
        <v>210000001</v>
      </c>
      <c r="E851" s="172">
        <v>93678698.109999999</v>
      </c>
    </row>
    <row r="852" spans="3:5">
      <c r="C852" s="57" t="s">
        <v>508</v>
      </c>
      <c r="D852" s="172">
        <v>21449671</v>
      </c>
      <c r="E852" s="172">
        <v>0</v>
      </c>
    </row>
    <row r="853" spans="3:5">
      <c r="C853" s="57" t="s">
        <v>375</v>
      </c>
      <c r="D853" s="172">
        <v>60102902</v>
      </c>
      <c r="E853" s="172">
        <v>0</v>
      </c>
    </row>
    <row r="854" spans="3:5">
      <c r="C854" s="57" t="s">
        <v>242</v>
      </c>
      <c r="D854" s="172">
        <v>35545562</v>
      </c>
      <c r="E854" s="172">
        <v>0</v>
      </c>
    </row>
    <row r="855" spans="3:5">
      <c r="C855" s="57" t="s">
        <v>309</v>
      </c>
      <c r="D855" s="172">
        <v>1454089</v>
      </c>
      <c r="E855" s="172">
        <v>0</v>
      </c>
    </row>
    <row r="856" spans="3:5">
      <c r="C856" s="57" t="s">
        <v>294</v>
      </c>
      <c r="D856" s="172">
        <v>12596660</v>
      </c>
      <c r="E856" s="172">
        <v>0</v>
      </c>
    </row>
    <row r="857" spans="3:5">
      <c r="C857" s="57" t="s">
        <v>650</v>
      </c>
      <c r="D857" s="172">
        <v>21494813</v>
      </c>
      <c r="E857" s="172">
        <v>0</v>
      </c>
    </row>
    <row r="858" spans="3:5">
      <c r="C858" s="57" t="s">
        <v>243</v>
      </c>
      <c r="D858" s="172">
        <v>0</v>
      </c>
      <c r="E858" s="172">
        <v>0</v>
      </c>
    </row>
    <row r="859" spans="3:5">
      <c r="C859" s="57" t="s">
        <v>733</v>
      </c>
      <c r="D859" s="172">
        <v>0</v>
      </c>
      <c r="E859" s="172">
        <v>0</v>
      </c>
    </row>
    <row r="860" spans="3:5">
      <c r="C860" s="57" t="s">
        <v>244</v>
      </c>
      <c r="D860" s="172">
        <v>6442308</v>
      </c>
      <c r="E860" s="172">
        <v>3178161.74</v>
      </c>
    </row>
    <row r="861" spans="3:5">
      <c r="C861" s="57" t="s">
        <v>241</v>
      </c>
      <c r="D861" s="172">
        <v>6442308</v>
      </c>
      <c r="E861" s="172">
        <v>3178161.74</v>
      </c>
    </row>
    <row r="862" spans="3:5">
      <c r="C862" s="175" t="s">
        <v>297</v>
      </c>
      <c r="D862" s="176">
        <v>3165794891</v>
      </c>
      <c r="E862" s="176">
        <v>289043460.24000001</v>
      </c>
    </row>
    <row r="863" spans="3:5">
      <c r="C863" s="57" t="s">
        <v>240</v>
      </c>
      <c r="D863" s="172">
        <v>2689473708</v>
      </c>
      <c r="E863" s="172">
        <v>227752806.73000002</v>
      </c>
    </row>
    <row r="864" spans="3:5">
      <c r="C864" s="57" t="s">
        <v>593</v>
      </c>
      <c r="D864" s="172">
        <v>1546229</v>
      </c>
      <c r="E864" s="172">
        <v>0</v>
      </c>
    </row>
    <row r="865" spans="3:5">
      <c r="C865" s="57" t="s">
        <v>769</v>
      </c>
      <c r="D865" s="172">
        <v>0</v>
      </c>
      <c r="E865" s="172">
        <v>0</v>
      </c>
    </row>
    <row r="866" spans="3:5">
      <c r="C866" s="57" t="s">
        <v>637</v>
      </c>
      <c r="D866" s="172">
        <v>2371024</v>
      </c>
      <c r="E866" s="172">
        <v>0</v>
      </c>
    </row>
    <row r="867" spans="3:5">
      <c r="C867" s="57" t="s">
        <v>386</v>
      </c>
      <c r="D867" s="172">
        <v>1533724</v>
      </c>
      <c r="E867" s="172">
        <v>0</v>
      </c>
    </row>
    <row r="868" spans="3:5">
      <c r="C868" s="57" t="s">
        <v>341</v>
      </c>
      <c r="D868" s="172">
        <v>19490000</v>
      </c>
      <c r="E868" s="172">
        <v>0</v>
      </c>
    </row>
    <row r="869" spans="3:5">
      <c r="C869" s="57" t="s">
        <v>619</v>
      </c>
      <c r="D869" s="172">
        <v>1725020</v>
      </c>
      <c r="E869" s="172">
        <v>0</v>
      </c>
    </row>
    <row r="870" spans="3:5">
      <c r="C870" s="57" t="s">
        <v>600</v>
      </c>
      <c r="D870" s="172">
        <v>123562218</v>
      </c>
      <c r="E870" s="172">
        <v>27763009.890000001</v>
      </c>
    </row>
    <row r="871" spans="3:5">
      <c r="C871" s="57" t="s">
        <v>555</v>
      </c>
      <c r="D871" s="172">
        <v>137000000</v>
      </c>
      <c r="E871" s="172">
        <v>10443962.029999999</v>
      </c>
    </row>
    <row r="872" spans="3:5">
      <c r="C872" s="57" t="s">
        <v>596</v>
      </c>
      <c r="D872" s="172">
        <v>31979091</v>
      </c>
      <c r="E872" s="172">
        <v>0</v>
      </c>
    </row>
    <row r="873" spans="3:5">
      <c r="C873" s="57" t="s">
        <v>634</v>
      </c>
      <c r="D873" s="172">
        <v>6169115</v>
      </c>
      <c r="E873" s="172">
        <v>0</v>
      </c>
    </row>
    <row r="874" spans="3:5">
      <c r="C874" s="57" t="s">
        <v>536</v>
      </c>
      <c r="D874" s="172">
        <v>1757168</v>
      </c>
      <c r="E874" s="172">
        <v>0</v>
      </c>
    </row>
    <row r="875" spans="3:5">
      <c r="C875" s="171" t="s">
        <v>831</v>
      </c>
      <c r="D875" s="172">
        <v>471159418</v>
      </c>
      <c r="E875" s="172">
        <v>0</v>
      </c>
    </row>
    <row r="876" spans="3:5">
      <c r="C876" s="57" t="s">
        <v>535</v>
      </c>
      <c r="D876" s="172">
        <v>4171157</v>
      </c>
      <c r="E876" s="172">
        <v>0</v>
      </c>
    </row>
    <row r="877" spans="3:5">
      <c r="C877" s="57" t="s">
        <v>384</v>
      </c>
      <c r="D877" s="172">
        <v>416411</v>
      </c>
      <c r="E877" s="172">
        <v>0</v>
      </c>
    </row>
    <row r="878" spans="3:5">
      <c r="C878" s="57" t="s">
        <v>657</v>
      </c>
      <c r="D878" s="172">
        <v>27157543</v>
      </c>
      <c r="E878" s="172">
        <v>0</v>
      </c>
    </row>
    <row r="879" spans="3:5">
      <c r="C879" s="171" t="s">
        <v>283</v>
      </c>
      <c r="D879" s="172">
        <v>13831456</v>
      </c>
      <c r="E879" s="172">
        <v>0</v>
      </c>
    </row>
    <row r="880" spans="3:5">
      <c r="C880" s="57" t="s">
        <v>651</v>
      </c>
      <c r="D880" s="172">
        <v>23172128</v>
      </c>
      <c r="E880" s="172">
        <v>0</v>
      </c>
    </row>
    <row r="881" spans="3:5">
      <c r="C881" s="171" t="s">
        <v>558</v>
      </c>
      <c r="D881" s="172">
        <v>4111948</v>
      </c>
      <c r="E881" s="172">
        <v>0</v>
      </c>
    </row>
    <row r="882" spans="3:5">
      <c r="C882" s="57" t="s">
        <v>677</v>
      </c>
      <c r="D882" s="172">
        <v>1765668</v>
      </c>
      <c r="E882" s="172">
        <v>0</v>
      </c>
    </row>
    <row r="883" spans="3:5">
      <c r="C883" s="173" t="s">
        <v>436</v>
      </c>
      <c r="D883" s="174">
        <v>78000000</v>
      </c>
      <c r="E883" s="174">
        <v>0</v>
      </c>
    </row>
    <row r="884" spans="3:5">
      <c r="C884" s="171" t="s">
        <v>379</v>
      </c>
      <c r="D884" s="172">
        <v>2912495</v>
      </c>
      <c r="E884" s="172">
        <v>0</v>
      </c>
    </row>
    <row r="885" spans="3:5">
      <c r="C885" s="57" t="s">
        <v>380</v>
      </c>
      <c r="D885" s="172">
        <v>2741562</v>
      </c>
      <c r="E885" s="172">
        <v>0</v>
      </c>
    </row>
    <row r="886" spans="3:5">
      <c r="C886" s="57" t="s">
        <v>641</v>
      </c>
      <c r="D886" s="172">
        <v>2773545</v>
      </c>
      <c r="E886" s="172">
        <v>0</v>
      </c>
    </row>
    <row r="887" spans="3:5">
      <c r="C887" s="57" t="s">
        <v>454</v>
      </c>
      <c r="D887" s="172">
        <v>78360940</v>
      </c>
      <c r="E887" s="172">
        <v>0</v>
      </c>
    </row>
    <row r="888" spans="3:5">
      <c r="C888" s="57" t="s">
        <v>652</v>
      </c>
      <c r="D888" s="172">
        <v>143667028</v>
      </c>
      <c r="E888" s="172">
        <v>33042107.82</v>
      </c>
    </row>
    <row r="889" spans="3:5">
      <c r="C889" s="57" t="s">
        <v>309</v>
      </c>
      <c r="D889" s="172">
        <v>1000000</v>
      </c>
      <c r="E889" s="172">
        <v>0</v>
      </c>
    </row>
    <row r="890" spans="3:5">
      <c r="C890" s="57" t="s">
        <v>435</v>
      </c>
      <c r="D890" s="172">
        <v>37500333</v>
      </c>
      <c r="E890" s="172">
        <v>0</v>
      </c>
    </row>
    <row r="891" spans="3:5">
      <c r="C891" s="57" t="s">
        <v>550</v>
      </c>
      <c r="D891" s="172">
        <v>10845429</v>
      </c>
      <c r="E891" s="172">
        <v>0</v>
      </c>
    </row>
    <row r="892" spans="3:5">
      <c r="C892" s="57" t="s">
        <v>266</v>
      </c>
      <c r="D892" s="172">
        <v>2338581</v>
      </c>
      <c r="E892" s="172">
        <v>0</v>
      </c>
    </row>
    <row r="893" spans="3:5">
      <c r="C893" s="57" t="s">
        <v>294</v>
      </c>
      <c r="D893" s="172">
        <v>46227768</v>
      </c>
      <c r="E893" s="172">
        <v>10000000</v>
      </c>
    </row>
    <row r="894" spans="3:5">
      <c r="C894" s="57" t="s">
        <v>524</v>
      </c>
      <c r="D894" s="172">
        <v>1000000</v>
      </c>
      <c r="E894" s="172">
        <v>0</v>
      </c>
    </row>
    <row r="895" spans="3:5">
      <c r="C895" s="57" t="s">
        <v>692</v>
      </c>
      <c r="D895" s="172">
        <v>0</v>
      </c>
      <c r="E895" s="172">
        <v>0</v>
      </c>
    </row>
    <row r="896" spans="3:5">
      <c r="C896" s="57" t="s">
        <v>554</v>
      </c>
      <c r="D896" s="172">
        <v>5000000</v>
      </c>
      <c r="E896" s="172">
        <v>0</v>
      </c>
    </row>
    <row r="897" spans="3:5">
      <c r="C897" s="57" t="s">
        <v>599</v>
      </c>
      <c r="D897" s="172">
        <v>62263555</v>
      </c>
      <c r="E897" s="172">
        <v>0</v>
      </c>
    </row>
    <row r="898" spans="3:5">
      <c r="C898" s="57" t="s">
        <v>674</v>
      </c>
      <c r="D898" s="172">
        <v>1000000</v>
      </c>
      <c r="E898" s="172">
        <v>0</v>
      </c>
    </row>
    <row r="899" spans="3:5">
      <c r="C899" s="57" t="s">
        <v>434</v>
      </c>
      <c r="D899" s="172">
        <v>37514624</v>
      </c>
      <c r="E899" s="172">
        <v>10222826.369999999</v>
      </c>
    </row>
    <row r="900" spans="3:5">
      <c r="C900" s="57" t="s">
        <v>407</v>
      </c>
      <c r="D900" s="172">
        <v>299999</v>
      </c>
      <c r="E900" s="172">
        <v>0</v>
      </c>
    </row>
    <row r="901" spans="3:5">
      <c r="C901" s="57" t="s">
        <v>345</v>
      </c>
      <c r="D901" s="172">
        <v>53980114</v>
      </c>
      <c r="E901" s="172">
        <v>33940636.600000001</v>
      </c>
    </row>
    <row r="902" spans="3:5">
      <c r="C902" s="57" t="s">
        <v>276</v>
      </c>
      <c r="D902" s="172">
        <v>58722235</v>
      </c>
      <c r="E902" s="172">
        <v>0</v>
      </c>
    </row>
    <row r="903" spans="3:5">
      <c r="C903" s="57" t="s">
        <v>298</v>
      </c>
      <c r="D903" s="172">
        <v>16375726</v>
      </c>
      <c r="E903" s="172">
        <v>12376594.02</v>
      </c>
    </row>
    <row r="904" spans="3:5">
      <c r="C904" s="57" t="s">
        <v>299</v>
      </c>
      <c r="D904" s="172">
        <v>34065831</v>
      </c>
      <c r="E904" s="172">
        <v>0</v>
      </c>
    </row>
    <row r="905" spans="3:5">
      <c r="C905" s="57" t="s">
        <v>653</v>
      </c>
      <c r="D905" s="172">
        <v>56869436</v>
      </c>
      <c r="E905" s="172">
        <v>0</v>
      </c>
    </row>
    <row r="906" spans="3:5">
      <c r="C906" s="57" t="s">
        <v>415</v>
      </c>
      <c r="D906" s="172">
        <v>3769211</v>
      </c>
      <c r="E906" s="172">
        <v>0</v>
      </c>
    </row>
    <row r="907" spans="3:5">
      <c r="C907" s="57" t="s">
        <v>544</v>
      </c>
      <c r="D907" s="172">
        <v>55021560</v>
      </c>
      <c r="E907" s="172">
        <v>0</v>
      </c>
    </row>
    <row r="908" spans="3:5">
      <c r="C908" s="57" t="s">
        <v>830</v>
      </c>
      <c r="D908" s="172">
        <v>9353035</v>
      </c>
      <c r="E908" s="172">
        <v>0</v>
      </c>
    </row>
    <row r="909" spans="3:5">
      <c r="C909" s="57" t="s">
        <v>258</v>
      </c>
      <c r="D909" s="172">
        <v>5000000</v>
      </c>
      <c r="E909" s="172">
        <v>0</v>
      </c>
    </row>
    <row r="910" spans="3:5">
      <c r="C910" s="57" t="s">
        <v>395</v>
      </c>
      <c r="D910" s="172">
        <v>9225931</v>
      </c>
      <c r="E910" s="172">
        <v>0</v>
      </c>
    </row>
    <row r="911" spans="3:5">
      <c r="C911" s="57" t="s">
        <v>300</v>
      </c>
      <c r="D911" s="172">
        <v>450000360</v>
      </c>
      <c r="E911" s="172">
        <v>89963670</v>
      </c>
    </row>
    <row r="912" spans="3:5">
      <c r="C912" s="57" t="s">
        <v>597</v>
      </c>
      <c r="D912" s="172">
        <v>36705189</v>
      </c>
      <c r="E912" s="172">
        <v>0</v>
      </c>
    </row>
    <row r="913" spans="3:5">
      <c r="C913" s="57" t="s">
        <v>654</v>
      </c>
      <c r="D913" s="172">
        <v>80543988</v>
      </c>
      <c r="E913" s="172">
        <v>0</v>
      </c>
    </row>
    <row r="914" spans="3:5">
      <c r="C914" s="57" t="s">
        <v>362</v>
      </c>
      <c r="D914" s="172">
        <v>105000154</v>
      </c>
      <c r="E914" s="172">
        <v>0</v>
      </c>
    </row>
    <row r="915" spans="3:5">
      <c r="C915" s="57" t="s">
        <v>301</v>
      </c>
      <c r="D915" s="172">
        <v>251812601</v>
      </c>
      <c r="E915" s="172">
        <v>0</v>
      </c>
    </row>
    <row r="916" spans="3:5">
      <c r="C916" s="57" t="s">
        <v>368</v>
      </c>
      <c r="D916" s="172">
        <v>75116931</v>
      </c>
      <c r="E916" s="172">
        <v>0</v>
      </c>
    </row>
    <row r="917" spans="3:5">
      <c r="C917" s="57" t="s">
        <v>428</v>
      </c>
      <c r="D917" s="172">
        <v>1546229</v>
      </c>
      <c r="E917" s="172">
        <v>0</v>
      </c>
    </row>
    <row r="918" spans="3:5">
      <c r="C918" s="57" t="s">
        <v>242</v>
      </c>
      <c r="D918" s="172">
        <v>476321183</v>
      </c>
      <c r="E918" s="172">
        <v>61290653.509999998</v>
      </c>
    </row>
    <row r="919" spans="3:5">
      <c r="C919" s="57" t="s">
        <v>655</v>
      </c>
      <c r="D919" s="172">
        <v>333449662</v>
      </c>
      <c r="E919" s="172">
        <v>61290653.509999998</v>
      </c>
    </row>
    <row r="920" spans="3:5">
      <c r="C920" s="57" t="s">
        <v>431</v>
      </c>
      <c r="D920" s="172">
        <v>7002382</v>
      </c>
      <c r="E920" s="172">
        <v>0</v>
      </c>
    </row>
    <row r="921" spans="3:5">
      <c r="C921" s="57" t="s">
        <v>832</v>
      </c>
      <c r="D921" s="172">
        <v>8323399</v>
      </c>
      <c r="E921" s="172">
        <v>0</v>
      </c>
    </row>
    <row r="922" spans="3:5">
      <c r="C922" s="57" t="s">
        <v>491</v>
      </c>
      <c r="D922" s="172">
        <v>21104312</v>
      </c>
      <c r="E922" s="172">
        <v>0</v>
      </c>
    </row>
    <row r="923" spans="3:5">
      <c r="C923" s="57" t="s">
        <v>543</v>
      </c>
      <c r="D923" s="172">
        <v>3794025</v>
      </c>
      <c r="E923" s="172">
        <v>0</v>
      </c>
    </row>
    <row r="924" spans="3:5">
      <c r="C924" s="57" t="s">
        <v>656</v>
      </c>
      <c r="D924" s="172">
        <v>102647403</v>
      </c>
      <c r="E924" s="172">
        <v>0</v>
      </c>
    </row>
    <row r="925" spans="3:5">
      <c r="C925" s="175" t="s">
        <v>302</v>
      </c>
      <c r="D925" s="176">
        <v>554717737</v>
      </c>
      <c r="E925" s="176">
        <v>57160229.270000003</v>
      </c>
    </row>
    <row r="926" spans="3:5">
      <c r="C926" s="57" t="s">
        <v>240</v>
      </c>
      <c r="D926" s="172">
        <v>554717737</v>
      </c>
      <c r="E926" s="172">
        <v>57160229.270000003</v>
      </c>
    </row>
    <row r="927" spans="3:5">
      <c r="C927" s="57" t="s">
        <v>593</v>
      </c>
      <c r="D927" s="172">
        <v>2758819</v>
      </c>
      <c r="E927" s="172">
        <v>0</v>
      </c>
    </row>
    <row r="928" spans="3:5">
      <c r="C928" s="57" t="s">
        <v>637</v>
      </c>
      <c r="D928" s="172">
        <v>1148800</v>
      </c>
      <c r="E928" s="172">
        <v>0</v>
      </c>
    </row>
    <row r="929" spans="3:5">
      <c r="C929" s="57" t="s">
        <v>833</v>
      </c>
      <c r="D929" s="172">
        <v>21869677</v>
      </c>
      <c r="E929" s="172">
        <v>0</v>
      </c>
    </row>
    <row r="930" spans="3:5">
      <c r="C930" s="57" t="s">
        <v>386</v>
      </c>
      <c r="D930" s="172">
        <v>1812675</v>
      </c>
      <c r="E930" s="172">
        <v>0</v>
      </c>
    </row>
    <row r="931" spans="3:5">
      <c r="C931" s="57" t="s">
        <v>619</v>
      </c>
      <c r="D931" s="172">
        <v>1145591</v>
      </c>
      <c r="E931" s="172">
        <v>0</v>
      </c>
    </row>
    <row r="932" spans="3:5">
      <c r="C932" s="57" t="s">
        <v>634</v>
      </c>
      <c r="D932" s="172">
        <v>1488375</v>
      </c>
      <c r="E932" s="172">
        <v>0</v>
      </c>
    </row>
    <row r="933" spans="3:5">
      <c r="C933" s="57" t="s">
        <v>657</v>
      </c>
      <c r="D933" s="172">
        <v>100000</v>
      </c>
      <c r="E933" s="172">
        <v>0</v>
      </c>
    </row>
    <row r="934" spans="3:5">
      <c r="C934" s="57" t="s">
        <v>598</v>
      </c>
      <c r="D934" s="172">
        <v>179352696</v>
      </c>
      <c r="E934" s="172">
        <v>0</v>
      </c>
    </row>
    <row r="935" spans="3:5">
      <c r="C935" s="57" t="s">
        <v>558</v>
      </c>
      <c r="D935" s="172">
        <v>2526576</v>
      </c>
      <c r="E935" s="172">
        <v>0</v>
      </c>
    </row>
    <row r="936" spans="3:5">
      <c r="C936" s="57" t="s">
        <v>448</v>
      </c>
      <c r="D936" s="172">
        <v>56294803</v>
      </c>
      <c r="E936" s="172">
        <v>0</v>
      </c>
    </row>
    <row r="937" spans="3:5">
      <c r="C937" s="57" t="s">
        <v>490</v>
      </c>
      <c r="D937" s="172">
        <v>9135638</v>
      </c>
      <c r="E937" s="172">
        <v>0</v>
      </c>
    </row>
    <row r="938" spans="3:5">
      <c r="C938" s="57" t="s">
        <v>639</v>
      </c>
      <c r="D938" s="172">
        <v>2495905</v>
      </c>
      <c r="E938" s="172">
        <v>0</v>
      </c>
    </row>
    <row r="939" spans="3:5">
      <c r="C939" s="57" t="s">
        <v>529</v>
      </c>
      <c r="D939" s="172">
        <v>1592758</v>
      </c>
      <c r="E939" s="172">
        <v>0</v>
      </c>
    </row>
    <row r="940" spans="3:5">
      <c r="C940" s="171" t="s">
        <v>309</v>
      </c>
      <c r="D940" s="172">
        <v>1000000</v>
      </c>
      <c r="E940" s="172">
        <v>0</v>
      </c>
    </row>
    <row r="941" spans="3:5">
      <c r="C941" s="57" t="s">
        <v>758</v>
      </c>
      <c r="D941" s="172">
        <v>2495905</v>
      </c>
      <c r="E941" s="172">
        <v>0</v>
      </c>
    </row>
    <row r="942" spans="3:5">
      <c r="C942" s="57" t="s">
        <v>774</v>
      </c>
      <c r="D942" s="172">
        <v>2495905</v>
      </c>
      <c r="E942" s="172">
        <v>0</v>
      </c>
    </row>
    <row r="943" spans="3:5">
      <c r="C943" s="57" t="s">
        <v>382</v>
      </c>
      <c r="D943" s="172">
        <v>1501732</v>
      </c>
      <c r="E943" s="172">
        <v>0</v>
      </c>
    </row>
    <row r="944" spans="3:5">
      <c r="C944" s="57" t="s">
        <v>640</v>
      </c>
      <c r="D944" s="172">
        <v>1501732</v>
      </c>
      <c r="E944" s="172">
        <v>0</v>
      </c>
    </row>
    <row r="945" spans="3:5">
      <c r="C945" s="57" t="s">
        <v>383</v>
      </c>
      <c r="D945" s="172">
        <v>5032901</v>
      </c>
      <c r="E945" s="172">
        <v>0</v>
      </c>
    </row>
    <row r="946" spans="3:5">
      <c r="C946" s="57" t="s">
        <v>389</v>
      </c>
      <c r="D946" s="172">
        <v>27190722</v>
      </c>
      <c r="E946" s="172">
        <v>3320757.81</v>
      </c>
    </row>
    <row r="947" spans="3:5">
      <c r="C947" s="173" t="s">
        <v>674</v>
      </c>
      <c r="D947" s="174">
        <v>7800000</v>
      </c>
      <c r="E947" s="174">
        <v>0</v>
      </c>
    </row>
    <row r="948" spans="3:5">
      <c r="C948" s="171" t="s">
        <v>406</v>
      </c>
      <c r="D948" s="172">
        <v>2502760</v>
      </c>
      <c r="E948" s="172">
        <v>6721566.8300000001</v>
      </c>
    </row>
    <row r="949" spans="3:5">
      <c r="C949" s="57" t="s">
        <v>591</v>
      </c>
      <c r="D949" s="172">
        <v>60000005</v>
      </c>
      <c r="E949" s="172">
        <v>45122139.630000003</v>
      </c>
    </row>
    <row r="950" spans="3:5">
      <c r="C950" s="57" t="s">
        <v>820</v>
      </c>
      <c r="D950" s="172">
        <v>1466976</v>
      </c>
      <c r="E950" s="172">
        <v>0</v>
      </c>
    </row>
    <row r="951" spans="3:5">
      <c r="C951" s="57" t="s">
        <v>822</v>
      </c>
      <c r="D951" s="172">
        <v>20194412</v>
      </c>
      <c r="E951" s="172">
        <v>0</v>
      </c>
    </row>
    <row r="952" spans="3:5">
      <c r="C952" s="57" t="s">
        <v>532</v>
      </c>
      <c r="D952" s="172">
        <v>5076540</v>
      </c>
      <c r="E952" s="172">
        <v>0</v>
      </c>
    </row>
    <row r="953" spans="3:5">
      <c r="C953" s="57" t="s">
        <v>477</v>
      </c>
      <c r="D953" s="172">
        <v>7632009</v>
      </c>
      <c r="E953" s="172">
        <v>0</v>
      </c>
    </row>
    <row r="954" spans="3:5">
      <c r="C954" s="57" t="s">
        <v>322</v>
      </c>
      <c r="D954" s="172">
        <v>1000000</v>
      </c>
      <c r="E954" s="172">
        <v>0</v>
      </c>
    </row>
    <row r="955" spans="3:5">
      <c r="C955" s="57" t="s">
        <v>834</v>
      </c>
      <c r="D955" s="172">
        <v>0</v>
      </c>
      <c r="E955" s="172">
        <v>0</v>
      </c>
    </row>
    <row r="956" spans="3:5">
      <c r="C956" s="57" t="s">
        <v>449</v>
      </c>
      <c r="D956" s="172">
        <v>0</v>
      </c>
      <c r="E956" s="172">
        <v>516977.28</v>
      </c>
    </row>
    <row r="957" spans="3:5">
      <c r="C957" s="57" t="s">
        <v>835</v>
      </c>
      <c r="D957" s="172">
        <v>0</v>
      </c>
      <c r="E957" s="172">
        <v>0</v>
      </c>
    </row>
    <row r="958" spans="3:5">
      <c r="C958" s="57" t="s">
        <v>334</v>
      </c>
      <c r="D958" s="172">
        <v>1508467</v>
      </c>
      <c r="E958" s="172">
        <v>1478787.72</v>
      </c>
    </row>
    <row r="959" spans="3:5">
      <c r="C959" s="57" t="s">
        <v>354</v>
      </c>
      <c r="D959" s="172">
        <v>953825</v>
      </c>
      <c r="E959" s="172">
        <v>0</v>
      </c>
    </row>
    <row r="960" spans="3:5">
      <c r="C960" s="57" t="s">
        <v>654</v>
      </c>
      <c r="D960" s="172">
        <v>10193766</v>
      </c>
      <c r="E960" s="172">
        <v>0</v>
      </c>
    </row>
    <row r="961" spans="3:5">
      <c r="C961" s="57" t="s">
        <v>815</v>
      </c>
      <c r="D961" s="172">
        <v>8111268</v>
      </c>
      <c r="E961" s="172">
        <v>0</v>
      </c>
    </row>
    <row r="962" spans="3:5">
      <c r="C962" s="57" t="s">
        <v>363</v>
      </c>
      <c r="D962" s="172">
        <v>105336499</v>
      </c>
      <c r="E962" s="172">
        <v>0</v>
      </c>
    </row>
    <row r="963" spans="3:5">
      <c r="C963" s="57" t="s">
        <v>242</v>
      </c>
      <c r="D963" s="172">
        <v>0</v>
      </c>
      <c r="E963" s="172">
        <v>0</v>
      </c>
    </row>
    <row r="964" spans="3:5">
      <c r="C964" s="57" t="s">
        <v>770</v>
      </c>
      <c r="D964" s="172">
        <v>0</v>
      </c>
      <c r="E964" s="172">
        <v>0</v>
      </c>
    </row>
    <row r="965" spans="3:5">
      <c r="C965" s="175" t="s">
        <v>303</v>
      </c>
      <c r="D965" s="176">
        <v>1208318911</v>
      </c>
      <c r="E965" s="176">
        <v>187928800</v>
      </c>
    </row>
    <row r="966" spans="3:5">
      <c r="C966" s="57" t="s">
        <v>240</v>
      </c>
      <c r="D966" s="172">
        <v>1021864046</v>
      </c>
      <c r="E966" s="172">
        <v>187928800</v>
      </c>
    </row>
    <row r="967" spans="3:5">
      <c r="C967" s="57" t="s">
        <v>364</v>
      </c>
      <c r="D967" s="172">
        <v>499701972</v>
      </c>
      <c r="E967" s="172">
        <v>183999179.19999999</v>
      </c>
    </row>
    <row r="968" spans="3:5">
      <c r="C968" s="57" t="s">
        <v>304</v>
      </c>
      <c r="D968" s="172">
        <v>9358073</v>
      </c>
      <c r="E968" s="172">
        <v>0</v>
      </c>
    </row>
    <row r="969" spans="3:5">
      <c r="C969" s="57" t="s">
        <v>446</v>
      </c>
      <c r="D969" s="172">
        <v>4810290</v>
      </c>
      <c r="E969" s="172">
        <v>0</v>
      </c>
    </row>
    <row r="970" spans="3:5">
      <c r="C970" s="57" t="s">
        <v>598</v>
      </c>
      <c r="D970" s="172">
        <v>1912270</v>
      </c>
      <c r="E970" s="172">
        <v>0</v>
      </c>
    </row>
    <row r="971" spans="3:5">
      <c r="C971" s="57" t="s">
        <v>436</v>
      </c>
      <c r="D971" s="172">
        <v>60000046</v>
      </c>
      <c r="E971" s="172">
        <v>0</v>
      </c>
    </row>
    <row r="972" spans="3:5">
      <c r="C972" s="57" t="s">
        <v>507</v>
      </c>
      <c r="D972" s="172">
        <v>140184628</v>
      </c>
      <c r="E972" s="172">
        <v>897840</v>
      </c>
    </row>
    <row r="973" spans="3:5">
      <c r="C973" s="57" t="s">
        <v>662</v>
      </c>
      <c r="D973" s="172">
        <v>1157222</v>
      </c>
      <c r="E973" s="172">
        <v>3031780.8</v>
      </c>
    </row>
    <row r="974" spans="3:5">
      <c r="C974" s="57" t="s">
        <v>490</v>
      </c>
      <c r="D974" s="172">
        <v>2779045</v>
      </c>
      <c r="E974" s="172">
        <v>0</v>
      </c>
    </row>
    <row r="975" spans="3:5">
      <c r="C975" s="57" t="s">
        <v>326</v>
      </c>
      <c r="D975" s="172">
        <v>2779045</v>
      </c>
      <c r="E975" s="172">
        <v>0</v>
      </c>
    </row>
    <row r="976" spans="3:5">
      <c r="C976" s="57" t="s">
        <v>652</v>
      </c>
      <c r="D976" s="172">
        <v>1651551</v>
      </c>
      <c r="E976" s="172">
        <v>0</v>
      </c>
    </row>
    <row r="977" spans="3:5">
      <c r="C977" s="57" t="s">
        <v>381</v>
      </c>
      <c r="D977" s="172">
        <v>9107900</v>
      </c>
      <c r="E977" s="172">
        <v>0</v>
      </c>
    </row>
    <row r="978" spans="3:5">
      <c r="C978" s="57" t="s">
        <v>266</v>
      </c>
      <c r="D978" s="172">
        <v>107784880</v>
      </c>
      <c r="E978" s="172">
        <v>0</v>
      </c>
    </row>
    <row r="979" spans="3:5">
      <c r="C979" s="57" t="s">
        <v>671</v>
      </c>
      <c r="D979" s="172">
        <v>5079880</v>
      </c>
      <c r="E979" s="172">
        <v>0</v>
      </c>
    </row>
    <row r="980" spans="3:5">
      <c r="C980" s="57" t="s">
        <v>455</v>
      </c>
      <c r="D980" s="172">
        <v>71550790</v>
      </c>
      <c r="E980" s="172">
        <v>0</v>
      </c>
    </row>
    <row r="981" spans="3:5">
      <c r="C981" s="57" t="s">
        <v>327</v>
      </c>
      <c r="D981" s="172">
        <v>82018034</v>
      </c>
      <c r="E981" s="172">
        <v>0</v>
      </c>
    </row>
    <row r="982" spans="3:5">
      <c r="C982" s="57" t="s">
        <v>416</v>
      </c>
      <c r="D982" s="172">
        <v>0</v>
      </c>
      <c r="E982" s="172">
        <v>0</v>
      </c>
    </row>
    <row r="983" spans="3:5">
      <c r="C983" s="171" t="s">
        <v>391</v>
      </c>
      <c r="D983" s="172">
        <v>1581259</v>
      </c>
      <c r="E983" s="172">
        <v>0</v>
      </c>
    </row>
    <row r="984" spans="3:5">
      <c r="C984" s="57" t="s">
        <v>663</v>
      </c>
      <c r="D984" s="172">
        <v>1697292</v>
      </c>
      <c r="E984" s="172">
        <v>0</v>
      </c>
    </row>
    <row r="985" spans="3:5">
      <c r="C985" s="173" t="s">
        <v>398</v>
      </c>
      <c r="D985" s="174">
        <v>1513603</v>
      </c>
      <c r="E985" s="174">
        <v>0</v>
      </c>
    </row>
    <row r="986" spans="3:5">
      <c r="C986" s="171" t="s">
        <v>399</v>
      </c>
      <c r="D986" s="172">
        <v>1098833</v>
      </c>
      <c r="E986" s="172">
        <v>0</v>
      </c>
    </row>
    <row r="987" spans="3:5">
      <c r="C987" s="57" t="s">
        <v>632</v>
      </c>
      <c r="D987" s="172">
        <v>1097433</v>
      </c>
      <c r="E987" s="172">
        <v>0</v>
      </c>
    </row>
    <row r="988" spans="3:5">
      <c r="C988" s="57" t="s">
        <v>458</v>
      </c>
      <c r="D988" s="172">
        <v>15000000</v>
      </c>
      <c r="E988" s="172">
        <v>0</v>
      </c>
    </row>
    <row r="989" spans="3:5">
      <c r="C989" s="57" t="s">
        <v>242</v>
      </c>
      <c r="D989" s="172">
        <v>186454865</v>
      </c>
      <c r="E989" s="172">
        <v>0</v>
      </c>
    </row>
    <row r="990" spans="3:5">
      <c r="C990" s="57" t="s">
        <v>542</v>
      </c>
      <c r="D990" s="172">
        <v>46008312</v>
      </c>
      <c r="E990" s="172">
        <v>0</v>
      </c>
    </row>
    <row r="991" spans="3:5">
      <c r="C991" s="57" t="s">
        <v>658</v>
      </c>
      <c r="D991" s="172">
        <v>1277584</v>
      </c>
      <c r="E991" s="172">
        <v>0</v>
      </c>
    </row>
    <row r="992" spans="3:5">
      <c r="C992" s="57" t="s">
        <v>492</v>
      </c>
      <c r="D992" s="172">
        <v>1931187</v>
      </c>
      <c r="E992" s="172">
        <v>0</v>
      </c>
    </row>
    <row r="993" spans="3:5">
      <c r="C993" s="57" t="s">
        <v>659</v>
      </c>
      <c r="D993" s="172">
        <v>6593556</v>
      </c>
      <c r="E993" s="172">
        <v>0</v>
      </c>
    </row>
    <row r="994" spans="3:5">
      <c r="C994" s="57" t="s">
        <v>660</v>
      </c>
      <c r="D994" s="172">
        <v>2644226</v>
      </c>
      <c r="E994" s="172">
        <v>0</v>
      </c>
    </row>
    <row r="995" spans="3:5">
      <c r="C995" s="57" t="s">
        <v>506</v>
      </c>
      <c r="D995" s="172">
        <v>128000000</v>
      </c>
      <c r="E995" s="172">
        <v>0</v>
      </c>
    </row>
    <row r="996" spans="3:5">
      <c r="C996" s="57" t="s">
        <v>771</v>
      </c>
      <c r="D996" s="172">
        <v>0</v>
      </c>
      <c r="E996" s="172">
        <v>0</v>
      </c>
    </row>
    <row r="997" spans="3:5">
      <c r="C997" s="175" t="s">
        <v>251</v>
      </c>
      <c r="D997" s="176">
        <v>4315709764</v>
      </c>
      <c r="E997" s="176">
        <v>376598299.46000004</v>
      </c>
    </row>
    <row r="998" spans="3:5">
      <c r="C998" s="57" t="s">
        <v>240</v>
      </c>
      <c r="D998" s="172">
        <v>4229127752</v>
      </c>
      <c r="E998" s="172">
        <v>376598299.46000004</v>
      </c>
    </row>
    <row r="999" spans="3:5">
      <c r="C999" s="57" t="s">
        <v>305</v>
      </c>
      <c r="D999" s="172">
        <v>13305993</v>
      </c>
      <c r="E999" s="172">
        <v>0</v>
      </c>
    </row>
    <row r="1000" spans="3:5">
      <c r="C1000" s="57" t="s">
        <v>799</v>
      </c>
      <c r="D1000" s="172">
        <v>5490378</v>
      </c>
      <c r="E1000" s="172">
        <v>0</v>
      </c>
    </row>
    <row r="1001" spans="3:5">
      <c r="C1001" s="57" t="s">
        <v>306</v>
      </c>
      <c r="D1001" s="172">
        <v>2681364285</v>
      </c>
      <c r="E1001" s="172">
        <v>0</v>
      </c>
    </row>
    <row r="1002" spans="3:5">
      <c r="C1002" s="57" t="s">
        <v>552</v>
      </c>
      <c r="D1002" s="172">
        <v>22390444</v>
      </c>
      <c r="E1002" s="172">
        <v>0</v>
      </c>
    </row>
    <row r="1003" spans="3:5">
      <c r="C1003" s="57" t="s">
        <v>661</v>
      </c>
      <c r="D1003" s="172">
        <v>24680990</v>
      </c>
      <c r="E1003" s="172">
        <v>0</v>
      </c>
    </row>
    <row r="1004" spans="3:5">
      <c r="C1004" s="57" t="s">
        <v>803</v>
      </c>
      <c r="D1004" s="172">
        <v>4175835</v>
      </c>
      <c r="E1004" s="172">
        <v>0</v>
      </c>
    </row>
    <row r="1005" spans="3:5">
      <c r="C1005" s="57" t="s">
        <v>662</v>
      </c>
      <c r="D1005" s="172">
        <v>1552779</v>
      </c>
      <c r="E1005" s="172">
        <v>0</v>
      </c>
    </row>
    <row r="1006" spans="3:5">
      <c r="C1006" s="57" t="s">
        <v>639</v>
      </c>
      <c r="D1006" s="172">
        <v>72972303</v>
      </c>
      <c r="E1006" s="172">
        <v>48883646.230000004</v>
      </c>
    </row>
    <row r="1007" spans="3:5">
      <c r="C1007" s="57" t="s">
        <v>387</v>
      </c>
      <c r="D1007" s="172">
        <v>2100000</v>
      </c>
      <c r="E1007" s="172">
        <v>0</v>
      </c>
    </row>
    <row r="1008" spans="3:5">
      <c r="C1008" s="57" t="s">
        <v>525</v>
      </c>
      <c r="D1008" s="172">
        <v>173874</v>
      </c>
      <c r="E1008" s="172">
        <v>0</v>
      </c>
    </row>
    <row r="1009" spans="3:5">
      <c r="C1009" s="57" t="s">
        <v>554</v>
      </c>
      <c r="D1009" s="172">
        <v>5472250</v>
      </c>
      <c r="E1009" s="172">
        <v>3642378.94</v>
      </c>
    </row>
    <row r="1010" spans="3:5">
      <c r="C1010" s="57" t="s">
        <v>520</v>
      </c>
      <c r="D1010" s="172">
        <v>38981691</v>
      </c>
      <c r="E1010" s="172">
        <v>0</v>
      </c>
    </row>
    <row r="1011" spans="3:5">
      <c r="C1011" s="171" t="s">
        <v>533</v>
      </c>
      <c r="D1011" s="172">
        <v>32594339</v>
      </c>
      <c r="E1011" s="172">
        <v>24182765.43</v>
      </c>
    </row>
    <row r="1012" spans="3:5">
      <c r="C1012" s="57" t="s">
        <v>345</v>
      </c>
      <c r="D1012" s="172">
        <v>5000000</v>
      </c>
      <c r="E1012" s="172">
        <v>0</v>
      </c>
    </row>
    <row r="1013" spans="3:5">
      <c r="C1013" s="57" t="s">
        <v>298</v>
      </c>
      <c r="D1013" s="172">
        <v>9288634</v>
      </c>
      <c r="E1013" s="172">
        <v>0</v>
      </c>
    </row>
    <row r="1014" spans="3:5">
      <c r="C1014" s="57" t="s">
        <v>653</v>
      </c>
      <c r="D1014" s="172">
        <v>7958209</v>
      </c>
      <c r="E1014" s="172">
        <v>0</v>
      </c>
    </row>
    <row r="1015" spans="3:5">
      <c r="C1015" s="57" t="s">
        <v>416</v>
      </c>
      <c r="D1015" s="172">
        <v>2503797</v>
      </c>
      <c r="E1015" s="172">
        <v>48864</v>
      </c>
    </row>
    <row r="1016" spans="3:5">
      <c r="C1016" s="57" t="s">
        <v>417</v>
      </c>
      <c r="D1016" s="172">
        <v>95814981</v>
      </c>
      <c r="E1016" s="172">
        <v>58971591.170000002</v>
      </c>
    </row>
    <row r="1017" spans="3:5">
      <c r="C1017" s="57" t="s">
        <v>822</v>
      </c>
      <c r="D1017" s="172">
        <v>1503825</v>
      </c>
      <c r="E1017" s="172">
        <v>0</v>
      </c>
    </row>
    <row r="1018" spans="3:5">
      <c r="C1018" s="57" t="s">
        <v>532</v>
      </c>
      <c r="D1018" s="172">
        <v>2494718</v>
      </c>
      <c r="E1018" s="172">
        <v>48864</v>
      </c>
    </row>
    <row r="1019" spans="3:5">
      <c r="C1019" s="173" t="s">
        <v>531</v>
      </c>
      <c r="D1019" s="174">
        <v>37462453</v>
      </c>
      <c r="E1019" s="174">
        <v>0</v>
      </c>
    </row>
    <row r="1020" spans="3:5">
      <c r="C1020" s="171" t="s">
        <v>418</v>
      </c>
      <c r="D1020" s="172">
        <v>1067600</v>
      </c>
      <c r="E1020" s="172">
        <v>0</v>
      </c>
    </row>
    <row r="1021" spans="3:5">
      <c r="C1021" s="57" t="s">
        <v>530</v>
      </c>
      <c r="D1021" s="172">
        <v>1461985</v>
      </c>
      <c r="E1021" s="172">
        <v>0</v>
      </c>
    </row>
    <row r="1022" spans="3:5">
      <c r="C1022" s="57" t="s">
        <v>638</v>
      </c>
      <c r="D1022" s="172">
        <v>12640948</v>
      </c>
      <c r="E1022" s="172">
        <v>0</v>
      </c>
    </row>
    <row r="1023" spans="3:5">
      <c r="C1023" s="57" t="s">
        <v>772</v>
      </c>
      <c r="D1023" s="172">
        <v>0</v>
      </c>
      <c r="E1023" s="172">
        <v>0</v>
      </c>
    </row>
    <row r="1024" spans="3:5">
      <c r="C1024" s="57" t="s">
        <v>390</v>
      </c>
      <c r="D1024" s="172">
        <v>2528190</v>
      </c>
      <c r="E1024" s="172">
        <v>0</v>
      </c>
    </row>
    <row r="1025" spans="3:5">
      <c r="C1025" s="57" t="s">
        <v>391</v>
      </c>
      <c r="D1025" s="172">
        <v>1061635</v>
      </c>
      <c r="E1025" s="172">
        <v>0</v>
      </c>
    </row>
    <row r="1026" spans="3:5">
      <c r="C1026" s="57" t="s">
        <v>261</v>
      </c>
      <c r="D1026" s="172">
        <v>45008072</v>
      </c>
      <c r="E1026" s="172">
        <v>35999745.75</v>
      </c>
    </row>
    <row r="1027" spans="3:5">
      <c r="C1027" s="57" t="s">
        <v>392</v>
      </c>
      <c r="D1027" s="172">
        <v>2494717</v>
      </c>
      <c r="E1027" s="172">
        <v>0</v>
      </c>
    </row>
    <row r="1028" spans="3:5">
      <c r="C1028" s="57" t="s">
        <v>541</v>
      </c>
      <c r="D1028" s="172">
        <v>45002187</v>
      </c>
      <c r="E1028" s="172">
        <v>35907996.420000002</v>
      </c>
    </row>
    <row r="1029" spans="3:5">
      <c r="C1029" s="57" t="s">
        <v>393</v>
      </c>
      <c r="D1029" s="172">
        <v>2494717</v>
      </c>
      <c r="E1029" s="172">
        <v>0</v>
      </c>
    </row>
    <row r="1030" spans="3:5">
      <c r="C1030" s="57" t="s">
        <v>394</v>
      </c>
      <c r="D1030" s="172">
        <v>1061635</v>
      </c>
      <c r="E1030" s="172">
        <v>0</v>
      </c>
    </row>
    <row r="1031" spans="3:5">
      <c r="C1031" s="57" t="s">
        <v>258</v>
      </c>
      <c r="D1031" s="172">
        <v>337508243</v>
      </c>
      <c r="E1031" s="172">
        <v>120725363</v>
      </c>
    </row>
    <row r="1032" spans="3:5">
      <c r="C1032" s="57" t="s">
        <v>395</v>
      </c>
      <c r="D1032" s="172">
        <v>1498436</v>
      </c>
      <c r="E1032" s="172">
        <v>0</v>
      </c>
    </row>
    <row r="1033" spans="3:5">
      <c r="C1033" s="57" t="s">
        <v>358</v>
      </c>
      <c r="D1033" s="172">
        <v>17656240</v>
      </c>
      <c r="E1033" s="172">
        <v>0</v>
      </c>
    </row>
    <row r="1034" spans="3:5">
      <c r="C1034" s="57" t="s">
        <v>663</v>
      </c>
      <c r="D1034" s="172">
        <v>1514684</v>
      </c>
      <c r="E1034" s="172">
        <v>0</v>
      </c>
    </row>
    <row r="1035" spans="3:5">
      <c r="C1035" s="57" t="s">
        <v>767</v>
      </c>
      <c r="D1035" s="172">
        <v>2429733</v>
      </c>
      <c r="E1035" s="172">
        <v>0</v>
      </c>
    </row>
    <row r="1036" spans="3:5">
      <c r="C1036" s="57" t="s">
        <v>449</v>
      </c>
      <c r="D1036" s="172">
        <v>8215134</v>
      </c>
      <c r="E1036" s="172">
        <v>0</v>
      </c>
    </row>
    <row r="1037" spans="3:5">
      <c r="C1037" s="57" t="s">
        <v>334</v>
      </c>
      <c r="D1037" s="172">
        <v>7573421</v>
      </c>
      <c r="E1037" s="172">
        <v>0</v>
      </c>
    </row>
    <row r="1038" spans="3:5">
      <c r="C1038" s="57" t="s">
        <v>396</v>
      </c>
      <c r="D1038" s="172">
        <v>1514684</v>
      </c>
      <c r="E1038" s="172">
        <v>0</v>
      </c>
    </row>
    <row r="1039" spans="3:5">
      <c r="C1039" s="57" t="s">
        <v>597</v>
      </c>
      <c r="D1039" s="172">
        <v>2494717</v>
      </c>
      <c r="E1039" s="172">
        <v>0</v>
      </c>
    </row>
    <row r="1040" spans="3:5">
      <c r="C1040" s="57" t="s">
        <v>371</v>
      </c>
      <c r="D1040" s="172">
        <v>60000000</v>
      </c>
      <c r="E1040" s="172">
        <v>0</v>
      </c>
    </row>
    <row r="1041" spans="3:5">
      <c r="C1041" s="57" t="s">
        <v>397</v>
      </c>
      <c r="D1041" s="172">
        <v>1198749</v>
      </c>
      <c r="E1041" s="172">
        <v>0</v>
      </c>
    </row>
    <row r="1042" spans="3:5">
      <c r="C1042" s="57" t="s">
        <v>654</v>
      </c>
      <c r="D1042" s="172">
        <v>20196261</v>
      </c>
      <c r="E1042" s="172">
        <v>0</v>
      </c>
    </row>
    <row r="1043" spans="3:5">
      <c r="C1043" s="57" t="s">
        <v>508</v>
      </c>
      <c r="D1043" s="172">
        <v>1498436</v>
      </c>
      <c r="E1043" s="172">
        <v>0</v>
      </c>
    </row>
    <row r="1044" spans="3:5">
      <c r="C1044" s="57" t="s">
        <v>398</v>
      </c>
      <c r="D1044" s="172">
        <v>1061635</v>
      </c>
      <c r="E1044" s="172">
        <v>0</v>
      </c>
    </row>
    <row r="1045" spans="3:5">
      <c r="C1045" s="57" t="s">
        <v>399</v>
      </c>
      <c r="D1045" s="172">
        <v>2494717</v>
      </c>
      <c r="E1045" s="172">
        <v>0</v>
      </c>
    </row>
    <row r="1046" spans="3:5">
      <c r="C1046" s="57" t="s">
        <v>632</v>
      </c>
      <c r="D1046" s="172">
        <v>3140721</v>
      </c>
      <c r="E1046" s="172">
        <v>0</v>
      </c>
    </row>
    <row r="1047" spans="3:5">
      <c r="C1047" s="57" t="s">
        <v>400</v>
      </c>
      <c r="D1047" s="172">
        <v>1498436</v>
      </c>
      <c r="E1047" s="172">
        <v>0</v>
      </c>
    </row>
    <row r="1048" spans="3:5">
      <c r="C1048" s="57" t="s">
        <v>540</v>
      </c>
      <c r="D1048" s="172">
        <v>1498436</v>
      </c>
      <c r="E1048" s="172">
        <v>0</v>
      </c>
    </row>
    <row r="1049" spans="3:5">
      <c r="C1049" s="57" t="s">
        <v>450</v>
      </c>
      <c r="D1049" s="172">
        <v>15000001</v>
      </c>
      <c r="E1049" s="172">
        <v>11111520.550000001</v>
      </c>
    </row>
    <row r="1050" spans="3:5">
      <c r="C1050" s="57" t="s">
        <v>757</v>
      </c>
      <c r="D1050" s="172">
        <v>2494717</v>
      </c>
      <c r="E1050" s="172">
        <v>0</v>
      </c>
    </row>
    <row r="1051" spans="3:5">
      <c r="C1051" s="57" t="s">
        <v>773</v>
      </c>
      <c r="D1051" s="172">
        <v>0</v>
      </c>
      <c r="E1051" s="172">
        <v>0</v>
      </c>
    </row>
    <row r="1052" spans="3:5">
      <c r="C1052" s="57" t="s">
        <v>635</v>
      </c>
      <c r="D1052" s="172">
        <v>2494717</v>
      </c>
      <c r="E1052" s="172">
        <v>0</v>
      </c>
    </row>
    <row r="1053" spans="3:5">
      <c r="C1053" s="57" t="s">
        <v>285</v>
      </c>
      <c r="D1053" s="172">
        <v>1061635</v>
      </c>
      <c r="E1053" s="172">
        <v>0</v>
      </c>
    </row>
    <row r="1054" spans="3:5">
      <c r="C1054" s="57" t="s">
        <v>809</v>
      </c>
      <c r="D1054" s="172">
        <v>1061635</v>
      </c>
      <c r="E1054" s="172">
        <v>0</v>
      </c>
    </row>
    <row r="1055" spans="3:5">
      <c r="C1055" s="57" t="s">
        <v>672</v>
      </c>
      <c r="D1055" s="172">
        <v>2494717</v>
      </c>
      <c r="E1055" s="172">
        <v>0</v>
      </c>
    </row>
    <row r="1056" spans="3:5">
      <c r="C1056" s="57" t="s">
        <v>401</v>
      </c>
      <c r="D1056" s="172">
        <v>1078230</v>
      </c>
      <c r="E1056" s="172">
        <v>0</v>
      </c>
    </row>
    <row r="1057" spans="3:5">
      <c r="C1057" s="57" t="s">
        <v>451</v>
      </c>
      <c r="D1057" s="172">
        <v>2528502</v>
      </c>
      <c r="E1057" s="172">
        <v>0</v>
      </c>
    </row>
    <row r="1058" spans="3:5">
      <c r="C1058" s="57" t="s">
        <v>539</v>
      </c>
      <c r="D1058" s="172">
        <v>1481645</v>
      </c>
      <c r="E1058" s="172">
        <v>0</v>
      </c>
    </row>
    <row r="1059" spans="3:5">
      <c r="C1059" s="57" t="s">
        <v>402</v>
      </c>
      <c r="D1059" s="172">
        <v>1481644</v>
      </c>
      <c r="E1059" s="172">
        <v>0</v>
      </c>
    </row>
    <row r="1060" spans="3:5">
      <c r="C1060" s="57" t="s">
        <v>403</v>
      </c>
      <c r="D1060" s="172">
        <v>7497572</v>
      </c>
      <c r="E1060" s="172">
        <v>1716867.22</v>
      </c>
    </row>
    <row r="1061" spans="3:5">
      <c r="C1061" s="57" t="s">
        <v>538</v>
      </c>
      <c r="D1061" s="172">
        <v>1520450</v>
      </c>
      <c r="E1061" s="172">
        <v>0</v>
      </c>
    </row>
    <row r="1062" spans="3:5">
      <c r="C1062" s="57" t="s">
        <v>452</v>
      </c>
      <c r="D1062" s="172">
        <v>2408083</v>
      </c>
      <c r="E1062" s="172">
        <v>0</v>
      </c>
    </row>
    <row r="1063" spans="3:5">
      <c r="C1063" s="57" t="s">
        <v>537</v>
      </c>
      <c r="D1063" s="172">
        <v>656325</v>
      </c>
      <c r="E1063" s="172">
        <v>0</v>
      </c>
    </row>
    <row r="1064" spans="3:5">
      <c r="C1064" s="57" t="s">
        <v>453</v>
      </c>
      <c r="D1064" s="172">
        <v>1481647</v>
      </c>
      <c r="E1064" s="172">
        <v>0</v>
      </c>
    </row>
    <row r="1065" spans="3:5">
      <c r="C1065" s="57" t="s">
        <v>836</v>
      </c>
      <c r="D1065" s="172">
        <v>1461985</v>
      </c>
      <c r="E1065" s="172">
        <v>0</v>
      </c>
    </row>
    <row r="1066" spans="3:5">
      <c r="C1066" s="57" t="s">
        <v>374</v>
      </c>
      <c r="D1066" s="172">
        <v>527828100</v>
      </c>
      <c r="E1066" s="172">
        <v>35358696.75</v>
      </c>
    </row>
    <row r="1067" spans="3:5">
      <c r="C1067" s="57" t="s">
        <v>242</v>
      </c>
      <c r="D1067" s="172">
        <v>86582012</v>
      </c>
      <c r="E1067" s="172">
        <v>0</v>
      </c>
    </row>
    <row r="1068" spans="3:5">
      <c r="C1068" s="57" t="s">
        <v>664</v>
      </c>
      <c r="D1068" s="172">
        <v>54902929</v>
      </c>
      <c r="E1068" s="172">
        <v>0</v>
      </c>
    </row>
    <row r="1069" spans="3:5">
      <c r="C1069" s="57" t="s">
        <v>665</v>
      </c>
      <c r="D1069" s="172">
        <v>1602521</v>
      </c>
      <c r="E1069" s="172">
        <v>0</v>
      </c>
    </row>
    <row r="1070" spans="3:5">
      <c r="C1070" s="57" t="s">
        <v>837</v>
      </c>
      <c r="D1070" s="172">
        <v>0</v>
      </c>
      <c r="E1070" s="172">
        <v>0</v>
      </c>
    </row>
    <row r="1071" spans="3:5">
      <c r="C1071" s="57" t="s">
        <v>838</v>
      </c>
      <c r="D1071" s="172">
        <v>5371627</v>
      </c>
      <c r="E1071" s="172">
        <v>0</v>
      </c>
    </row>
    <row r="1072" spans="3:5">
      <c r="C1072" s="57" t="s">
        <v>666</v>
      </c>
      <c r="D1072" s="172">
        <v>24704935</v>
      </c>
      <c r="E1072" s="172">
        <v>0</v>
      </c>
    </row>
    <row r="1073" spans="3:5">
      <c r="C1073" s="175" t="s">
        <v>252</v>
      </c>
      <c r="D1073" s="176">
        <v>742299370</v>
      </c>
      <c r="E1073" s="176">
        <v>178198007.57000002</v>
      </c>
    </row>
    <row r="1074" spans="3:5">
      <c r="C1074" s="57" t="s">
        <v>240</v>
      </c>
      <c r="D1074" s="172">
        <v>742299370</v>
      </c>
      <c r="E1074" s="172">
        <v>178198007.57000002</v>
      </c>
    </row>
    <row r="1075" spans="3:5">
      <c r="C1075" s="57" t="s">
        <v>386</v>
      </c>
      <c r="D1075" s="172">
        <v>2982396</v>
      </c>
      <c r="E1075" s="172">
        <v>0</v>
      </c>
    </row>
    <row r="1076" spans="3:5">
      <c r="C1076" s="57" t="s">
        <v>634</v>
      </c>
      <c r="D1076" s="172">
        <v>1542689</v>
      </c>
      <c r="E1076" s="172">
        <v>5057786.1500000004</v>
      </c>
    </row>
    <row r="1077" spans="3:5">
      <c r="C1077" s="57" t="s">
        <v>536</v>
      </c>
      <c r="D1077" s="172">
        <v>8227707</v>
      </c>
      <c r="E1077" s="172">
        <v>1503909.18</v>
      </c>
    </row>
    <row r="1078" spans="3:5">
      <c r="C1078" s="57" t="s">
        <v>535</v>
      </c>
      <c r="D1078" s="172">
        <v>5070433</v>
      </c>
      <c r="E1078" s="172">
        <v>1049715.3600000001</v>
      </c>
    </row>
    <row r="1079" spans="3:5">
      <c r="C1079" s="57" t="s">
        <v>534</v>
      </c>
      <c r="D1079" s="172">
        <v>28116881</v>
      </c>
      <c r="E1079" s="172">
        <v>0</v>
      </c>
    </row>
    <row r="1080" spans="3:5">
      <c r="C1080" s="57" t="s">
        <v>722</v>
      </c>
      <c r="D1080" s="172">
        <v>0</v>
      </c>
      <c r="E1080" s="172">
        <v>1635766.29</v>
      </c>
    </row>
    <row r="1081" spans="3:5">
      <c r="C1081" s="57" t="s">
        <v>824</v>
      </c>
      <c r="D1081" s="172">
        <v>0</v>
      </c>
      <c r="E1081" s="172">
        <v>553779.26</v>
      </c>
    </row>
    <row r="1082" spans="3:5">
      <c r="C1082" s="57" t="s">
        <v>385</v>
      </c>
      <c r="D1082" s="172">
        <v>533167</v>
      </c>
      <c r="E1082" s="172">
        <v>0</v>
      </c>
    </row>
    <row r="1083" spans="3:5">
      <c r="C1083" s="57" t="s">
        <v>437</v>
      </c>
      <c r="D1083" s="172">
        <v>30000003</v>
      </c>
      <c r="E1083" s="172">
        <v>19509292.059999999</v>
      </c>
    </row>
    <row r="1084" spans="3:5">
      <c r="C1084" s="57" t="s">
        <v>438</v>
      </c>
      <c r="D1084" s="172">
        <v>97501084</v>
      </c>
      <c r="E1084" s="172">
        <v>63993745.269999996</v>
      </c>
    </row>
    <row r="1085" spans="3:5">
      <c r="C1085" s="57" t="s">
        <v>419</v>
      </c>
      <c r="D1085" s="172">
        <v>2265191</v>
      </c>
      <c r="E1085" s="172">
        <v>0</v>
      </c>
    </row>
    <row r="1086" spans="3:5">
      <c r="C1086" s="57" t="s">
        <v>307</v>
      </c>
      <c r="D1086" s="172">
        <v>13846610</v>
      </c>
      <c r="E1086" s="172">
        <v>0</v>
      </c>
    </row>
    <row r="1087" spans="3:5">
      <c r="C1087" s="57" t="s">
        <v>774</v>
      </c>
      <c r="D1087" s="172">
        <v>1090343</v>
      </c>
      <c r="E1087" s="172">
        <v>0</v>
      </c>
    </row>
    <row r="1088" spans="3:5">
      <c r="C1088" s="57" t="s">
        <v>382</v>
      </c>
      <c r="D1088" s="172">
        <v>1510897</v>
      </c>
      <c r="E1088" s="172">
        <v>0</v>
      </c>
    </row>
    <row r="1089" spans="3:5">
      <c r="C1089" s="57" t="s">
        <v>640</v>
      </c>
      <c r="D1089" s="172">
        <v>1510897</v>
      </c>
      <c r="E1089" s="172">
        <v>0</v>
      </c>
    </row>
    <row r="1090" spans="3:5">
      <c r="C1090" s="57" t="s">
        <v>383</v>
      </c>
      <c r="D1090" s="172">
        <v>1090343</v>
      </c>
      <c r="E1090" s="172">
        <v>0</v>
      </c>
    </row>
    <row r="1091" spans="3:5">
      <c r="C1091" s="171" t="s">
        <v>387</v>
      </c>
      <c r="D1091" s="172">
        <v>4521143</v>
      </c>
      <c r="E1091" s="172">
        <v>3961113.22</v>
      </c>
    </row>
    <row r="1092" spans="3:5">
      <c r="C1092" s="57" t="s">
        <v>388</v>
      </c>
      <c r="D1092" s="172">
        <v>1175317</v>
      </c>
      <c r="E1092" s="172">
        <v>0</v>
      </c>
    </row>
    <row r="1093" spans="3:5">
      <c r="C1093" s="57" t="s">
        <v>692</v>
      </c>
      <c r="D1093" s="172">
        <v>6047821</v>
      </c>
      <c r="E1093" s="172">
        <v>7926674.5899999999</v>
      </c>
    </row>
    <row r="1094" spans="3:5">
      <c r="C1094" s="57" t="s">
        <v>671</v>
      </c>
      <c r="D1094" s="172">
        <v>3426970</v>
      </c>
      <c r="E1094" s="172">
        <v>3931790.18</v>
      </c>
    </row>
    <row r="1095" spans="3:5">
      <c r="C1095" s="57" t="s">
        <v>554</v>
      </c>
      <c r="D1095" s="172">
        <v>1504803</v>
      </c>
      <c r="E1095" s="172">
        <v>0</v>
      </c>
    </row>
    <row r="1096" spans="3:5">
      <c r="C1096" s="57" t="s">
        <v>553</v>
      </c>
      <c r="D1096" s="172">
        <v>3793759</v>
      </c>
      <c r="E1096" s="172">
        <v>0</v>
      </c>
    </row>
    <row r="1097" spans="3:5">
      <c r="C1097" s="173" t="s">
        <v>389</v>
      </c>
      <c r="D1097" s="174">
        <v>1076708</v>
      </c>
      <c r="E1097" s="174">
        <v>0</v>
      </c>
    </row>
    <row r="1098" spans="3:5">
      <c r="C1098" s="171" t="s">
        <v>599</v>
      </c>
      <c r="D1098" s="172">
        <v>1519986</v>
      </c>
      <c r="E1098" s="172">
        <v>4300925.58</v>
      </c>
    </row>
    <row r="1099" spans="3:5">
      <c r="C1099" s="57" t="s">
        <v>533</v>
      </c>
      <c r="D1099" s="172">
        <v>1076708</v>
      </c>
      <c r="E1099" s="172">
        <v>0</v>
      </c>
    </row>
    <row r="1100" spans="3:5">
      <c r="C1100" s="57" t="s">
        <v>404</v>
      </c>
      <c r="D1100" s="172">
        <v>5383541</v>
      </c>
      <c r="E1100" s="172">
        <v>2535290.48</v>
      </c>
    </row>
    <row r="1101" spans="3:5">
      <c r="C1101" s="57" t="s">
        <v>405</v>
      </c>
      <c r="D1101" s="172">
        <v>7366419</v>
      </c>
      <c r="E1101" s="172">
        <v>0</v>
      </c>
    </row>
    <row r="1102" spans="3:5">
      <c r="C1102" s="57" t="s">
        <v>406</v>
      </c>
      <c r="D1102" s="172">
        <v>3282809</v>
      </c>
      <c r="E1102" s="172">
        <v>0</v>
      </c>
    </row>
    <row r="1103" spans="3:5">
      <c r="C1103" s="57" t="s">
        <v>407</v>
      </c>
      <c r="D1103" s="172">
        <v>1083406</v>
      </c>
      <c r="E1103" s="172">
        <v>0</v>
      </c>
    </row>
    <row r="1104" spans="3:5">
      <c r="C1104" s="57" t="s">
        <v>408</v>
      </c>
      <c r="D1104" s="172">
        <v>3494897</v>
      </c>
      <c r="E1104" s="172">
        <v>0</v>
      </c>
    </row>
    <row r="1105" spans="3:5">
      <c r="C1105" s="57" t="s">
        <v>409</v>
      </c>
      <c r="D1105" s="172">
        <v>4075959</v>
      </c>
      <c r="E1105" s="172">
        <v>0</v>
      </c>
    </row>
    <row r="1106" spans="3:5">
      <c r="C1106" s="57" t="s">
        <v>269</v>
      </c>
      <c r="D1106" s="172">
        <v>178751321</v>
      </c>
      <c r="E1106" s="172">
        <v>752123.48</v>
      </c>
    </row>
    <row r="1107" spans="3:5">
      <c r="C1107" s="57" t="s">
        <v>810</v>
      </c>
      <c r="D1107" s="172">
        <v>5076986</v>
      </c>
      <c r="E1107" s="172">
        <v>0</v>
      </c>
    </row>
    <row r="1108" spans="3:5">
      <c r="C1108" s="57" t="s">
        <v>343</v>
      </c>
      <c r="D1108" s="172">
        <v>60000001</v>
      </c>
      <c r="E1108" s="172">
        <v>32307194.149999999</v>
      </c>
    </row>
    <row r="1109" spans="3:5">
      <c r="C1109" s="57" t="s">
        <v>410</v>
      </c>
      <c r="D1109" s="172">
        <v>1413658</v>
      </c>
      <c r="E1109" s="172">
        <v>0</v>
      </c>
    </row>
    <row r="1110" spans="3:5">
      <c r="C1110" s="57" t="s">
        <v>276</v>
      </c>
      <c r="D1110" s="172">
        <v>30000002</v>
      </c>
      <c r="E1110" s="172">
        <v>0</v>
      </c>
    </row>
    <row r="1111" spans="3:5">
      <c r="C1111" s="57" t="s">
        <v>411</v>
      </c>
      <c r="D1111" s="172">
        <v>5068647</v>
      </c>
      <c r="E1111" s="172">
        <v>0</v>
      </c>
    </row>
    <row r="1112" spans="3:5">
      <c r="C1112" s="57" t="s">
        <v>412</v>
      </c>
      <c r="D1112" s="172">
        <v>1413658</v>
      </c>
      <c r="E1112" s="172">
        <v>0</v>
      </c>
    </row>
    <row r="1113" spans="3:5">
      <c r="C1113" s="57" t="s">
        <v>413</v>
      </c>
      <c r="D1113" s="172">
        <v>1413658</v>
      </c>
      <c r="E1113" s="172">
        <v>0</v>
      </c>
    </row>
    <row r="1114" spans="3:5">
      <c r="C1114" s="57" t="s">
        <v>414</v>
      </c>
      <c r="D1114" s="172">
        <v>7591797</v>
      </c>
      <c r="E1114" s="172">
        <v>5250908.18</v>
      </c>
    </row>
    <row r="1115" spans="3:5">
      <c r="C1115" s="57" t="s">
        <v>415</v>
      </c>
      <c r="D1115" s="172">
        <v>12655186</v>
      </c>
      <c r="E1115" s="172">
        <v>8868928.5500000007</v>
      </c>
    </row>
    <row r="1116" spans="3:5">
      <c r="C1116" s="57" t="s">
        <v>544</v>
      </c>
      <c r="D1116" s="172">
        <v>13314662</v>
      </c>
      <c r="E1116" s="172">
        <v>0</v>
      </c>
    </row>
    <row r="1117" spans="3:5">
      <c r="C1117" s="57" t="s">
        <v>416</v>
      </c>
      <c r="D1117" s="172">
        <v>1076708</v>
      </c>
      <c r="E1117" s="172">
        <v>2954243.09</v>
      </c>
    </row>
    <row r="1118" spans="3:5">
      <c r="C1118" s="57" t="s">
        <v>417</v>
      </c>
      <c r="D1118" s="172">
        <v>1076708</v>
      </c>
      <c r="E1118" s="172">
        <v>0</v>
      </c>
    </row>
    <row r="1119" spans="3:5">
      <c r="C1119" s="57" t="s">
        <v>822</v>
      </c>
      <c r="D1119" s="172">
        <v>7599928</v>
      </c>
      <c r="E1119" s="172">
        <v>4449964.3899999997</v>
      </c>
    </row>
    <row r="1120" spans="3:5">
      <c r="C1120" s="57" t="s">
        <v>532</v>
      </c>
      <c r="D1120" s="172">
        <v>3543101</v>
      </c>
      <c r="E1120" s="172">
        <v>0</v>
      </c>
    </row>
    <row r="1121" spans="3:5">
      <c r="C1121" s="57" t="s">
        <v>531</v>
      </c>
      <c r="D1121" s="172">
        <v>135000006</v>
      </c>
      <c r="E1121" s="172">
        <v>0</v>
      </c>
    </row>
    <row r="1122" spans="3:5">
      <c r="C1122" s="57" t="s">
        <v>418</v>
      </c>
      <c r="D1122" s="172">
        <v>1543101</v>
      </c>
      <c r="E1122" s="172">
        <v>0</v>
      </c>
    </row>
    <row r="1123" spans="3:5">
      <c r="C1123" s="57" t="s">
        <v>530</v>
      </c>
      <c r="D1123" s="172">
        <v>9340243</v>
      </c>
      <c r="E1123" s="172">
        <v>7654858.1100000003</v>
      </c>
    </row>
    <row r="1124" spans="3:5">
      <c r="C1124" s="57" t="s">
        <v>396</v>
      </c>
      <c r="D1124" s="172">
        <v>4841110</v>
      </c>
      <c r="E1124" s="172">
        <v>0</v>
      </c>
    </row>
    <row r="1125" spans="3:5">
      <c r="C1125" s="57" t="s">
        <v>365</v>
      </c>
      <c r="D1125" s="172">
        <v>7500002</v>
      </c>
      <c r="E1125" s="172">
        <v>0</v>
      </c>
    </row>
    <row r="1126" spans="3:5">
      <c r="C1126" s="57" t="s">
        <v>839</v>
      </c>
      <c r="D1126" s="172">
        <v>0</v>
      </c>
      <c r="E1126" s="172">
        <v>0</v>
      </c>
    </row>
    <row r="1127" spans="3:5">
      <c r="C1127" s="57" t="s">
        <v>356</v>
      </c>
      <c r="D1127" s="172">
        <v>9960000</v>
      </c>
      <c r="E1127" s="172">
        <v>0</v>
      </c>
    </row>
    <row r="1128" spans="3:5">
      <c r="C1128" s="57" t="s">
        <v>734</v>
      </c>
      <c r="D1128" s="172">
        <v>0</v>
      </c>
      <c r="E1128" s="172">
        <v>0</v>
      </c>
    </row>
    <row r="1129" spans="3:5">
      <c r="C1129" s="57" t="s">
        <v>735</v>
      </c>
      <c r="D1129" s="172">
        <v>0</v>
      </c>
      <c r="E1129" s="172">
        <v>0</v>
      </c>
    </row>
    <row r="1130" spans="3:5">
      <c r="C1130" s="175" t="s">
        <v>308</v>
      </c>
      <c r="D1130" s="176">
        <v>1734985101</v>
      </c>
      <c r="E1130" s="176">
        <v>215361690.17000005</v>
      </c>
    </row>
    <row r="1131" spans="3:5">
      <c r="C1131" s="57" t="s">
        <v>240</v>
      </c>
      <c r="D1131" s="172">
        <v>1455500578</v>
      </c>
      <c r="E1131" s="172">
        <v>195872436.32000002</v>
      </c>
    </row>
    <row r="1132" spans="3:5">
      <c r="C1132" s="57" t="s">
        <v>346</v>
      </c>
      <c r="D1132" s="172">
        <v>157231672</v>
      </c>
      <c r="E1132" s="172">
        <v>0</v>
      </c>
    </row>
    <row r="1133" spans="3:5">
      <c r="C1133" s="57" t="s">
        <v>831</v>
      </c>
      <c r="D1133" s="172">
        <v>26496875</v>
      </c>
      <c r="E1133" s="172">
        <v>0</v>
      </c>
    </row>
    <row r="1134" spans="3:5">
      <c r="C1134" s="57" t="s">
        <v>384</v>
      </c>
      <c r="D1134" s="172">
        <v>5188516</v>
      </c>
      <c r="E1134" s="172">
        <v>65736.81</v>
      </c>
    </row>
    <row r="1135" spans="3:5">
      <c r="C1135" s="57" t="s">
        <v>657</v>
      </c>
      <c r="D1135" s="172">
        <v>6508435</v>
      </c>
      <c r="E1135" s="172">
        <v>0</v>
      </c>
    </row>
    <row r="1136" spans="3:5">
      <c r="C1136" s="57" t="s">
        <v>677</v>
      </c>
      <c r="D1136" s="172">
        <v>6552787</v>
      </c>
      <c r="E1136" s="172">
        <v>0</v>
      </c>
    </row>
    <row r="1137" spans="3:5">
      <c r="C1137" s="57" t="s">
        <v>379</v>
      </c>
      <c r="D1137" s="172">
        <v>1112112</v>
      </c>
      <c r="E1137" s="172">
        <v>0</v>
      </c>
    </row>
    <row r="1138" spans="3:5">
      <c r="C1138" s="57" t="s">
        <v>380</v>
      </c>
      <c r="D1138" s="172">
        <v>1112112</v>
      </c>
      <c r="E1138" s="172">
        <v>0</v>
      </c>
    </row>
    <row r="1139" spans="3:5">
      <c r="C1139" s="57" t="s">
        <v>641</v>
      </c>
      <c r="D1139" s="172">
        <v>5560558</v>
      </c>
      <c r="E1139" s="172">
        <v>0</v>
      </c>
    </row>
    <row r="1140" spans="3:5">
      <c r="C1140" s="57" t="s">
        <v>385</v>
      </c>
      <c r="D1140" s="172">
        <v>2419006</v>
      </c>
      <c r="E1140" s="172">
        <v>0</v>
      </c>
    </row>
    <row r="1141" spans="3:5">
      <c r="C1141" s="57" t="s">
        <v>662</v>
      </c>
      <c r="D1141" s="172">
        <v>12095029</v>
      </c>
      <c r="E1141" s="172">
        <v>0</v>
      </c>
    </row>
    <row r="1142" spans="3:5">
      <c r="C1142" s="57" t="s">
        <v>490</v>
      </c>
      <c r="D1142" s="172">
        <v>7389792</v>
      </c>
      <c r="E1142" s="172">
        <v>0</v>
      </c>
    </row>
    <row r="1143" spans="3:5">
      <c r="C1143" s="57" t="s">
        <v>326</v>
      </c>
      <c r="D1143" s="172">
        <v>1498437</v>
      </c>
      <c r="E1143" s="172">
        <v>0</v>
      </c>
    </row>
    <row r="1144" spans="3:5">
      <c r="C1144" s="57" t="s">
        <v>652</v>
      </c>
      <c r="D1144" s="172">
        <v>7492185</v>
      </c>
      <c r="E1144" s="172">
        <v>0</v>
      </c>
    </row>
    <row r="1145" spans="3:5">
      <c r="C1145" s="57" t="s">
        <v>639</v>
      </c>
      <c r="D1145" s="172">
        <v>1486291</v>
      </c>
      <c r="E1145" s="172">
        <v>0</v>
      </c>
    </row>
    <row r="1146" spans="3:5">
      <c r="C1146" s="57" t="s">
        <v>529</v>
      </c>
      <c r="D1146" s="172">
        <v>16726449</v>
      </c>
      <c r="E1146" s="172">
        <v>0</v>
      </c>
    </row>
    <row r="1147" spans="3:5">
      <c r="C1147" s="57" t="s">
        <v>309</v>
      </c>
      <c r="D1147" s="172">
        <v>166000001</v>
      </c>
      <c r="E1147" s="172">
        <v>0</v>
      </c>
    </row>
    <row r="1148" spans="3:5">
      <c r="C1148" s="57" t="s">
        <v>758</v>
      </c>
      <c r="D1148" s="172">
        <v>2417108</v>
      </c>
      <c r="E1148" s="172">
        <v>1616673.08</v>
      </c>
    </row>
    <row r="1149" spans="3:5">
      <c r="C1149" s="57" t="s">
        <v>774</v>
      </c>
      <c r="D1149" s="172">
        <v>0</v>
      </c>
      <c r="E1149" s="172">
        <v>2787250.35</v>
      </c>
    </row>
    <row r="1150" spans="3:5">
      <c r="C1150" s="57" t="s">
        <v>382</v>
      </c>
      <c r="D1150" s="172">
        <v>2129173</v>
      </c>
      <c r="E1150" s="172">
        <v>1335796.58</v>
      </c>
    </row>
    <row r="1151" spans="3:5">
      <c r="C1151" s="57" t="s">
        <v>640</v>
      </c>
      <c r="D1151" s="172">
        <v>4061379</v>
      </c>
      <c r="E1151" s="172">
        <v>1975705.64</v>
      </c>
    </row>
    <row r="1152" spans="3:5">
      <c r="C1152" s="57" t="s">
        <v>383</v>
      </c>
      <c r="D1152" s="172">
        <v>3714026</v>
      </c>
      <c r="E1152" s="172">
        <v>0</v>
      </c>
    </row>
    <row r="1153" spans="3:5">
      <c r="C1153" s="57" t="s">
        <v>267</v>
      </c>
      <c r="D1153" s="172">
        <v>7000000</v>
      </c>
      <c r="E1153" s="172">
        <v>0</v>
      </c>
    </row>
    <row r="1154" spans="3:5">
      <c r="C1154" s="57" t="s">
        <v>387</v>
      </c>
      <c r="D1154" s="172">
        <v>1318200</v>
      </c>
      <c r="E1154" s="172">
        <v>0</v>
      </c>
    </row>
    <row r="1155" spans="3:5">
      <c r="C1155" s="57" t="s">
        <v>599</v>
      </c>
      <c r="D1155" s="172">
        <v>2347098</v>
      </c>
      <c r="E1155" s="172">
        <v>0</v>
      </c>
    </row>
    <row r="1156" spans="3:5">
      <c r="C1156" s="173" t="s">
        <v>405</v>
      </c>
      <c r="D1156" s="174">
        <v>3216613</v>
      </c>
      <c r="E1156" s="174">
        <v>4477673.1900000004</v>
      </c>
    </row>
    <row r="1157" spans="3:5">
      <c r="C1157" s="171" t="s">
        <v>591</v>
      </c>
      <c r="D1157" s="172">
        <v>20000000</v>
      </c>
      <c r="E1157" s="172">
        <v>0</v>
      </c>
    </row>
    <row r="1158" spans="3:5">
      <c r="C1158" s="57" t="s">
        <v>775</v>
      </c>
      <c r="D1158" s="172">
        <v>0</v>
      </c>
      <c r="E1158" s="172">
        <v>0</v>
      </c>
    </row>
    <row r="1159" spans="3:5">
      <c r="C1159" s="57" t="s">
        <v>810</v>
      </c>
      <c r="D1159" s="172">
        <v>1945401</v>
      </c>
      <c r="E1159" s="172">
        <v>4464074.01</v>
      </c>
    </row>
    <row r="1160" spans="3:5">
      <c r="C1160" s="57" t="s">
        <v>410</v>
      </c>
      <c r="D1160" s="172">
        <v>7492175</v>
      </c>
      <c r="E1160" s="172">
        <v>2664159.2200000002</v>
      </c>
    </row>
    <row r="1161" spans="3:5">
      <c r="C1161" s="57" t="s">
        <v>411</v>
      </c>
      <c r="D1161" s="172">
        <v>12473591</v>
      </c>
      <c r="E1161" s="172">
        <v>3546306.82</v>
      </c>
    </row>
    <row r="1162" spans="3:5">
      <c r="C1162" s="57" t="s">
        <v>412</v>
      </c>
      <c r="D1162" s="172">
        <v>4845910</v>
      </c>
      <c r="E1162" s="172">
        <v>0</v>
      </c>
    </row>
    <row r="1163" spans="3:5">
      <c r="C1163" s="57" t="s">
        <v>413</v>
      </c>
      <c r="D1163" s="172">
        <v>2488475</v>
      </c>
      <c r="E1163" s="172">
        <v>0</v>
      </c>
    </row>
    <row r="1164" spans="3:5">
      <c r="C1164" s="57" t="s">
        <v>299</v>
      </c>
      <c r="D1164" s="172">
        <v>10587127</v>
      </c>
      <c r="E1164" s="172">
        <v>0</v>
      </c>
    </row>
    <row r="1165" spans="3:5">
      <c r="C1165" s="57" t="s">
        <v>414</v>
      </c>
      <c r="D1165" s="172">
        <v>1849743</v>
      </c>
      <c r="E1165" s="172">
        <v>102240.39</v>
      </c>
    </row>
    <row r="1166" spans="3:5">
      <c r="C1166" s="57" t="s">
        <v>653</v>
      </c>
      <c r="D1166" s="172">
        <v>37375859</v>
      </c>
      <c r="E1166" s="172">
        <v>30000000</v>
      </c>
    </row>
    <row r="1167" spans="3:5">
      <c r="C1167" s="57" t="s">
        <v>415</v>
      </c>
      <c r="D1167" s="172">
        <v>5023007</v>
      </c>
      <c r="E1167" s="172">
        <v>2605253.96</v>
      </c>
    </row>
    <row r="1168" spans="3:5">
      <c r="C1168" s="57" t="s">
        <v>416</v>
      </c>
      <c r="D1168" s="172">
        <v>3662761</v>
      </c>
      <c r="E1168" s="172">
        <v>1658147.86</v>
      </c>
    </row>
    <row r="1169" spans="3:5">
      <c r="C1169" s="57" t="s">
        <v>457</v>
      </c>
      <c r="D1169" s="172">
        <v>37521083</v>
      </c>
      <c r="E1169" s="172">
        <v>30000000</v>
      </c>
    </row>
    <row r="1170" spans="3:5">
      <c r="C1170" s="57" t="s">
        <v>417</v>
      </c>
      <c r="D1170" s="172">
        <v>2429113</v>
      </c>
      <c r="E1170" s="172">
        <v>0</v>
      </c>
    </row>
    <row r="1171" spans="3:5">
      <c r="C1171" s="57" t="s">
        <v>528</v>
      </c>
      <c r="D1171" s="172">
        <v>6751973</v>
      </c>
      <c r="E1171" s="172">
        <v>0</v>
      </c>
    </row>
    <row r="1172" spans="3:5">
      <c r="C1172" s="57" t="s">
        <v>820</v>
      </c>
      <c r="D1172" s="172">
        <v>76154845</v>
      </c>
      <c r="E1172" s="172">
        <v>15592525.859999999</v>
      </c>
    </row>
    <row r="1173" spans="3:5">
      <c r="C1173" s="57" t="s">
        <v>822</v>
      </c>
      <c r="D1173" s="172">
        <v>6080000</v>
      </c>
      <c r="E1173" s="172">
        <v>0</v>
      </c>
    </row>
    <row r="1174" spans="3:5">
      <c r="C1174" s="57" t="s">
        <v>532</v>
      </c>
      <c r="D1174" s="172">
        <v>5437376</v>
      </c>
      <c r="E1174" s="172">
        <v>0</v>
      </c>
    </row>
    <row r="1175" spans="3:5">
      <c r="C1175" s="57" t="s">
        <v>531</v>
      </c>
      <c r="D1175" s="172">
        <v>20000000</v>
      </c>
      <c r="E1175" s="172">
        <v>0</v>
      </c>
    </row>
    <row r="1176" spans="3:5">
      <c r="C1176" s="57" t="s">
        <v>418</v>
      </c>
      <c r="D1176" s="172">
        <v>66706602</v>
      </c>
      <c r="E1176" s="172">
        <v>0</v>
      </c>
    </row>
    <row r="1177" spans="3:5">
      <c r="C1177" s="57" t="s">
        <v>530</v>
      </c>
      <c r="D1177" s="172">
        <v>12383198</v>
      </c>
      <c r="E1177" s="172">
        <v>0</v>
      </c>
    </row>
    <row r="1178" spans="3:5">
      <c r="C1178" s="57" t="s">
        <v>638</v>
      </c>
      <c r="D1178" s="172">
        <v>190497110</v>
      </c>
      <c r="E1178" s="172">
        <v>0</v>
      </c>
    </row>
    <row r="1179" spans="3:5">
      <c r="C1179" s="57" t="s">
        <v>390</v>
      </c>
      <c r="D1179" s="172">
        <v>5129530</v>
      </c>
      <c r="E1179" s="172">
        <v>0</v>
      </c>
    </row>
    <row r="1180" spans="3:5">
      <c r="C1180" s="57" t="s">
        <v>830</v>
      </c>
      <c r="D1180" s="172">
        <v>75527452</v>
      </c>
      <c r="E1180" s="172">
        <v>44685833.630000003</v>
      </c>
    </row>
    <row r="1181" spans="3:5">
      <c r="C1181" s="57" t="s">
        <v>597</v>
      </c>
      <c r="D1181" s="172">
        <v>12751040</v>
      </c>
      <c r="E1181" s="172">
        <v>0</v>
      </c>
    </row>
    <row r="1182" spans="3:5">
      <c r="C1182" s="57" t="s">
        <v>840</v>
      </c>
      <c r="D1182" s="172">
        <v>0</v>
      </c>
      <c r="E1182" s="172">
        <v>0</v>
      </c>
    </row>
    <row r="1183" spans="3:5">
      <c r="C1183" s="57" t="s">
        <v>310</v>
      </c>
      <c r="D1183" s="172">
        <v>191812602</v>
      </c>
      <c r="E1183" s="172">
        <v>25899801.93</v>
      </c>
    </row>
    <row r="1184" spans="3:5">
      <c r="C1184" s="57" t="s">
        <v>808</v>
      </c>
      <c r="D1184" s="172">
        <v>76458419</v>
      </c>
      <c r="E1184" s="172">
        <v>16067038</v>
      </c>
    </row>
    <row r="1185" spans="3:5">
      <c r="C1185" s="57" t="s">
        <v>562</v>
      </c>
      <c r="D1185" s="172">
        <v>111042332</v>
      </c>
      <c r="E1185" s="172">
        <v>6328218.9900000002</v>
      </c>
    </row>
    <row r="1186" spans="3:5">
      <c r="C1186" s="57" t="s">
        <v>242</v>
      </c>
      <c r="D1186" s="172">
        <v>14154718</v>
      </c>
      <c r="E1186" s="172">
        <v>19489253.850000001</v>
      </c>
    </row>
    <row r="1187" spans="3:5">
      <c r="C1187" s="57" t="s">
        <v>527</v>
      </c>
      <c r="D1187" s="172">
        <v>14083521</v>
      </c>
      <c r="E1187" s="172">
        <v>6660764.1400000006</v>
      </c>
    </row>
    <row r="1188" spans="3:5">
      <c r="C1188" s="57" t="s">
        <v>667</v>
      </c>
      <c r="D1188" s="172">
        <v>71197</v>
      </c>
      <c r="E1188" s="172">
        <v>0</v>
      </c>
    </row>
    <row r="1189" spans="3:5">
      <c r="C1189" s="57" t="s">
        <v>776</v>
      </c>
      <c r="D1189" s="172">
        <v>0</v>
      </c>
      <c r="E1189" s="172">
        <v>12828489.710000001</v>
      </c>
    </row>
    <row r="1190" spans="3:5">
      <c r="C1190" s="57" t="s">
        <v>243</v>
      </c>
      <c r="D1190" s="172">
        <v>265329805</v>
      </c>
      <c r="E1190" s="172">
        <v>0</v>
      </c>
    </row>
    <row r="1191" spans="3:5">
      <c r="C1191" s="57" t="s">
        <v>668</v>
      </c>
      <c r="D1191" s="172">
        <v>96421796</v>
      </c>
      <c r="E1191" s="172">
        <v>0</v>
      </c>
    </row>
    <row r="1192" spans="3:5">
      <c r="C1192" s="57" t="s">
        <v>669</v>
      </c>
      <c r="D1192" s="172">
        <v>45999793</v>
      </c>
      <c r="E1192" s="172">
        <v>0</v>
      </c>
    </row>
    <row r="1193" spans="3:5">
      <c r="C1193" s="57" t="s">
        <v>670</v>
      </c>
      <c r="D1193" s="172">
        <v>83830216</v>
      </c>
      <c r="E1193" s="172">
        <v>0</v>
      </c>
    </row>
    <row r="1194" spans="3:5">
      <c r="C1194" s="57" t="s">
        <v>552</v>
      </c>
      <c r="D1194" s="172">
        <v>39078000</v>
      </c>
      <c r="E1194" s="172">
        <v>0</v>
      </c>
    </row>
    <row r="1195" spans="3:5">
      <c r="C1195" s="175" t="s">
        <v>311</v>
      </c>
      <c r="D1195" s="176">
        <v>697956452</v>
      </c>
      <c r="E1195" s="176">
        <v>251111914.30000001</v>
      </c>
    </row>
    <row r="1196" spans="3:5">
      <c r="C1196" s="57" t="s">
        <v>240</v>
      </c>
      <c r="D1196" s="172">
        <v>638383686</v>
      </c>
      <c r="E1196" s="172">
        <v>251111914.30000001</v>
      </c>
    </row>
    <row r="1197" spans="3:5">
      <c r="C1197" s="57" t="s">
        <v>364</v>
      </c>
      <c r="D1197" s="172">
        <v>15080801</v>
      </c>
      <c r="E1197" s="172">
        <v>0</v>
      </c>
    </row>
    <row r="1198" spans="3:5">
      <c r="C1198" s="57" t="s">
        <v>329</v>
      </c>
      <c r="D1198" s="172">
        <v>20652855</v>
      </c>
      <c r="E1198" s="172">
        <v>11532937.880000001</v>
      </c>
    </row>
    <row r="1199" spans="3:5">
      <c r="C1199" s="57" t="s">
        <v>446</v>
      </c>
      <c r="D1199" s="172">
        <v>19306742</v>
      </c>
      <c r="E1199" s="172">
        <v>0</v>
      </c>
    </row>
    <row r="1200" spans="3:5">
      <c r="C1200" s="57" t="s">
        <v>436</v>
      </c>
      <c r="D1200" s="172">
        <v>27739160</v>
      </c>
      <c r="E1200" s="172">
        <v>0</v>
      </c>
    </row>
    <row r="1201" spans="3:5">
      <c r="C1201" s="57" t="s">
        <v>518</v>
      </c>
      <c r="D1201" s="172">
        <v>37967833</v>
      </c>
      <c r="E1201" s="172">
        <v>12182900.199999999</v>
      </c>
    </row>
    <row r="1202" spans="3:5">
      <c r="C1202" s="57" t="s">
        <v>559</v>
      </c>
      <c r="D1202" s="172">
        <v>38981691</v>
      </c>
      <c r="E1202" s="172">
        <v>0</v>
      </c>
    </row>
    <row r="1203" spans="3:5">
      <c r="C1203" s="57" t="s">
        <v>671</v>
      </c>
      <c r="D1203" s="172">
        <v>9157786</v>
      </c>
      <c r="E1203" s="172">
        <v>0</v>
      </c>
    </row>
    <row r="1204" spans="3:5">
      <c r="C1204" s="57" t="s">
        <v>523</v>
      </c>
      <c r="D1204" s="172">
        <v>77963381</v>
      </c>
      <c r="E1204" s="172">
        <v>0</v>
      </c>
    </row>
    <row r="1205" spans="3:5">
      <c r="C1205" s="57" t="s">
        <v>599</v>
      </c>
      <c r="D1205" s="172">
        <v>5511231</v>
      </c>
      <c r="E1205" s="172">
        <v>0</v>
      </c>
    </row>
    <row r="1206" spans="3:5">
      <c r="C1206" s="57" t="s">
        <v>533</v>
      </c>
      <c r="D1206" s="172">
        <v>5364704</v>
      </c>
      <c r="E1206" s="172">
        <v>0</v>
      </c>
    </row>
    <row r="1207" spans="3:5">
      <c r="C1207" s="57" t="s">
        <v>404</v>
      </c>
      <c r="D1207" s="172">
        <v>2521954</v>
      </c>
      <c r="E1207" s="172">
        <v>0</v>
      </c>
    </row>
    <row r="1208" spans="3:5">
      <c r="C1208" s="57" t="s">
        <v>405</v>
      </c>
      <c r="D1208" s="172">
        <v>1514598</v>
      </c>
      <c r="E1208" s="172">
        <v>0</v>
      </c>
    </row>
    <row r="1209" spans="3:5">
      <c r="C1209" s="57" t="s">
        <v>406</v>
      </c>
      <c r="D1209" s="172">
        <v>1514598</v>
      </c>
      <c r="E1209" s="172">
        <v>0</v>
      </c>
    </row>
    <row r="1210" spans="3:5">
      <c r="C1210" s="57" t="s">
        <v>460</v>
      </c>
      <c r="D1210" s="172">
        <v>0</v>
      </c>
      <c r="E1210" s="172">
        <v>199118676.65000001</v>
      </c>
    </row>
    <row r="1211" spans="3:5">
      <c r="C1211" s="57" t="s">
        <v>407</v>
      </c>
      <c r="D1211" s="172">
        <v>0</v>
      </c>
      <c r="E1211" s="172">
        <v>0</v>
      </c>
    </row>
    <row r="1212" spans="3:5">
      <c r="C1212" s="57" t="s">
        <v>408</v>
      </c>
      <c r="D1212" s="172">
        <v>1502116</v>
      </c>
      <c r="E1212" s="172">
        <v>0</v>
      </c>
    </row>
    <row r="1213" spans="3:5">
      <c r="C1213" s="57" t="s">
        <v>810</v>
      </c>
      <c r="D1213" s="172">
        <v>1060218</v>
      </c>
      <c r="E1213" s="172">
        <v>0</v>
      </c>
    </row>
    <row r="1214" spans="3:5">
      <c r="C1214" s="171" t="s">
        <v>410</v>
      </c>
      <c r="D1214" s="172">
        <v>1514598</v>
      </c>
      <c r="E1214" s="172">
        <v>0</v>
      </c>
    </row>
    <row r="1215" spans="3:5">
      <c r="C1215" s="57" t="s">
        <v>411</v>
      </c>
      <c r="D1215" s="172">
        <v>1072940</v>
      </c>
      <c r="E1215" s="172">
        <v>0</v>
      </c>
    </row>
    <row r="1216" spans="3:5">
      <c r="C1216" s="57" t="s">
        <v>412</v>
      </c>
      <c r="D1216" s="172">
        <v>1514598</v>
      </c>
      <c r="E1216" s="172">
        <v>0</v>
      </c>
    </row>
    <row r="1217" spans="3:5">
      <c r="C1217" s="57" t="s">
        <v>413</v>
      </c>
      <c r="D1217" s="172">
        <v>1502116</v>
      </c>
      <c r="E1217" s="172">
        <v>0</v>
      </c>
    </row>
    <row r="1218" spans="3:5">
      <c r="C1218" s="171" t="s">
        <v>414</v>
      </c>
      <c r="D1218" s="172">
        <v>2521954</v>
      </c>
      <c r="E1218" s="172">
        <v>0</v>
      </c>
    </row>
    <row r="1219" spans="3:5">
      <c r="C1219" s="57" t="s">
        <v>415</v>
      </c>
      <c r="D1219" s="172">
        <v>1477611</v>
      </c>
      <c r="E1219" s="172">
        <v>0</v>
      </c>
    </row>
    <row r="1220" spans="3:5">
      <c r="C1220" s="57" t="s">
        <v>417</v>
      </c>
      <c r="D1220" s="172">
        <v>1514598</v>
      </c>
      <c r="E1220" s="172">
        <v>0</v>
      </c>
    </row>
    <row r="1221" spans="3:5">
      <c r="C1221" s="57" t="s">
        <v>820</v>
      </c>
      <c r="D1221" s="172">
        <v>52523690</v>
      </c>
      <c r="E1221" s="172">
        <v>0</v>
      </c>
    </row>
    <row r="1222" spans="3:5">
      <c r="C1222" s="57" t="s">
        <v>477</v>
      </c>
      <c r="D1222" s="172">
        <v>90000019</v>
      </c>
      <c r="E1222" s="172">
        <v>25000000</v>
      </c>
    </row>
    <row r="1223" spans="3:5">
      <c r="C1223" s="173" t="s">
        <v>390</v>
      </c>
      <c r="D1223" s="174">
        <v>2226849</v>
      </c>
      <c r="E1223" s="174">
        <v>0</v>
      </c>
    </row>
    <row r="1224" spans="3:5">
      <c r="C1224" s="171" t="s">
        <v>393</v>
      </c>
      <c r="D1224" s="172">
        <v>100000</v>
      </c>
      <c r="E1224" s="172">
        <v>0</v>
      </c>
    </row>
    <row r="1225" spans="3:5">
      <c r="C1225" s="57" t="s">
        <v>767</v>
      </c>
      <c r="D1225" s="172">
        <v>3072506</v>
      </c>
      <c r="E1225" s="172">
        <v>0</v>
      </c>
    </row>
    <row r="1226" spans="3:5">
      <c r="C1226" s="57" t="s">
        <v>449</v>
      </c>
      <c r="D1226" s="172">
        <v>4489347</v>
      </c>
      <c r="E1226" s="172">
        <v>0</v>
      </c>
    </row>
    <row r="1227" spans="3:5">
      <c r="C1227" s="57" t="s">
        <v>334</v>
      </c>
      <c r="D1227" s="172">
        <v>1237092</v>
      </c>
      <c r="E1227" s="172">
        <v>0</v>
      </c>
    </row>
    <row r="1228" spans="3:5">
      <c r="C1228" s="57" t="s">
        <v>365</v>
      </c>
      <c r="D1228" s="172">
        <v>37500000</v>
      </c>
      <c r="E1228" s="172">
        <v>0</v>
      </c>
    </row>
    <row r="1229" spans="3:5">
      <c r="C1229" s="57" t="s">
        <v>400</v>
      </c>
      <c r="D1229" s="172">
        <v>15240863</v>
      </c>
      <c r="E1229" s="172">
        <v>3277399.57</v>
      </c>
    </row>
    <row r="1230" spans="3:5">
      <c r="C1230" s="57" t="s">
        <v>372</v>
      </c>
      <c r="D1230" s="172">
        <v>35035237</v>
      </c>
      <c r="E1230" s="172">
        <v>0</v>
      </c>
    </row>
    <row r="1231" spans="3:5">
      <c r="C1231" s="57" t="s">
        <v>366</v>
      </c>
      <c r="D1231" s="172">
        <v>120000000</v>
      </c>
      <c r="E1231" s="172">
        <v>0</v>
      </c>
    </row>
    <row r="1232" spans="3:5">
      <c r="C1232" s="57" t="s">
        <v>242</v>
      </c>
      <c r="D1232" s="172">
        <v>15600000</v>
      </c>
      <c r="E1232" s="172">
        <v>0</v>
      </c>
    </row>
    <row r="1233" spans="3:5">
      <c r="C1233" s="57" t="s">
        <v>356</v>
      </c>
      <c r="D1233" s="172">
        <v>15600000</v>
      </c>
      <c r="E1233" s="172">
        <v>0</v>
      </c>
    </row>
    <row r="1234" spans="3:5">
      <c r="C1234" s="57" t="s">
        <v>243</v>
      </c>
      <c r="D1234" s="172">
        <v>43972766</v>
      </c>
      <c r="E1234" s="172">
        <v>0</v>
      </c>
    </row>
    <row r="1235" spans="3:5">
      <c r="C1235" s="57" t="s">
        <v>552</v>
      </c>
      <c r="D1235" s="172">
        <v>43972766</v>
      </c>
      <c r="E1235" s="172">
        <v>0</v>
      </c>
    </row>
    <row r="1236" spans="3:5">
      <c r="C1236" s="175" t="s">
        <v>253</v>
      </c>
      <c r="D1236" s="176">
        <v>4730906984</v>
      </c>
      <c r="E1236" s="176">
        <v>411569032.83999997</v>
      </c>
    </row>
    <row r="1237" spans="3:5">
      <c r="C1237" s="57" t="s">
        <v>240</v>
      </c>
      <c r="D1237" s="172">
        <v>4530906984</v>
      </c>
      <c r="E1237" s="172">
        <v>411569032.83999997</v>
      </c>
    </row>
    <row r="1238" spans="3:5">
      <c r="C1238" s="57" t="s">
        <v>522</v>
      </c>
      <c r="D1238" s="172">
        <v>250000000</v>
      </c>
      <c r="E1238" s="172">
        <v>0</v>
      </c>
    </row>
    <row r="1239" spans="3:5">
      <c r="C1239" s="57" t="s">
        <v>833</v>
      </c>
      <c r="D1239" s="172">
        <v>262702285</v>
      </c>
      <c r="E1239" s="172">
        <v>17496734.420000002</v>
      </c>
    </row>
    <row r="1240" spans="3:5">
      <c r="C1240" s="57" t="s">
        <v>600</v>
      </c>
      <c r="D1240" s="172">
        <v>57374730</v>
      </c>
      <c r="E1240" s="172">
        <v>0</v>
      </c>
    </row>
    <row r="1241" spans="3:5">
      <c r="C1241" s="57" t="s">
        <v>555</v>
      </c>
      <c r="D1241" s="172">
        <v>23390000</v>
      </c>
      <c r="E1241" s="172">
        <v>0</v>
      </c>
    </row>
    <row r="1242" spans="3:5">
      <c r="C1242" s="57" t="s">
        <v>823</v>
      </c>
      <c r="D1242" s="172">
        <v>43873055</v>
      </c>
      <c r="E1242" s="172">
        <v>0</v>
      </c>
    </row>
    <row r="1243" spans="3:5">
      <c r="C1243" s="57" t="s">
        <v>601</v>
      </c>
      <c r="D1243" s="172">
        <v>50389290</v>
      </c>
      <c r="E1243" s="172">
        <v>0</v>
      </c>
    </row>
    <row r="1244" spans="3:5">
      <c r="C1244" s="57" t="s">
        <v>841</v>
      </c>
      <c r="D1244" s="172">
        <v>144090</v>
      </c>
      <c r="E1244" s="172">
        <v>0</v>
      </c>
    </row>
    <row r="1245" spans="3:5">
      <c r="C1245" s="57" t="s">
        <v>312</v>
      </c>
      <c r="D1245" s="172">
        <v>14532203</v>
      </c>
      <c r="E1245" s="172">
        <v>0</v>
      </c>
    </row>
    <row r="1246" spans="3:5">
      <c r="C1246" s="57" t="s">
        <v>313</v>
      </c>
      <c r="D1246" s="172">
        <v>16967193</v>
      </c>
      <c r="E1246" s="172">
        <v>568445.56000000006</v>
      </c>
    </row>
    <row r="1247" spans="3:5">
      <c r="C1247" s="57" t="s">
        <v>526</v>
      </c>
      <c r="D1247" s="172">
        <v>15624249</v>
      </c>
      <c r="E1247" s="172">
        <v>0</v>
      </c>
    </row>
    <row r="1248" spans="3:5">
      <c r="C1248" s="57" t="s">
        <v>777</v>
      </c>
      <c r="D1248" s="172">
        <v>0</v>
      </c>
      <c r="E1248" s="172">
        <v>0</v>
      </c>
    </row>
    <row r="1249" spans="3:5">
      <c r="C1249" s="57" t="s">
        <v>723</v>
      </c>
      <c r="D1249" s="172">
        <v>0</v>
      </c>
      <c r="E1249" s="172">
        <v>865434.45</v>
      </c>
    </row>
    <row r="1250" spans="3:5">
      <c r="C1250" s="57" t="s">
        <v>439</v>
      </c>
      <c r="D1250" s="172">
        <v>75022536</v>
      </c>
      <c r="E1250" s="172">
        <v>19279768.800000001</v>
      </c>
    </row>
    <row r="1251" spans="3:5">
      <c r="C1251" s="57" t="s">
        <v>440</v>
      </c>
      <c r="D1251" s="172">
        <v>75000763</v>
      </c>
      <c r="E1251" s="172">
        <v>0</v>
      </c>
    </row>
    <row r="1252" spans="3:5">
      <c r="C1252" s="57" t="s">
        <v>724</v>
      </c>
      <c r="D1252" s="172">
        <v>0</v>
      </c>
      <c r="E1252" s="172">
        <v>1139157.08</v>
      </c>
    </row>
    <row r="1253" spans="3:5">
      <c r="C1253" s="57" t="s">
        <v>441</v>
      </c>
      <c r="D1253" s="172">
        <v>190506640</v>
      </c>
      <c r="E1253" s="172">
        <v>4545931.16</v>
      </c>
    </row>
    <row r="1254" spans="3:5">
      <c r="C1254" s="57" t="s">
        <v>266</v>
      </c>
      <c r="D1254" s="172">
        <v>10124622</v>
      </c>
      <c r="E1254" s="172">
        <v>0</v>
      </c>
    </row>
    <row r="1255" spans="3:5">
      <c r="C1255" s="57" t="s">
        <v>387</v>
      </c>
      <c r="D1255" s="172">
        <v>4462258</v>
      </c>
      <c r="E1255" s="172">
        <v>681098.3</v>
      </c>
    </row>
    <row r="1256" spans="3:5">
      <c r="C1256" s="57" t="s">
        <v>736</v>
      </c>
      <c r="D1256" s="172">
        <v>0</v>
      </c>
      <c r="E1256" s="172">
        <v>0</v>
      </c>
    </row>
    <row r="1257" spans="3:5">
      <c r="C1257" s="57" t="s">
        <v>525</v>
      </c>
      <c r="D1257" s="172">
        <v>75000057</v>
      </c>
      <c r="E1257" s="172">
        <v>0</v>
      </c>
    </row>
    <row r="1258" spans="3:5">
      <c r="C1258" s="57" t="s">
        <v>388</v>
      </c>
      <c r="D1258" s="172">
        <v>3410657</v>
      </c>
      <c r="E1258" s="172">
        <v>0</v>
      </c>
    </row>
    <row r="1259" spans="3:5">
      <c r="C1259" s="57" t="s">
        <v>524</v>
      </c>
      <c r="D1259" s="172">
        <v>75001023</v>
      </c>
      <c r="E1259" s="172">
        <v>0</v>
      </c>
    </row>
    <row r="1260" spans="3:5">
      <c r="C1260" s="171" t="s">
        <v>314</v>
      </c>
      <c r="D1260" s="172">
        <v>100823754</v>
      </c>
      <c r="E1260" s="172">
        <v>0</v>
      </c>
    </row>
    <row r="1261" spans="3:5">
      <c r="C1261" s="57" t="s">
        <v>692</v>
      </c>
      <c r="D1261" s="172">
        <v>3410657</v>
      </c>
      <c r="E1261" s="172">
        <v>0</v>
      </c>
    </row>
    <row r="1262" spans="3:5">
      <c r="C1262" s="171" t="s">
        <v>559</v>
      </c>
      <c r="D1262" s="172">
        <v>151740056</v>
      </c>
      <c r="E1262" s="172">
        <v>0</v>
      </c>
    </row>
    <row r="1263" spans="3:5">
      <c r="C1263" s="57" t="s">
        <v>563</v>
      </c>
      <c r="D1263" s="172">
        <v>0</v>
      </c>
      <c r="E1263" s="172">
        <v>0</v>
      </c>
    </row>
    <row r="1264" spans="3:5">
      <c r="C1264" s="173" t="s">
        <v>671</v>
      </c>
      <c r="D1264" s="174">
        <v>5153984</v>
      </c>
      <c r="E1264" s="174">
        <v>0</v>
      </c>
    </row>
    <row r="1265" spans="3:5">
      <c r="C1265" s="171" t="s">
        <v>545</v>
      </c>
      <c r="D1265" s="172">
        <v>22089361</v>
      </c>
      <c r="E1265" s="172">
        <v>0</v>
      </c>
    </row>
    <row r="1266" spans="3:5">
      <c r="C1266" s="57" t="s">
        <v>554</v>
      </c>
      <c r="D1266" s="172">
        <v>1508689</v>
      </c>
      <c r="E1266" s="172">
        <v>0</v>
      </c>
    </row>
    <row r="1267" spans="3:5">
      <c r="C1267" s="57" t="s">
        <v>523</v>
      </c>
      <c r="D1267" s="172">
        <v>45000000</v>
      </c>
      <c r="E1267" s="172">
        <v>0</v>
      </c>
    </row>
    <row r="1268" spans="3:5">
      <c r="C1268" s="57" t="s">
        <v>553</v>
      </c>
      <c r="D1268" s="172">
        <v>1052331</v>
      </c>
      <c r="E1268" s="172">
        <v>0</v>
      </c>
    </row>
    <row r="1269" spans="3:5">
      <c r="C1269" s="57" t="s">
        <v>389</v>
      </c>
      <c r="D1269" s="172">
        <v>24510026</v>
      </c>
      <c r="E1269" s="172">
        <v>1076362.56</v>
      </c>
    </row>
    <row r="1270" spans="3:5">
      <c r="C1270" s="57" t="s">
        <v>842</v>
      </c>
      <c r="D1270" s="172">
        <v>0</v>
      </c>
      <c r="E1270" s="172">
        <v>0</v>
      </c>
    </row>
    <row r="1271" spans="3:5">
      <c r="C1271" s="57" t="s">
        <v>599</v>
      </c>
      <c r="D1271" s="172">
        <v>1663335</v>
      </c>
      <c r="E1271" s="172">
        <v>0</v>
      </c>
    </row>
    <row r="1272" spans="3:5">
      <c r="C1272" s="57" t="s">
        <v>315</v>
      </c>
      <c r="D1272" s="172">
        <v>229252477</v>
      </c>
      <c r="E1272" s="172">
        <v>0</v>
      </c>
    </row>
    <row r="1273" spans="3:5">
      <c r="C1273" s="57" t="s">
        <v>533</v>
      </c>
      <c r="D1273" s="172">
        <v>1964365</v>
      </c>
      <c r="E1273" s="172">
        <v>0</v>
      </c>
    </row>
    <row r="1274" spans="3:5">
      <c r="C1274" s="57" t="s">
        <v>737</v>
      </c>
      <c r="D1274" s="172">
        <v>0</v>
      </c>
      <c r="E1274" s="172">
        <v>0</v>
      </c>
    </row>
    <row r="1275" spans="3:5">
      <c r="C1275" s="57" t="s">
        <v>404</v>
      </c>
      <c r="D1275" s="172">
        <v>16363231</v>
      </c>
      <c r="E1275" s="172">
        <v>0</v>
      </c>
    </row>
    <row r="1276" spans="3:5">
      <c r="C1276" s="57" t="s">
        <v>778</v>
      </c>
      <c r="D1276" s="172">
        <v>0</v>
      </c>
      <c r="E1276" s="172">
        <v>0</v>
      </c>
    </row>
    <row r="1277" spans="3:5">
      <c r="C1277" s="57" t="s">
        <v>406</v>
      </c>
      <c r="D1277" s="172">
        <v>5153972</v>
      </c>
      <c r="E1277" s="172">
        <v>0</v>
      </c>
    </row>
    <row r="1278" spans="3:5">
      <c r="C1278" s="57" t="s">
        <v>316</v>
      </c>
      <c r="D1278" s="172">
        <v>366597801</v>
      </c>
      <c r="E1278" s="172">
        <v>76049420.900000006</v>
      </c>
    </row>
    <row r="1279" spans="3:5">
      <c r="C1279" s="57" t="s">
        <v>407</v>
      </c>
      <c r="D1279" s="172">
        <v>5153972</v>
      </c>
      <c r="E1279" s="172">
        <v>0</v>
      </c>
    </row>
    <row r="1280" spans="3:5">
      <c r="C1280" s="57" t="s">
        <v>408</v>
      </c>
      <c r="D1280" s="172">
        <v>1091410</v>
      </c>
      <c r="E1280" s="172">
        <v>0</v>
      </c>
    </row>
    <row r="1281" spans="3:5">
      <c r="C1281" s="57" t="s">
        <v>779</v>
      </c>
      <c r="D1281" s="172">
        <v>0</v>
      </c>
      <c r="E1281" s="172">
        <v>0</v>
      </c>
    </row>
    <row r="1282" spans="3:5">
      <c r="C1282" s="57" t="s">
        <v>409</v>
      </c>
      <c r="D1282" s="172">
        <v>0</v>
      </c>
      <c r="E1282" s="172">
        <v>0</v>
      </c>
    </row>
    <row r="1283" spans="3:5">
      <c r="C1283" s="57" t="s">
        <v>810</v>
      </c>
      <c r="D1283" s="172">
        <v>1081736</v>
      </c>
      <c r="E1283" s="172">
        <v>0</v>
      </c>
    </row>
    <row r="1284" spans="3:5">
      <c r="C1284" s="57" t="s">
        <v>410</v>
      </c>
      <c r="D1284" s="172">
        <v>1579614</v>
      </c>
      <c r="E1284" s="172">
        <v>0</v>
      </c>
    </row>
    <row r="1285" spans="3:5">
      <c r="C1285" s="57" t="s">
        <v>411</v>
      </c>
      <c r="D1285" s="172">
        <v>1735238</v>
      </c>
      <c r="E1285" s="172">
        <v>0</v>
      </c>
    </row>
    <row r="1286" spans="3:5">
      <c r="C1286" s="57" t="s">
        <v>412</v>
      </c>
      <c r="D1286" s="172">
        <v>1735238</v>
      </c>
      <c r="E1286" s="172">
        <v>0</v>
      </c>
    </row>
    <row r="1287" spans="3:5">
      <c r="C1287" s="57" t="s">
        <v>413</v>
      </c>
      <c r="D1287" s="172">
        <v>1546967</v>
      </c>
      <c r="E1287" s="172">
        <v>0</v>
      </c>
    </row>
    <row r="1288" spans="3:5">
      <c r="C1288" s="57" t="s">
        <v>414</v>
      </c>
      <c r="D1288" s="172">
        <v>2377196</v>
      </c>
      <c r="E1288" s="172">
        <v>0</v>
      </c>
    </row>
    <row r="1289" spans="3:5">
      <c r="C1289" s="57" t="s">
        <v>415</v>
      </c>
      <c r="D1289" s="172">
        <v>126237650</v>
      </c>
      <c r="E1289" s="172">
        <v>7599407.2699999996</v>
      </c>
    </row>
    <row r="1290" spans="3:5">
      <c r="C1290" s="57" t="s">
        <v>416</v>
      </c>
      <c r="D1290" s="172">
        <v>1066299</v>
      </c>
      <c r="E1290" s="172">
        <v>0</v>
      </c>
    </row>
    <row r="1291" spans="3:5">
      <c r="C1291" s="57" t="s">
        <v>417</v>
      </c>
      <c r="D1291" s="172">
        <v>1909822</v>
      </c>
      <c r="E1291" s="172">
        <v>0</v>
      </c>
    </row>
    <row r="1292" spans="3:5">
      <c r="C1292" s="57" t="s">
        <v>822</v>
      </c>
      <c r="D1292" s="172">
        <v>2371466</v>
      </c>
      <c r="E1292" s="172">
        <v>0</v>
      </c>
    </row>
    <row r="1293" spans="3:5">
      <c r="C1293" s="57" t="s">
        <v>532</v>
      </c>
      <c r="D1293" s="172">
        <v>1909822</v>
      </c>
      <c r="E1293" s="172">
        <v>0</v>
      </c>
    </row>
    <row r="1294" spans="3:5">
      <c r="C1294" s="57" t="s">
        <v>418</v>
      </c>
      <c r="D1294" s="172">
        <v>2035430</v>
      </c>
      <c r="E1294" s="172">
        <v>0</v>
      </c>
    </row>
    <row r="1295" spans="3:5">
      <c r="C1295" s="57" t="s">
        <v>530</v>
      </c>
      <c r="D1295" s="172">
        <v>1205250</v>
      </c>
      <c r="E1295" s="172">
        <v>0</v>
      </c>
    </row>
    <row r="1296" spans="3:5">
      <c r="C1296" s="57" t="s">
        <v>638</v>
      </c>
      <c r="D1296" s="172">
        <v>1205250</v>
      </c>
      <c r="E1296" s="172">
        <v>0</v>
      </c>
    </row>
    <row r="1297" spans="3:5">
      <c r="C1297" s="57" t="s">
        <v>390</v>
      </c>
      <c r="D1297" s="172">
        <v>1205250</v>
      </c>
      <c r="E1297" s="172">
        <v>0</v>
      </c>
    </row>
    <row r="1298" spans="3:5">
      <c r="C1298" s="57" t="s">
        <v>391</v>
      </c>
      <c r="D1298" s="172">
        <v>9986947</v>
      </c>
      <c r="E1298" s="172">
        <v>0</v>
      </c>
    </row>
    <row r="1299" spans="3:5">
      <c r="C1299" s="57" t="s">
        <v>392</v>
      </c>
      <c r="D1299" s="172">
        <v>19644184</v>
      </c>
      <c r="E1299" s="172">
        <v>50535461.93</v>
      </c>
    </row>
    <row r="1300" spans="3:5">
      <c r="C1300" s="57" t="s">
        <v>393</v>
      </c>
      <c r="D1300" s="172">
        <v>1684374</v>
      </c>
      <c r="E1300" s="172">
        <v>0</v>
      </c>
    </row>
    <row r="1301" spans="3:5">
      <c r="C1301" s="57" t="s">
        <v>394</v>
      </c>
      <c r="D1301" s="172">
        <v>2503860</v>
      </c>
      <c r="E1301" s="172">
        <v>0</v>
      </c>
    </row>
    <row r="1302" spans="3:5">
      <c r="C1302" s="57" t="s">
        <v>395</v>
      </c>
      <c r="D1302" s="172">
        <v>7879331</v>
      </c>
      <c r="E1302" s="172">
        <v>0</v>
      </c>
    </row>
    <row r="1303" spans="3:5">
      <c r="C1303" s="57" t="s">
        <v>780</v>
      </c>
      <c r="D1303" s="172">
        <v>0</v>
      </c>
      <c r="E1303" s="172">
        <v>0</v>
      </c>
    </row>
    <row r="1304" spans="3:5">
      <c r="C1304" s="57" t="s">
        <v>663</v>
      </c>
      <c r="D1304" s="172">
        <v>0</v>
      </c>
      <c r="E1304" s="172">
        <v>0</v>
      </c>
    </row>
    <row r="1305" spans="3:5">
      <c r="C1305" s="57" t="s">
        <v>767</v>
      </c>
      <c r="D1305" s="172">
        <v>0</v>
      </c>
      <c r="E1305" s="172">
        <v>0</v>
      </c>
    </row>
    <row r="1306" spans="3:5">
      <c r="C1306" s="57" t="s">
        <v>449</v>
      </c>
      <c r="D1306" s="172">
        <v>28990862</v>
      </c>
      <c r="E1306" s="172">
        <v>1635081.62</v>
      </c>
    </row>
    <row r="1307" spans="3:5">
      <c r="C1307" s="57" t="s">
        <v>334</v>
      </c>
      <c r="D1307" s="172">
        <v>3061390</v>
      </c>
      <c r="E1307" s="172">
        <v>0</v>
      </c>
    </row>
    <row r="1308" spans="3:5">
      <c r="C1308" s="57" t="s">
        <v>396</v>
      </c>
      <c r="D1308" s="172">
        <v>6892035</v>
      </c>
      <c r="E1308" s="172">
        <v>0</v>
      </c>
    </row>
    <row r="1309" spans="3:5">
      <c r="C1309" s="57" t="s">
        <v>597</v>
      </c>
      <c r="D1309" s="172">
        <v>0</v>
      </c>
      <c r="E1309" s="172">
        <v>0</v>
      </c>
    </row>
    <row r="1310" spans="3:5">
      <c r="C1310" s="57" t="s">
        <v>397</v>
      </c>
      <c r="D1310" s="172">
        <v>3222454</v>
      </c>
      <c r="E1310" s="172">
        <v>0</v>
      </c>
    </row>
    <row r="1311" spans="3:5">
      <c r="C1311" s="57" t="s">
        <v>508</v>
      </c>
      <c r="D1311" s="172">
        <v>4767042</v>
      </c>
      <c r="E1311" s="172">
        <v>0</v>
      </c>
    </row>
    <row r="1312" spans="3:5">
      <c r="C1312" s="57" t="s">
        <v>398</v>
      </c>
      <c r="D1312" s="172">
        <v>6862380</v>
      </c>
      <c r="E1312" s="172">
        <v>0</v>
      </c>
    </row>
    <row r="1313" spans="3:5">
      <c r="C1313" s="57" t="s">
        <v>399</v>
      </c>
      <c r="D1313" s="172">
        <v>6862381</v>
      </c>
      <c r="E1313" s="172">
        <v>0</v>
      </c>
    </row>
    <row r="1314" spans="3:5">
      <c r="C1314" s="57" t="s">
        <v>632</v>
      </c>
      <c r="D1314" s="172">
        <v>1562232</v>
      </c>
      <c r="E1314" s="172">
        <v>0</v>
      </c>
    </row>
    <row r="1315" spans="3:5">
      <c r="C1315" s="57" t="s">
        <v>400</v>
      </c>
      <c r="D1315" s="172">
        <v>5181000</v>
      </c>
      <c r="E1315" s="172">
        <v>0</v>
      </c>
    </row>
    <row r="1316" spans="3:5">
      <c r="C1316" s="57" t="s">
        <v>369</v>
      </c>
      <c r="D1316" s="172">
        <v>918891</v>
      </c>
      <c r="E1316" s="172">
        <v>0</v>
      </c>
    </row>
    <row r="1317" spans="3:5">
      <c r="C1317" s="57" t="s">
        <v>540</v>
      </c>
      <c r="D1317" s="172">
        <v>5784633</v>
      </c>
      <c r="E1317" s="172">
        <v>0</v>
      </c>
    </row>
    <row r="1318" spans="3:5">
      <c r="C1318" s="57" t="s">
        <v>757</v>
      </c>
      <c r="D1318" s="172">
        <v>1572836</v>
      </c>
      <c r="E1318" s="172">
        <v>0</v>
      </c>
    </row>
    <row r="1319" spans="3:5">
      <c r="C1319" s="57" t="s">
        <v>814</v>
      </c>
      <c r="D1319" s="172">
        <v>29576146</v>
      </c>
      <c r="E1319" s="172">
        <v>0</v>
      </c>
    </row>
    <row r="1320" spans="3:5">
      <c r="C1320" s="57" t="s">
        <v>773</v>
      </c>
      <c r="D1320" s="172">
        <v>2852697</v>
      </c>
      <c r="E1320" s="172">
        <v>0</v>
      </c>
    </row>
    <row r="1321" spans="3:5">
      <c r="C1321" s="57" t="s">
        <v>635</v>
      </c>
      <c r="D1321" s="172">
        <v>1556427</v>
      </c>
      <c r="E1321" s="172">
        <v>0</v>
      </c>
    </row>
    <row r="1322" spans="3:5">
      <c r="C1322" s="57" t="s">
        <v>285</v>
      </c>
      <c r="D1322" s="172">
        <v>1756319</v>
      </c>
      <c r="E1322" s="172">
        <v>0</v>
      </c>
    </row>
    <row r="1323" spans="3:5">
      <c r="C1323" s="57" t="s">
        <v>809</v>
      </c>
      <c r="D1323" s="172">
        <v>1756319</v>
      </c>
      <c r="E1323" s="172">
        <v>0</v>
      </c>
    </row>
    <row r="1324" spans="3:5">
      <c r="C1324" s="57" t="s">
        <v>562</v>
      </c>
      <c r="D1324" s="172">
        <v>37925268</v>
      </c>
      <c r="E1324" s="172">
        <v>5489537.0099999998</v>
      </c>
    </row>
    <row r="1325" spans="3:5">
      <c r="C1325" s="57" t="s">
        <v>672</v>
      </c>
      <c r="D1325" s="172">
        <v>1756319</v>
      </c>
      <c r="E1325" s="172">
        <v>0</v>
      </c>
    </row>
    <row r="1326" spans="3:5">
      <c r="C1326" s="57" t="s">
        <v>401</v>
      </c>
      <c r="D1326" s="172">
        <v>1765368</v>
      </c>
      <c r="E1326" s="172">
        <v>0</v>
      </c>
    </row>
    <row r="1327" spans="3:5">
      <c r="C1327" s="57" t="s">
        <v>515</v>
      </c>
      <c r="D1327" s="172">
        <v>381504763</v>
      </c>
      <c r="E1327" s="172">
        <v>72349756.530000001</v>
      </c>
    </row>
    <row r="1328" spans="3:5">
      <c r="C1328" s="57" t="s">
        <v>451</v>
      </c>
      <c r="D1328" s="172">
        <v>1502117</v>
      </c>
      <c r="E1328" s="172">
        <v>0</v>
      </c>
    </row>
    <row r="1329" spans="3:5">
      <c r="C1329" s="57" t="s">
        <v>539</v>
      </c>
      <c r="D1329" s="172">
        <v>1765368</v>
      </c>
      <c r="E1329" s="172">
        <v>0</v>
      </c>
    </row>
    <row r="1330" spans="3:5">
      <c r="C1330" s="57" t="s">
        <v>363</v>
      </c>
      <c r="D1330" s="172">
        <v>1295822624</v>
      </c>
      <c r="E1330" s="172">
        <v>150663986.69999999</v>
      </c>
    </row>
    <row r="1331" spans="3:5">
      <c r="C1331" s="57" t="s">
        <v>402</v>
      </c>
      <c r="D1331" s="172">
        <v>1060219</v>
      </c>
      <c r="E1331" s="172">
        <v>0</v>
      </c>
    </row>
    <row r="1332" spans="3:5">
      <c r="C1332" s="57" t="s">
        <v>403</v>
      </c>
      <c r="D1332" s="172">
        <v>1131784</v>
      </c>
      <c r="E1332" s="172">
        <v>0</v>
      </c>
    </row>
    <row r="1333" spans="3:5">
      <c r="C1333" s="57" t="s">
        <v>538</v>
      </c>
      <c r="D1333" s="172">
        <v>1400464</v>
      </c>
      <c r="E1333" s="172">
        <v>543817.22</v>
      </c>
    </row>
    <row r="1334" spans="3:5">
      <c r="C1334" s="57" t="s">
        <v>366</v>
      </c>
      <c r="D1334" s="172">
        <v>180060768</v>
      </c>
      <c r="E1334" s="172">
        <v>0</v>
      </c>
    </row>
    <row r="1335" spans="3:5">
      <c r="C1335" s="57" t="s">
        <v>452</v>
      </c>
      <c r="D1335" s="172">
        <v>1542689</v>
      </c>
      <c r="E1335" s="172">
        <v>524815.24</v>
      </c>
    </row>
    <row r="1336" spans="3:5">
      <c r="C1336" s="57" t="s">
        <v>602</v>
      </c>
      <c r="D1336" s="172">
        <v>44378109</v>
      </c>
      <c r="E1336" s="172">
        <v>0</v>
      </c>
    </row>
    <row r="1337" spans="3:5">
      <c r="C1337" s="57" t="s">
        <v>537</v>
      </c>
      <c r="D1337" s="172">
        <v>1542688</v>
      </c>
      <c r="E1337" s="172">
        <v>524816.09</v>
      </c>
    </row>
    <row r="1338" spans="3:5">
      <c r="C1338" s="57" t="s">
        <v>453</v>
      </c>
      <c r="D1338" s="172">
        <v>1131784</v>
      </c>
      <c r="E1338" s="172">
        <v>0</v>
      </c>
    </row>
    <row r="1339" spans="3:5">
      <c r="C1339" s="57" t="s">
        <v>836</v>
      </c>
      <c r="D1339" s="172">
        <v>4769615</v>
      </c>
      <c r="E1339" s="172">
        <v>0</v>
      </c>
    </row>
    <row r="1340" spans="3:5">
      <c r="C1340" s="57" t="s">
        <v>420</v>
      </c>
      <c r="D1340" s="172">
        <v>1203082</v>
      </c>
      <c r="E1340" s="172">
        <v>0</v>
      </c>
    </row>
    <row r="1341" spans="3:5">
      <c r="C1341" s="57" t="s">
        <v>361</v>
      </c>
      <c r="D1341" s="172">
        <v>21097831</v>
      </c>
      <c r="E1341" s="172">
        <v>0</v>
      </c>
    </row>
    <row r="1342" spans="3:5">
      <c r="C1342" s="57" t="s">
        <v>421</v>
      </c>
      <c r="D1342" s="172">
        <v>7442678</v>
      </c>
      <c r="E1342" s="172">
        <v>0</v>
      </c>
    </row>
    <row r="1343" spans="3:5">
      <c r="C1343" s="57" t="s">
        <v>422</v>
      </c>
      <c r="D1343" s="172">
        <v>1680028</v>
      </c>
      <c r="E1343" s="172">
        <v>0</v>
      </c>
    </row>
    <row r="1344" spans="3:5">
      <c r="C1344" s="57" t="s">
        <v>423</v>
      </c>
      <c r="D1344" s="172">
        <v>1203082</v>
      </c>
      <c r="E1344" s="172">
        <v>0</v>
      </c>
    </row>
    <row r="1345" spans="3:5">
      <c r="C1345" s="57" t="s">
        <v>424</v>
      </c>
      <c r="D1345" s="172">
        <v>7362834</v>
      </c>
      <c r="E1345" s="172">
        <v>0</v>
      </c>
    </row>
    <row r="1346" spans="3:5">
      <c r="C1346" s="57" t="s">
        <v>425</v>
      </c>
      <c r="D1346" s="172">
        <v>1725462</v>
      </c>
      <c r="E1346" s="172">
        <v>0</v>
      </c>
    </row>
    <row r="1347" spans="3:5">
      <c r="C1347" s="57" t="s">
        <v>243</v>
      </c>
      <c r="D1347" s="172">
        <v>200000000</v>
      </c>
      <c r="E1347" s="172">
        <v>0</v>
      </c>
    </row>
    <row r="1348" spans="3:5">
      <c r="C1348" s="57" t="s">
        <v>241</v>
      </c>
      <c r="D1348" s="172">
        <v>200000000</v>
      </c>
      <c r="E1348" s="172">
        <v>0</v>
      </c>
    </row>
    <row r="1349" spans="3:5">
      <c r="C1349" s="175" t="s">
        <v>317</v>
      </c>
      <c r="D1349" s="176">
        <v>257116454</v>
      </c>
      <c r="E1349" s="176">
        <v>197040468.42000002</v>
      </c>
    </row>
    <row r="1350" spans="3:5">
      <c r="C1350" s="57" t="s">
        <v>240</v>
      </c>
      <c r="D1350" s="172">
        <v>257116454</v>
      </c>
      <c r="E1350" s="172">
        <v>197040468.42000002</v>
      </c>
    </row>
    <row r="1351" spans="3:5">
      <c r="C1351" s="57" t="s">
        <v>555</v>
      </c>
      <c r="D1351" s="172">
        <v>2882935</v>
      </c>
      <c r="E1351" s="172">
        <v>0</v>
      </c>
    </row>
    <row r="1352" spans="3:5">
      <c r="C1352" s="57" t="s">
        <v>441</v>
      </c>
      <c r="D1352" s="172">
        <v>5905187</v>
      </c>
      <c r="E1352" s="172">
        <v>0</v>
      </c>
    </row>
    <row r="1353" spans="3:5">
      <c r="C1353" s="57" t="s">
        <v>774</v>
      </c>
      <c r="D1353" s="172">
        <v>0</v>
      </c>
      <c r="E1353" s="172">
        <v>0</v>
      </c>
    </row>
    <row r="1354" spans="3:5">
      <c r="C1354" s="57" t="s">
        <v>383</v>
      </c>
      <c r="D1354" s="172">
        <v>4928241</v>
      </c>
      <c r="E1354" s="172">
        <v>0</v>
      </c>
    </row>
    <row r="1355" spans="3:5">
      <c r="C1355" s="57" t="s">
        <v>387</v>
      </c>
      <c r="D1355" s="172">
        <v>12567741</v>
      </c>
      <c r="E1355" s="172">
        <v>0</v>
      </c>
    </row>
    <row r="1356" spans="3:5">
      <c r="C1356" s="57" t="s">
        <v>388</v>
      </c>
      <c r="D1356" s="172">
        <v>12408195</v>
      </c>
      <c r="E1356" s="172">
        <v>0</v>
      </c>
    </row>
    <row r="1357" spans="3:5">
      <c r="C1357" s="57" t="s">
        <v>692</v>
      </c>
      <c r="D1357" s="172">
        <v>12408195</v>
      </c>
      <c r="E1357" s="172">
        <v>2259174.4700000002</v>
      </c>
    </row>
    <row r="1358" spans="3:5">
      <c r="C1358" s="57" t="s">
        <v>671</v>
      </c>
      <c r="D1358" s="172">
        <v>0</v>
      </c>
      <c r="E1358" s="172">
        <v>3112209.47</v>
      </c>
    </row>
    <row r="1359" spans="3:5">
      <c r="C1359" s="57" t="s">
        <v>545</v>
      </c>
      <c r="D1359" s="172">
        <v>17182568</v>
      </c>
      <c r="E1359" s="172">
        <v>0</v>
      </c>
    </row>
    <row r="1360" spans="3:5">
      <c r="C1360" s="57" t="s">
        <v>554</v>
      </c>
      <c r="D1360" s="172">
        <v>1098569</v>
      </c>
      <c r="E1360" s="172">
        <v>0</v>
      </c>
    </row>
    <row r="1361" spans="3:5">
      <c r="C1361" s="57" t="s">
        <v>553</v>
      </c>
      <c r="D1361" s="172">
        <v>11619581</v>
      </c>
      <c r="E1361" s="172">
        <v>0</v>
      </c>
    </row>
    <row r="1362" spans="3:5">
      <c r="C1362" s="57" t="s">
        <v>521</v>
      </c>
      <c r="D1362" s="172">
        <v>75000367</v>
      </c>
      <c r="E1362" s="172">
        <v>50000000</v>
      </c>
    </row>
    <row r="1363" spans="3:5">
      <c r="C1363" s="57" t="s">
        <v>407</v>
      </c>
      <c r="D1363" s="172">
        <v>7738592</v>
      </c>
      <c r="E1363" s="172">
        <v>0</v>
      </c>
    </row>
    <row r="1364" spans="3:5">
      <c r="C1364" s="57" t="s">
        <v>408</v>
      </c>
      <c r="D1364" s="172">
        <v>7738592</v>
      </c>
      <c r="E1364" s="172">
        <v>0</v>
      </c>
    </row>
    <row r="1365" spans="3:5">
      <c r="C1365" s="57" t="s">
        <v>738</v>
      </c>
      <c r="D1365" s="172">
        <v>0</v>
      </c>
      <c r="E1365" s="172">
        <v>131195020.23999999</v>
      </c>
    </row>
    <row r="1366" spans="3:5">
      <c r="C1366" s="57" t="s">
        <v>318</v>
      </c>
      <c r="D1366" s="172">
        <v>60612344</v>
      </c>
      <c r="E1366" s="172">
        <v>0</v>
      </c>
    </row>
    <row r="1367" spans="3:5">
      <c r="C1367" s="57" t="s">
        <v>390</v>
      </c>
      <c r="D1367" s="172">
        <v>1330203</v>
      </c>
      <c r="E1367" s="172">
        <v>0</v>
      </c>
    </row>
    <row r="1368" spans="3:5">
      <c r="C1368" s="57" t="s">
        <v>391</v>
      </c>
      <c r="D1368" s="172">
        <v>1162125</v>
      </c>
      <c r="E1368" s="172">
        <v>0</v>
      </c>
    </row>
    <row r="1369" spans="3:5">
      <c r="C1369" s="57" t="s">
        <v>367</v>
      </c>
      <c r="D1369" s="172">
        <v>22533019</v>
      </c>
      <c r="E1369" s="172">
        <v>10474064.24</v>
      </c>
    </row>
    <row r="1370" spans="3:5">
      <c r="C1370" s="57" t="s">
        <v>243</v>
      </c>
      <c r="D1370" s="172">
        <v>0</v>
      </c>
      <c r="E1370" s="172">
        <v>0</v>
      </c>
    </row>
    <row r="1371" spans="3:5">
      <c r="C1371" s="57" t="s">
        <v>738</v>
      </c>
      <c r="D1371" s="172">
        <v>0</v>
      </c>
      <c r="E1371" s="172">
        <v>0</v>
      </c>
    </row>
    <row r="1372" spans="3:5">
      <c r="C1372" s="175" t="s">
        <v>254</v>
      </c>
      <c r="D1372" s="176">
        <v>1369718080</v>
      </c>
      <c r="E1372" s="176">
        <v>129328329.15000001</v>
      </c>
    </row>
    <row r="1373" spans="3:5">
      <c r="C1373" s="57" t="s">
        <v>240</v>
      </c>
      <c r="D1373" s="172">
        <v>954019080</v>
      </c>
      <c r="E1373" s="172">
        <v>129328329.15000001</v>
      </c>
    </row>
    <row r="1374" spans="3:5">
      <c r="C1374" s="57" t="s">
        <v>380</v>
      </c>
      <c r="D1374" s="172">
        <v>2493291</v>
      </c>
      <c r="E1374" s="172">
        <v>0</v>
      </c>
    </row>
    <row r="1375" spans="3:5">
      <c r="C1375" s="57" t="s">
        <v>716</v>
      </c>
      <c r="D1375" s="172">
        <v>49672114</v>
      </c>
      <c r="E1375" s="172">
        <v>0</v>
      </c>
    </row>
    <row r="1376" spans="3:5">
      <c r="C1376" s="57" t="s">
        <v>641</v>
      </c>
      <c r="D1376" s="172">
        <v>5076261</v>
      </c>
      <c r="E1376" s="172">
        <v>0</v>
      </c>
    </row>
    <row r="1377" spans="3:5">
      <c r="C1377" s="57" t="s">
        <v>385</v>
      </c>
      <c r="D1377" s="172">
        <v>2493291</v>
      </c>
      <c r="E1377" s="172">
        <v>0</v>
      </c>
    </row>
    <row r="1378" spans="3:5">
      <c r="C1378" s="57" t="s">
        <v>662</v>
      </c>
      <c r="D1378" s="172">
        <v>6794890</v>
      </c>
      <c r="E1378" s="172">
        <v>0</v>
      </c>
    </row>
    <row r="1379" spans="3:5">
      <c r="C1379" s="57" t="s">
        <v>490</v>
      </c>
      <c r="D1379" s="172">
        <v>2707082</v>
      </c>
      <c r="E1379" s="172">
        <v>0</v>
      </c>
    </row>
    <row r="1380" spans="3:5">
      <c r="C1380" s="171" t="s">
        <v>326</v>
      </c>
      <c r="D1380" s="172">
        <v>12526106</v>
      </c>
      <c r="E1380" s="172">
        <v>0</v>
      </c>
    </row>
    <row r="1381" spans="3:5">
      <c r="C1381" s="57" t="s">
        <v>652</v>
      </c>
      <c r="D1381" s="172">
        <v>9502603</v>
      </c>
      <c r="E1381" s="172">
        <v>0</v>
      </c>
    </row>
    <row r="1382" spans="3:5">
      <c r="C1382" s="173" t="s">
        <v>381</v>
      </c>
      <c r="D1382" s="174">
        <v>5473340</v>
      </c>
      <c r="E1382" s="174">
        <v>0</v>
      </c>
    </row>
    <row r="1383" spans="3:5">
      <c r="C1383" s="171" t="s">
        <v>639</v>
      </c>
      <c r="D1383" s="172">
        <v>5473340</v>
      </c>
      <c r="E1383" s="172">
        <v>0</v>
      </c>
    </row>
    <row r="1384" spans="3:5">
      <c r="C1384" s="57" t="s">
        <v>529</v>
      </c>
      <c r="D1384" s="172">
        <v>14580842</v>
      </c>
      <c r="E1384" s="172">
        <v>0</v>
      </c>
    </row>
    <row r="1385" spans="3:5">
      <c r="C1385" s="57" t="s">
        <v>758</v>
      </c>
      <c r="D1385" s="172">
        <v>0</v>
      </c>
      <c r="E1385" s="172">
        <v>0</v>
      </c>
    </row>
    <row r="1386" spans="3:5">
      <c r="C1386" s="57" t="s">
        <v>774</v>
      </c>
      <c r="D1386" s="172">
        <v>7771946</v>
      </c>
      <c r="E1386" s="172">
        <v>0</v>
      </c>
    </row>
    <row r="1387" spans="3:5">
      <c r="C1387" s="57" t="s">
        <v>382</v>
      </c>
      <c r="D1387" s="172">
        <v>4868261</v>
      </c>
      <c r="E1387" s="172">
        <v>0</v>
      </c>
    </row>
    <row r="1388" spans="3:5">
      <c r="C1388" s="57" t="s">
        <v>389</v>
      </c>
      <c r="D1388" s="172">
        <v>0</v>
      </c>
      <c r="E1388" s="172">
        <v>0</v>
      </c>
    </row>
    <row r="1389" spans="3:5">
      <c r="C1389" s="57" t="s">
        <v>533</v>
      </c>
      <c r="D1389" s="172">
        <v>0</v>
      </c>
      <c r="E1389" s="172">
        <v>0</v>
      </c>
    </row>
    <row r="1390" spans="3:5">
      <c r="C1390" s="57" t="s">
        <v>319</v>
      </c>
      <c r="D1390" s="172">
        <v>25000000</v>
      </c>
      <c r="E1390" s="172">
        <v>0</v>
      </c>
    </row>
    <row r="1391" spans="3:5">
      <c r="C1391" s="57" t="s">
        <v>406</v>
      </c>
      <c r="D1391" s="172">
        <v>9055403</v>
      </c>
      <c r="E1391" s="172">
        <v>0</v>
      </c>
    </row>
    <row r="1392" spans="3:5">
      <c r="C1392" s="57" t="s">
        <v>478</v>
      </c>
      <c r="D1392" s="172">
        <v>12315980</v>
      </c>
      <c r="E1392" s="172">
        <v>6561714.6799999997</v>
      </c>
    </row>
    <row r="1393" spans="3:5">
      <c r="C1393" s="57" t="s">
        <v>455</v>
      </c>
      <c r="D1393" s="172">
        <v>75000002</v>
      </c>
      <c r="E1393" s="172">
        <v>49922653.93</v>
      </c>
    </row>
    <row r="1394" spans="3:5">
      <c r="C1394" s="57" t="s">
        <v>412</v>
      </c>
      <c r="D1394" s="172">
        <v>1913319</v>
      </c>
      <c r="E1394" s="172">
        <v>0</v>
      </c>
    </row>
    <row r="1395" spans="3:5">
      <c r="C1395" s="57" t="s">
        <v>320</v>
      </c>
      <c r="D1395" s="172">
        <v>253247167</v>
      </c>
      <c r="E1395" s="172">
        <v>72843960.540000007</v>
      </c>
    </row>
    <row r="1396" spans="3:5">
      <c r="C1396" s="57" t="s">
        <v>321</v>
      </c>
      <c r="D1396" s="172">
        <v>15000003</v>
      </c>
      <c r="E1396" s="172">
        <v>0</v>
      </c>
    </row>
    <row r="1397" spans="3:5">
      <c r="C1397" s="57" t="s">
        <v>392</v>
      </c>
      <c r="D1397" s="172">
        <v>1712423</v>
      </c>
      <c r="E1397" s="172">
        <v>0</v>
      </c>
    </row>
    <row r="1398" spans="3:5">
      <c r="C1398" s="57" t="s">
        <v>394</v>
      </c>
      <c r="D1398" s="172">
        <v>7077556</v>
      </c>
      <c r="E1398" s="172">
        <v>0</v>
      </c>
    </row>
    <row r="1399" spans="3:5">
      <c r="C1399" s="57" t="s">
        <v>322</v>
      </c>
      <c r="D1399" s="172">
        <v>210000004</v>
      </c>
      <c r="E1399" s="172">
        <v>0</v>
      </c>
    </row>
    <row r="1400" spans="3:5">
      <c r="C1400" s="57" t="s">
        <v>399</v>
      </c>
      <c r="D1400" s="172">
        <v>5000000</v>
      </c>
      <c r="E1400" s="172">
        <v>0</v>
      </c>
    </row>
    <row r="1401" spans="3:5">
      <c r="C1401" s="57" t="s">
        <v>488</v>
      </c>
      <c r="D1401" s="172">
        <v>209263856</v>
      </c>
      <c r="E1401" s="172">
        <v>0</v>
      </c>
    </row>
    <row r="1402" spans="3:5">
      <c r="C1402" s="57" t="s">
        <v>243</v>
      </c>
      <c r="D1402" s="172">
        <v>415699000</v>
      </c>
      <c r="E1402" s="172">
        <v>0</v>
      </c>
    </row>
    <row r="1403" spans="3:5">
      <c r="C1403" s="171" t="s">
        <v>552</v>
      </c>
      <c r="D1403" s="172">
        <v>415699000</v>
      </c>
      <c r="E1403" s="172">
        <v>0</v>
      </c>
    </row>
    <row r="1404" spans="3:5">
      <c r="C1404" s="175" t="s">
        <v>323</v>
      </c>
      <c r="D1404" s="176">
        <v>669417077</v>
      </c>
      <c r="E1404" s="176">
        <v>359983215.80000001</v>
      </c>
    </row>
    <row r="1405" spans="3:5">
      <c r="C1405" s="173" t="s">
        <v>240</v>
      </c>
      <c r="D1405" s="174">
        <v>669417077</v>
      </c>
      <c r="E1405" s="174">
        <v>359983215.80000001</v>
      </c>
    </row>
    <row r="1406" spans="3:5">
      <c r="C1406" s="171" t="s">
        <v>843</v>
      </c>
      <c r="D1406" s="172">
        <v>0</v>
      </c>
      <c r="E1406" s="172">
        <v>0</v>
      </c>
    </row>
    <row r="1407" spans="3:5">
      <c r="C1407" s="57" t="s">
        <v>603</v>
      </c>
      <c r="D1407" s="172">
        <v>161617278</v>
      </c>
      <c r="E1407" s="172">
        <v>0</v>
      </c>
    </row>
    <row r="1408" spans="3:5">
      <c r="C1408" s="57" t="s">
        <v>442</v>
      </c>
      <c r="D1408" s="172">
        <v>914202</v>
      </c>
      <c r="E1408" s="172">
        <v>0</v>
      </c>
    </row>
    <row r="1409" spans="3:5">
      <c r="C1409" s="57" t="s">
        <v>385</v>
      </c>
      <c r="D1409" s="172">
        <v>43984811</v>
      </c>
      <c r="E1409" s="172">
        <v>0</v>
      </c>
    </row>
    <row r="1410" spans="3:5">
      <c r="C1410" s="57" t="s">
        <v>324</v>
      </c>
      <c r="D1410" s="172">
        <v>117414</v>
      </c>
      <c r="E1410" s="172">
        <v>0</v>
      </c>
    </row>
    <row r="1411" spans="3:5">
      <c r="C1411" s="57" t="s">
        <v>774</v>
      </c>
      <c r="D1411" s="172">
        <v>2057250</v>
      </c>
      <c r="E1411" s="172">
        <v>0</v>
      </c>
    </row>
    <row r="1412" spans="3:5">
      <c r="C1412" s="57" t="s">
        <v>554</v>
      </c>
      <c r="D1412" s="172">
        <v>1558695</v>
      </c>
      <c r="E1412" s="172">
        <v>0</v>
      </c>
    </row>
    <row r="1413" spans="3:5">
      <c r="C1413" s="57" t="s">
        <v>553</v>
      </c>
      <c r="D1413" s="172">
        <v>1558695</v>
      </c>
      <c r="E1413" s="172">
        <v>0</v>
      </c>
    </row>
    <row r="1414" spans="3:5">
      <c r="C1414" s="57" t="s">
        <v>389</v>
      </c>
      <c r="D1414" s="172">
        <v>2704204</v>
      </c>
      <c r="E1414" s="172">
        <v>0</v>
      </c>
    </row>
    <row r="1415" spans="3:5">
      <c r="C1415" s="57" t="s">
        <v>330</v>
      </c>
      <c r="D1415" s="172">
        <v>0</v>
      </c>
      <c r="E1415" s="172">
        <v>179200627.84</v>
      </c>
    </row>
    <row r="1416" spans="3:5">
      <c r="C1416" s="57" t="s">
        <v>411</v>
      </c>
      <c r="D1416" s="172">
        <v>1985061</v>
      </c>
      <c r="E1416" s="172">
        <v>0</v>
      </c>
    </row>
    <row r="1417" spans="3:5">
      <c r="C1417" s="57" t="s">
        <v>412</v>
      </c>
      <c r="D1417" s="172">
        <v>2448273</v>
      </c>
      <c r="E1417" s="172">
        <v>0</v>
      </c>
    </row>
    <row r="1418" spans="3:5">
      <c r="C1418" s="57" t="s">
        <v>327</v>
      </c>
      <c r="D1418" s="172">
        <v>37500035</v>
      </c>
      <c r="E1418" s="172">
        <v>25000000</v>
      </c>
    </row>
    <row r="1419" spans="3:5">
      <c r="C1419" s="57" t="s">
        <v>299</v>
      </c>
      <c r="D1419" s="172">
        <v>112500001</v>
      </c>
      <c r="E1419" s="172">
        <v>39168344.909999996</v>
      </c>
    </row>
    <row r="1420" spans="3:5">
      <c r="C1420" s="57" t="s">
        <v>416</v>
      </c>
      <c r="D1420" s="172">
        <v>2521954</v>
      </c>
      <c r="E1420" s="172">
        <v>0</v>
      </c>
    </row>
    <row r="1421" spans="3:5">
      <c r="C1421" s="57" t="s">
        <v>822</v>
      </c>
      <c r="D1421" s="172">
        <v>1109666</v>
      </c>
      <c r="E1421" s="172">
        <v>0</v>
      </c>
    </row>
    <row r="1422" spans="3:5">
      <c r="C1422" s="57" t="s">
        <v>532</v>
      </c>
      <c r="D1422" s="172">
        <v>2438083</v>
      </c>
      <c r="E1422" s="172">
        <v>0</v>
      </c>
    </row>
    <row r="1423" spans="3:5">
      <c r="C1423" s="57" t="s">
        <v>418</v>
      </c>
      <c r="D1423" s="172">
        <v>1519811</v>
      </c>
      <c r="E1423" s="172">
        <v>0</v>
      </c>
    </row>
    <row r="1424" spans="3:5">
      <c r="C1424" s="57" t="s">
        <v>530</v>
      </c>
      <c r="D1424" s="172">
        <v>1519811</v>
      </c>
      <c r="E1424" s="172">
        <v>0</v>
      </c>
    </row>
    <row r="1425" spans="3:5">
      <c r="C1425" s="57" t="s">
        <v>638</v>
      </c>
      <c r="D1425" s="172">
        <v>1109666</v>
      </c>
      <c r="E1425" s="172">
        <v>0</v>
      </c>
    </row>
    <row r="1426" spans="3:5">
      <c r="C1426" s="57" t="s">
        <v>390</v>
      </c>
      <c r="D1426" s="172">
        <v>2512391</v>
      </c>
      <c r="E1426" s="172">
        <v>0</v>
      </c>
    </row>
    <row r="1427" spans="3:5">
      <c r="C1427" s="57" t="s">
        <v>351</v>
      </c>
      <c r="D1427" s="172">
        <v>32037047</v>
      </c>
      <c r="E1427" s="172">
        <v>0</v>
      </c>
    </row>
    <row r="1428" spans="3:5">
      <c r="C1428" s="57" t="s">
        <v>392</v>
      </c>
      <c r="D1428" s="172">
        <v>2168240</v>
      </c>
      <c r="E1428" s="172">
        <v>8053714.6200000001</v>
      </c>
    </row>
    <row r="1429" spans="3:5">
      <c r="C1429" s="57" t="s">
        <v>393</v>
      </c>
      <c r="D1429" s="172">
        <v>3241040</v>
      </c>
      <c r="E1429" s="172">
        <v>0</v>
      </c>
    </row>
    <row r="1430" spans="3:5">
      <c r="C1430" s="57" t="s">
        <v>394</v>
      </c>
      <c r="D1430" s="172">
        <v>2512391</v>
      </c>
      <c r="E1430" s="172">
        <v>0</v>
      </c>
    </row>
    <row r="1431" spans="3:5">
      <c r="C1431" s="57" t="s">
        <v>395</v>
      </c>
      <c r="D1431" s="172">
        <v>268235</v>
      </c>
      <c r="E1431" s="172">
        <v>0</v>
      </c>
    </row>
    <row r="1432" spans="3:5">
      <c r="C1432" s="57" t="s">
        <v>663</v>
      </c>
      <c r="D1432" s="172">
        <v>1514598</v>
      </c>
      <c r="E1432" s="172">
        <v>0</v>
      </c>
    </row>
    <row r="1433" spans="3:5">
      <c r="C1433" s="57" t="s">
        <v>767</v>
      </c>
      <c r="D1433" s="172">
        <v>1514598</v>
      </c>
      <c r="E1433" s="172">
        <v>0</v>
      </c>
    </row>
    <row r="1434" spans="3:5">
      <c r="C1434" s="57" t="s">
        <v>562</v>
      </c>
      <c r="D1434" s="172">
        <v>46009770</v>
      </c>
      <c r="E1434" s="172">
        <v>0</v>
      </c>
    </row>
    <row r="1435" spans="3:5">
      <c r="C1435" s="57" t="s">
        <v>672</v>
      </c>
      <c r="D1435" s="172">
        <v>100000</v>
      </c>
      <c r="E1435" s="172">
        <v>0</v>
      </c>
    </row>
    <row r="1436" spans="3:5">
      <c r="C1436" s="171" t="s">
        <v>368</v>
      </c>
      <c r="D1436" s="172">
        <v>150029233</v>
      </c>
      <c r="E1436" s="172">
        <v>108560528.43000001</v>
      </c>
    </row>
    <row r="1437" spans="3:5">
      <c r="C1437" s="57" t="s">
        <v>356</v>
      </c>
      <c r="D1437" s="172">
        <v>24680181</v>
      </c>
      <c r="E1437" s="172">
        <v>0</v>
      </c>
    </row>
    <row r="1438" spans="3:5">
      <c r="C1438" s="173" t="s">
        <v>374</v>
      </c>
      <c r="D1438" s="174">
        <v>23664443</v>
      </c>
      <c r="E1438" s="174">
        <v>0</v>
      </c>
    </row>
    <row r="1439" spans="3:5">
      <c r="C1439" s="177" t="s">
        <v>325</v>
      </c>
      <c r="D1439" s="176">
        <v>2825645076</v>
      </c>
      <c r="E1439" s="176">
        <v>282116206.09000003</v>
      </c>
    </row>
    <row r="1440" spans="3:5">
      <c r="C1440" s="57" t="s">
        <v>240</v>
      </c>
      <c r="D1440" s="172">
        <v>1798325483</v>
      </c>
      <c r="E1440" s="172">
        <v>222110294.44999999</v>
      </c>
    </row>
    <row r="1441" spans="3:5">
      <c r="C1441" s="57" t="s">
        <v>593</v>
      </c>
      <c r="D1441" s="172">
        <v>0</v>
      </c>
      <c r="E1441" s="172">
        <v>0</v>
      </c>
    </row>
    <row r="1442" spans="3:5">
      <c r="C1442" s="57" t="s">
        <v>637</v>
      </c>
      <c r="D1442" s="172">
        <v>0</v>
      </c>
      <c r="E1442" s="172">
        <v>0</v>
      </c>
    </row>
    <row r="1443" spans="3:5">
      <c r="C1443" s="57" t="s">
        <v>386</v>
      </c>
      <c r="D1443" s="172">
        <v>1140378</v>
      </c>
      <c r="E1443" s="172">
        <v>0</v>
      </c>
    </row>
    <row r="1444" spans="3:5">
      <c r="C1444" s="57" t="s">
        <v>341</v>
      </c>
      <c r="D1444" s="172">
        <v>156108</v>
      </c>
      <c r="E1444" s="172">
        <v>0</v>
      </c>
    </row>
    <row r="1445" spans="3:5">
      <c r="C1445" s="57" t="s">
        <v>619</v>
      </c>
      <c r="D1445" s="172">
        <v>1398551</v>
      </c>
      <c r="E1445" s="172">
        <v>0</v>
      </c>
    </row>
    <row r="1446" spans="3:5">
      <c r="C1446" s="57" t="s">
        <v>634</v>
      </c>
      <c r="D1446" s="172">
        <v>0</v>
      </c>
      <c r="E1446" s="172">
        <v>3112093.01</v>
      </c>
    </row>
    <row r="1447" spans="3:5">
      <c r="C1447" s="57" t="s">
        <v>536</v>
      </c>
      <c r="D1447" s="172">
        <v>0</v>
      </c>
      <c r="E1447" s="172">
        <v>1592053.89</v>
      </c>
    </row>
    <row r="1448" spans="3:5">
      <c r="C1448" s="57" t="s">
        <v>535</v>
      </c>
      <c r="D1448" s="172">
        <v>1605091</v>
      </c>
      <c r="E1448" s="172">
        <v>4396599.92</v>
      </c>
    </row>
    <row r="1449" spans="3:5">
      <c r="C1449" s="57" t="s">
        <v>289</v>
      </c>
      <c r="D1449" s="172">
        <v>167481321</v>
      </c>
      <c r="E1449" s="172">
        <v>0</v>
      </c>
    </row>
    <row r="1450" spans="3:5">
      <c r="C1450" s="57" t="s">
        <v>799</v>
      </c>
      <c r="D1450" s="172">
        <v>6842908</v>
      </c>
      <c r="E1450" s="172">
        <v>0</v>
      </c>
    </row>
    <row r="1451" spans="3:5">
      <c r="C1451" s="57" t="s">
        <v>446</v>
      </c>
      <c r="D1451" s="172">
        <v>158322380</v>
      </c>
      <c r="E1451" s="172">
        <v>32825958.109999999</v>
      </c>
    </row>
    <row r="1452" spans="3:5">
      <c r="C1452" s="57" t="s">
        <v>651</v>
      </c>
      <c r="D1452" s="172">
        <v>42248433</v>
      </c>
      <c r="E1452" s="172">
        <v>0</v>
      </c>
    </row>
    <row r="1453" spans="3:5">
      <c r="C1453" s="57" t="s">
        <v>841</v>
      </c>
      <c r="D1453" s="172">
        <v>60808266</v>
      </c>
      <c r="E1453" s="172">
        <v>0</v>
      </c>
    </row>
    <row r="1454" spans="3:5">
      <c r="C1454" s="57" t="s">
        <v>347</v>
      </c>
      <c r="D1454" s="172">
        <v>75716837</v>
      </c>
      <c r="E1454" s="172">
        <v>0</v>
      </c>
    </row>
    <row r="1455" spans="3:5">
      <c r="C1455" s="57" t="s">
        <v>490</v>
      </c>
      <c r="D1455" s="172">
        <v>2760158</v>
      </c>
      <c r="E1455" s="172">
        <v>0</v>
      </c>
    </row>
    <row r="1456" spans="3:5">
      <c r="C1456" s="57" t="s">
        <v>326</v>
      </c>
      <c r="D1456" s="172">
        <v>1526627</v>
      </c>
      <c r="E1456" s="172">
        <v>0</v>
      </c>
    </row>
    <row r="1457" spans="3:5">
      <c r="C1457" s="57" t="s">
        <v>266</v>
      </c>
      <c r="D1457" s="172">
        <v>3886577</v>
      </c>
      <c r="E1457" s="172">
        <v>0</v>
      </c>
    </row>
    <row r="1458" spans="3:5">
      <c r="C1458" s="57" t="s">
        <v>640</v>
      </c>
      <c r="D1458" s="172">
        <v>0</v>
      </c>
      <c r="E1458" s="172">
        <v>0</v>
      </c>
    </row>
    <row r="1459" spans="3:5">
      <c r="C1459" s="57" t="s">
        <v>673</v>
      </c>
      <c r="D1459" s="172">
        <v>5033490</v>
      </c>
      <c r="E1459" s="172">
        <v>0</v>
      </c>
    </row>
    <row r="1460" spans="3:5">
      <c r="C1460" s="57" t="s">
        <v>559</v>
      </c>
      <c r="D1460" s="172">
        <v>2334000</v>
      </c>
      <c r="E1460" s="172">
        <v>0</v>
      </c>
    </row>
    <row r="1461" spans="3:5">
      <c r="C1461" s="57" t="s">
        <v>521</v>
      </c>
      <c r="D1461" s="172">
        <v>374290</v>
      </c>
      <c r="E1461" s="172">
        <v>0</v>
      </c>
    </row>
    <row r="1462" spans="3:5">
      <c r="C1462" s="57" t="s">
        <v>674</v>
      </c>
      <c r="D1462" s="172">
        <v>1000000</v>
      </c>
      <c r="E1462" s="172">
        <v>0</v>
      </c>
    </row>
    <row r="1463" spans="3:5">
      <c r="C1463" s="57" t="s">
        <v>345</v>
      </c>
      <c r="D1463" s="172">
        <v>97757018</v>
      </c>
      <c r="E1463" s="172">
        <v>0</v>
      </c>
    </row>
    <row r="1464" spans="3:5">
      <c r="C1464" s="57" t="s">
        <v>479</v>
      </c>
      <c r="D1464" s="172">
        <v>23470463</v>
      </c>
      <c r="E1464" s="172">
        <v>12766283.84</v>
      </c>
    </row>
    <row r="1465" spans="3:5">
      <c r="C1465" s="57" t="s">
        <v>327</v>
      </c>
      <c r="D1465" s="172">
        <v>15000001</v>
      </c>
      <c r="E1465" s="172">
        <v>0</v>
      </c>
    </row>
    <row r="1466" spans="3:5">
      <c r="C1466" s="57" t="s">
        <v>413</v>
      </c>
      <c r="D1466" s="172">
        <v>0</v>
      </c>
      <c r="E1466" s="172">
        <v>3670912.98</v>
      </c>
    </row>
    <row r="1467" spans="3:5">
      <c r="C1467" s="57" t="s">
        <v>844</v>
      </c>
      <c r="D1467" s="172">
        <v>6975350</v>
      </c>
      <c r="E1467" s="172">
        <v>6485621.4800000004</v>
      </c>
    </row>
    <row r="1468" spans="3:5">
      <c r="C1468" s="57" t="s">
        <v>299</v>
      </c>
      <c r="D1468" s="172">
        <v>1000000</v>
      </c>
      <c r="E1468" s="172">
        <v>0</v>
      </c>
    </row>
    <row r="1469" spans="3:5">
      <c r="C1469" s="57" t="s">
        <v>653</v>
      </c>
      <c r="D1469" s="172">
        <v>17521929</v>
      </c>
      <c r="E1469" s="172">
        <v>0</v>
      </c>
    </row>
    <row r="1470" spans="3:5">
      <c r="C1470" s="57" t="s">
        <v>416</v>
      </c>
      <c r="D1470" s="172">
        <v>5100000</v>
      </c>
      <c r="E1470" s="172">
        <v>0</v>
      </c>
    </row>
    <row r="1471" spans="3:5">
      <c r="C1471" s="57" t="s">
        <v>480</v>
      </c>
      <c r="D1471" s="172">
        <v>29822131</v>
      </c>
      <c r="E1471" s="172">
        <v>0</v>
      </c>
    </row>
    <row r="1472" spans="3:5">
      <c r="C1472" s="57" t="s">
        <v>457</v>
      </c>
      <c r="D1472" s="172">
        <v>41353374</v>
      </c>
      <c r="E1472" s="172">
        <v>0</v>
      </c>
    </row>
    <row r="1473" spans="3:5">
      <c r="C1473" s="173" t="s">
        <v>270</v>
      </c>
      <c r="D1473" s="174">
        <v>75000389</v>
      </c>
      <c r="E1473" s="174">
        <v>25433260.850000001</v>
      </c>
    </row>
    <row r="1474" spans="3:5">
      <c r="C1474" s="171" t="s">
        <v>531</v>
      </c>
      <c r="D1474" s="172">
        <v>30019393</v>
      </c>
      <c r="E1474" s="172">
        <v>0</v>
      </c>
    </row>
    <row r="1475" spans="3:5">
      <c r="C1475" s="57" t="s">
        <v>321</v>
      </c>
      <c r="D1475" s="172">
        <v>75000187</v>
      </c>
      <c r="E1475" s="172">
        <v>19334140.109999999</v>
      </c>
    </row>
    <row r="1476" spans="3:5">
      <c r="C1476" s="57" t="s">
        <v>477</v>
      </c>
      <c r="D1476" s="172">
        <v>701291</v>
      </c>
      <c r="E1476" s="172">
        <v>0</v>
      </c>
    </row>
    <row r="1477" spans="3:5">
      <c r="C1477" s="57" t="s">
        <v>391</v>
      </c>
      <c r="D1477" s="172">
        <v>1467303</v>
      </c>
      <c r="E1477" s="172">
        <v>0</v>
      </c>
    </row>
    <row r="1478" spans="3:5">
      <c r="C1478" s="57" t="s">
        <v>392</v>
      </c>
      <c r="D1478" s="172">
        <v>4830305</v>
      </c>
      <c r="E1478" s="172">
        <v>0</v>
      </c>
    </row>
    <row r="1479" spans="3:5">
      <c r="C1479" s="57" t="s">
        <v>393</v>
      </c>
      <c r="D1479" s="172">
        <v>3390954</v>
      </c>
      <c r="E1479" s="172">
        <v>0</v>
      </c>
    </row>
    <row r="1480" spans="3:5">
      <c r="C1480" s="57" t="s">
        <v>830</v>
      </c>
      <c r="D1480" s="172">
        <v>7800000</v>
      </c>
      <c r="E1480" s="172">
        <v>0</v>
      </c>
    </row>
    <row r="1481" spans="3:5">
      <c r="C1481" s="57" t="s">
        <v>395</v>
      </c>
      <c r="D1481" s="172">
        <v>7336516</v>
      </c>
      <c r="E1481" s="172">
        <v>0</v>
      </c>
    </row>
    <row r="1482" spans="3:5">
      <c r="C1482" s="57" t="s">
        <v>663</v>
      </c>
      <c r="D1482" s="172">
        <v>7519124</v>
      </c>
      <c r="E1482" s="172">
        <v>4858598.24</v>
      </c>
    </row>
    <row r="1483" spans="3:5">
      <c r="C1483" s="57" t="s">
        <v>322</v>
      </c>
      <c r="D1483" s="172">
        <v>15600000</v>
      </c>
      <c r="E1483" s="172">
        <v>7359643.3099999996</v>
      </c>
    </row>
    <row r="1484" spans="3:5">
      <c r="C1484" s="57" t="s">
        <v>481</v>
      </c>
      <c r="D1484" s="172">
        <v>6349242</v>
      </c>
      <c r="E1484" s="172">
        <v>0</v>
      </c>
    </row>
    <row r="1485" spans="3:5">
      <c r="C1485" s="57" t="s">
        <v>767</v>
      </c>
      <c r="D1485" s="172">
        <v>6850758</v>
      </c>
      <c r="E1485" s="172">
        <v>5019301.09</v>
      </c>
    </row>
    <row r="1486" spans="3:5">
      <c r="C1486" s="57" t="s">
        <v>284</v>
      </c>
      <c r="D1486" s="172">
        <v>11600000</v>
      </c>
      <c r="E1486" s="172">
        <v>0</v>
      </c>
    </row>
    <row r="1487" spans="3:5">
      <c r="C1487" s="57" t="s">
        <v>449</v>
      </c>
      <c r="D1487" s="172">
        <v>1503825</v>
      </c>
      <c r="E1487" s="172">
        <v>0</v>
      </c>
    </row>
    <row r="1488" spans="3:5">
      <c r="C1488" s="57" t="s">
        <v>300</v>
      </c>
      <c r="D1488" s="172">
        <v>50000000</v>
      </c>
      <c r="E1488" s="172">
        <v>0</v>
      </c>
    </row>
    <row r="1489" spans="3:5">
      <c r="C1489" s="57" t="s">
        <v>334</v>
      </c>
      <c r="D1489" s="172">
        <v>2503798</v>
      </c>
      <c r="E1489" s="172">
        <v>0</v>
      </c>
    </row>
    <row r="1490" spans="3:5">
      <c r="C1490" s="57" t="s">
        <v>262</v>
      </c>
      <c r="D1490" s="172">
        <v>60307454</v>
      </c>
      <c r="E1490" s="172">
        <v>0</v>
      </c>
    </row>
    <row r="1491" spans="3:5">
      <c r="C1491" s="57" t="s">
        <v>354</v>
      </c>
      <c r="D1491" s="172">
        <v>7774458</v>
      </c>
      <c r="E1491" s="172">
        <v>0</v>
      </c>
    </row>
    <row r="1492" spans="3:5">
      <c r="C1492" s="57" t="s">
        <v>371</v>
      </c>
      <c r="D1492" s="172">
        <v>650000</v>
      </c>
      <c r="E1492" s="172">
        <v>0</v>
      </c>
    </row>
    <row r="1493" spans="3:5">
      <c r="C1493" s="57" t="s">
        <v>398</v>
      </c>
      <c r="D1493" s="172">
        <v>12342006</v>
      </c>
      <c r="E1493" s="172">
        <v>6561670.2999999998</v>
      </c>
    </row>
    <row r="1494" spans="3:5">
      <c r="C1494" s="57" t="s">
        <v>512</v>
      </c>
      <c r="D1494" s="172">
        <v>92371789</v>
      </c>
      <c r="E1494" s="172">
        <v>0</v>
      </c>
    </row>
    <row r="1495" spans="3:5">
      <c r="C1495" s="57" t="s">
        <v>399</v>
      </c>
      <c r="D1495" s="172">
        <v>1088470</v>
      </c>
      <c r="E1495" s="172">
        <v>0</v>
      </c>
    </row>
    <row r="1496" spans="3:5">
      <c r="C1496" s="57" t="s">
        <v>367</v>
      </c>
      <c r="D1496" s="172">
        <v>233890144</v>
      </c>
      <c r="E1496" s="172">
        <v>6416273.0999999996</v>
      </c>
    </row>
    <row r="1497" spans="3:5">
      <c r="C1497" s="57" t="s">
        <v>632</v>
      </c>
      <c r="D1497" s="172">
        <v>7603739</v>
      </c>
      <c r="E1497" s="172">
        <v>0</v>
      </c>
    </row>
    <row r="1498" spans="3:5">
      <c r="C1498" s="57" t="s">
        <v>400</v>
      </c>
      <c r="D1498" s="172">
        <v>1076683</v>
      </c>
      <c r="E1498" s="172">
        <v>0</v>
      </c>
    </row>
    <row r="1499" spans="3:5">
      <c r="C1499" s="57" t="s">
        <v>369</v>
      </c>
      <c r="D1499" s="172">
        <v>86666061</v>
      </c>
      <c r="E1499" s="172">
        <v>74798986.469999999</v>
      </c>
    </row>
    <row r="1500" spans="3:5">
      <c r="C1500" s="57" t="s">
        <v>540</v>
      </c>
      <c r="D1500" s="172">
        <v>1520748</v>
      </c>
      <c r="E1500" s="172">
        <v>0</v>
      </c>
    </row>
    <row r="1501" spans="3:5">
      <c r="C1501" s="57" t="s">
        <v>757</v>
      </c>
      <c r="D1501" s="172">
        <v>1521864</v>
      </c>
      <c r="E1501" s="172">
        <v>0</v>
      </c>
    </row>
    <row r="1502" spans="3:5">
      <c r="C1502" s="57" t="s">
        <v>773</v>
      </c>
      <c r="D1502" s="172">
        <v>1520748</v>
      </c>
      <c r="E1502" s="172">
        <v>0</v>
      </c>
    </row>
    <row r="1503" spans="3:5">
      <c r="C1503" s="57" t="s">
        <v>635</v>
      </c>
      <c r="D1503" s="172">
        <v>1076683</v>
      </c>
      <c r="E1503" s="172">
        <v>0</v>
      </c>
    </row>
    <row r="1504" spans="3:5">
      <c r="C1504" s="57" t="s">
        <v>285</v>
      </c>
      <c r="D1504" s="172">
        <v>1934886</v>
      </c>
      <c r="E1504" s="172">
        <v>0</v>
      </c>
    </row>
    <row r="1505" spans="3:5">
      <c r="C1505" s="57" t="s">
        <v>809</v>
      </c>
      <c r="D1505" s="172">
        <v>2506545</v>
      </c>
      <c r="E1505" s="172">
        <v>7478897.75</v>
      </c>
    </row>
    <row r="1506" spans="3:5">
      <c r="C1506" s="57" t="s">
        <v>562</v>
      </c>
      <c r="D1506" s="172">
        <v>38981691</v>
      </c>
      <c r="E1506" s="172">
        <v>0</v>
      </c>
    </row>
    <row r="1507" spans="3:5">
      <c r="C1507" s="57" t="s">
        <v>672</v>
      </c>
      <c r="D1507" s="172">
        <v>496091</v>
      </c>
      <c r="E1507" s="172">
        <v>0</v>
      </c>
    </row>
    <row r="1508" spans="3:5">
      <c r="C1508" s="57" t="s">
        <v>362</v>
      </c>
      <c r="D1508" s="172">
        <v>46778029</v>
      </c>
      <c r="E1508" s="172">
        <v>0</v>
      </c>
    </row>
    <row r="1509" spans="3:5">
      <c r="C1509" s="57" t="s">
        <v>401</v>
      </c>
      <c r="D1509" s="172">
        <v>1064620</v>
      </c>
      <c r="E1509" s="172">
        <v>0</v>
      </c>
    </row>
    <row r="1510" spans="3:5">
      <c r="C1510" s="57" t="s">
        <v>515</v>
      </c>
      <c r="D1510" s="172">
        <v>7458987</v>
      </c>
      <c r="E1510" s="172">
        <v>0</v>
      </c>
    </row>
    <row r="1511" spans="3:5">
      <c r="C1511" s="57" t="s">
        <v>451</v>
      </c>
      <c r="D1511" s="172">
        <v>318025</v>
      </c>
      <c r="E1511" s="172">
        <v>0</v>
      </c>
    </row>
    <row r="1512" spans="3:5">
      <c r="C1512" s="57" t="s">
        <v>402</v>
      </c>
      <c r="D1512" s="172">
        <v>2537460</v>
      </c>
      <c r="E1512" s="172">
        <v>0</v>
      </c>
    </row>
    <row r="1513" spans="3:5">
      <c r="C1513" s="57" t="s">
        <v>538</v>
      </c>
      <c r="D1513" s="172">
        <v>3390954</v>
      </c>
      <c r="E1513" s="172">
        <v>0</v>
      </c>
    </row>
    <row r="1514" spans="3:5">
      <c r="C1514" s="57" t="s">
        <v>452</v>
      </c>
      <c r="D1514" s="172">
        <v>4069408</v>
      </c>
      <c r="E1514" s="172">
        <v>0</v>
      </c>
    </row>
    <row r="1515" spans="3:5">
      <c r="C1515" s="57" t="s">
        <v>537</v>
      </c>
      <c r="D1515" s="172">
        <v>1503825</v>
      </c>
      <c r="E1515" s="172">
        <v>0</v>
      </c>
    </row>
    <row r="1516" spans="3:5">
      <c r="C1516" s="57" t="s">
        <v>453</v>
      </c>
      <c r="D1516" s="172">
        <v>1065404</v>
      </c>
      <c r="E1516" s="172">
        <v>0</v>
      </c>
    </row>
    <row r="1517" spans="3:5">
      <c r="C1517" s="57" t="s">
        <v>836</v>
      </c>
      <c r="D1517" s="172">
        <v>7519124</v>
      </c>
      <c r="E1517" s="172">
        <v>0</v>
      </c>
    </row>
    <row r="1518" spans="3:5">
      <c r="C1518" s="57" t="s">
        <v>353</v>
      </c>
      <c r="D1518" s="172">
        <v>15630630</v>
      </c>
      <c r="E1518" s="172">
        <v>0</v>
      </c>
    </row>
    <row r="1519" spans="3:5">
      <c r="C1519" s="57" t="s">
        <v>420</v>
      </c>
      <c r="D1519" s="172">
        <v>1503825</v>
      </c>
      <c r="E1519" s="172">
        <v>0</v>
      </c>
    </row>
    <row r="1520" spans="3:5">
      <c r="C1520" s="57" t="s">
        <v>361</v>
      </c>
      <c r="D1520" s="172">
        <v>21767853</v>
      </c>
      <c r="E1520" s="172">
        <v>0</v>
      </c>
    </row>
    <row r="1521" spans="3:5">
      <c r="C1521" s="57" t="s">
        <v>421</v>
      </c>
      <c r="D1521" s="172">
        <v>5327021</v>
      </c>
      <c r="E1521" s="172">
        <v>0</v>
      </c>
    </row>
    <row r="1522" spans="3:5">
      <c r="C1522" s="57" t="s">
        <v>356</v>
      </c>
      <c r="D1522" s="172">
        <v>14820682</v>
      </c>
      <c r="E1522" s="172">
        <v>0</v>
      </c>
    </row>
    <row r="1523" spans="3:5">
      <c r="C1523" s="57" t="s">
        <v>422</v>
      </c>
      <c r="D1523" s="172">
        <v>1065404</v>
      </c>
      <c r="E1523" s="172">
        <v>0</v>
      </c>
    </row>
    <row r="1524" spans="3:5">
      <c r="C1524" s="57" t="s">
        <v>423</v>
      </c>
      <c r="D1524" s="172">
        <v>1065404</v>
      </c>
      <c r="E1524" s="172">
        <v>0</v>
      </c>
    </row>
    <row r="1525" spans="3:5">
      <c r="C1525" s="57" t="s">
        <v>374</v>
      </c>
      <c r="D1525" s="172">
        <v>30000002</v>
      </c>
      <c r="E1525" s="172">
        <v>0</v>
      </c>
    </row>
    <row r="1526" spans="3:5">
      <c r="C1526" s="57" t="s">
        <v>242</v>
      </c>
      <c r="D1526" s="172">
        <v>31038087</v>
      </c>
      <c r="E1526" s="172">
        <v>8564710.0800000001</v>
      </c>
    </row>
    <row r="1527" spans="3:5">
      <c r="C1527" s="57" t="s">
        <v>675</v>
      </c>
      <c r="D1527" s="172">
        <v>11788086</v>
      </c>
      <c r="E1527" s="172">
        <v>8564710.0800000001</v>
      </c>
    </row>
    <row r="1528" spans="3:5">
      <c r="C1528" s="57" t="s">
        <v>676</v>
      </c>
      <c r="D1528" s="172">
        <v>19250001</v>
      </c>
      <c r="E1528" s="172">
        <v>0</v>
      </c>
    </row>
    <row r="1529" spans="3:5">
      <c r="C1529" s="57" t="s">
        <v>243</v>
      </c>
      <c r="D1529" s="172">
        <v>996281506</v>
      </c>
      <c r="E1529" s="172">
        <v>51441201.560000002</v>
      </c>
    </row>
    <row r="1530" spans="3:5">
      <c r="C1530" s="57" t="s">
        <v>364</v>
      </c>
      <c r="D1530" s="172">
        <v>123061645</v>
      </c>
      <c r="E1530" s="172">
        <v>0</v>
      </c>
    </row>
    <row r="1531" spans="3:5">
      <c r="C1531" s="57" t="s">
        <v>833</v>
      </c>
      <c r="D1531" s="172">
        <v>7168666</v>
      </c>
      <c r="E1531" s="172">
        <v>0</v>
      </c>
    </row>
    <row r="1532" spans="3:5">
      <c r="C1532" s="57" t="s">
        <v>555</v>
      </c>
      <c r="D1532" s="172">
        <v>9151684</v>
      </c>
      <c r="E1532" s="172">
        <v>0</v>
      </c>
    </row>
    <row r="1533" spans="3:5">
      <c r="C1533" s="57" t="s">
        <v>556</v>
      </c>
      <c r="D1533" s="172">
        <v>5724544</v>
      </c>
      <c r="E1533" s="172">
        <v>0</v>
      </c>
    </row>
    <row r="1534" spans="3:5">
      <c r="C1534" s="57" t="s">
        <v>329</v>
      </c>
      <c r="D1534" s="172">
        <v>5095562</v>
      </c>
      <c r="E1534" s="172">
        <v>0</v>
      </c>
    </row>
    <row r="1535" spans="3:5">
      <c r="C1535" s="57" t="s">
        <v>289</v>
      </c>
      <c r="D1535" s="172">
        <v>7076045</v>
      </c>
      <c r="E1535" s="172">
        <v>0</v>
      </c>
    </row>
    <row r="1536" spans="3:5">
      <c r="C1536" s="57" t="s">
        <v>799</v>
      </c>
      <c r="D1536" s="172">
        <v>7076045</v>
      </c>
      <c r="E1536" s="172">
        <v>0</v>
      </c>
    </row>
    <row r="1537" spans="3:5">
      <c r="C1537" s="57" t="s">
        <v>446</v>
      </c>
      <c r="D1537" s="172">
        <v>7076045</v>
      </c>
      <c r="E1537" s="172">
        <v>0</v>
      </c>
    </row>
    <row r="1538" spans="3:5">
      <c r="C1538" s="57" t="s">
        <v>598</v>
      </c>
      <c r="D1538" s="172">
        <v>5660836</v>
      </c>
      <c r="E1538" s="172">
        <v>0</v>
      </c>
    </row>
    <row r="1539" spans="3:5">
      <c r="C1539" s="57" t="s">
        <v>552</v>
      </c>
      <c r="D1539" s="172">
        <v>346664211</v>
      </c>
      <c r="E1539" s="172">
        <v>51441201.560000002</v>
      </c>
    </row>
    <row r="1540" spans="3:5">
      <c r="C1540" s="57" t="s">
        <v>436</v>
      </c>
      <c r="D1540" s="172">
        <v>8495303</v>
      </c>
      <c r="E1540" s="172">
        <v>0</v>
      </c>
    </row>
    <row r="1541" spans="3:5">
      <c r="C1541" s="57" t="s">
        <v>507</v>
      </c>
      <c r="D1541" s="172">
        <v>1793408</v>
      </c>
      <c r="E1541" s="172">
        <v>0</v>
      </c>
    </row>
    <row r="1542" spans="3:5">
      <c r="C1542" s="57" t="s">
        <v>347</v>
      </c>
      <c r="D1542" s="172">
        <v>3871477</v>
      </c>
      <c r="E1542" s="172">
        <v>0</v>
      </c>
    </row>
    <row r="1543" spans="3:5">
      <c r="C1543" s="57" t="s">
        <v>442</v>
      </c>
      <c r="D1543" s="172">
        <v>2898175</v>
      </c>
      <c r="E1543" s="172">
        <v>0</v>
      </c>
    </row>
    <row r="1544" spans="3:5">
      <c r="C1544" s="57" t="s">
        <v>454</v>
      </c>
      <c r="D1544" s="172">
        <v>15724544</v>
      </c>
      <c r="E1544" s="172">
        <v>0</v>
      </c>
    </row>
    <row r="1545" spans="3:5">
      <c r="C1545" s="57" t="s">
        <v>448</v>
      </c>
      <c r="D1545" s="172">
        <v>6926897</v>
      </c>
      <c r="E1545" s="172">
        <v>0</v>
      </c>
    </row>
    <row r="1546" spans="3:5">
      <c r="C1546" s="57" t="s">
        <v>437</v>
      </c>
      <c r="D1546" s="172">
        <v>10711781</v>
      </c>
      <c r="E1546" s="172">
        <v>0</v>
      </c>
    </row>
    <row r="1547" spans="3:5">
      <c r="C1547" s="57" t="s">
        <v>438</v>
      </c>
      <c r="D1547" s="172">
        <v>7847377</v>
      </c>
      <c r="E1547" s="172">
        <v>0</v>
      </c>
    </row>
    <row r="1548" spans="3:5">
      <c r="C1548" s="57" t="s">
        <v>439</v>
      </c>
      <c r="D1548" s="172">
        <v>4220457</v>
      </c>
      <c r="E1548" s="172">
        <v>0</v>
      </c>
    </row>
    <row r="1549" spans="3:5">
      <c r="C1549" s="57" t="s">
        <v>440</v>
      </c>
      <c r="D1549" s="172">
        <v>5541962</v>
      </c>
      <c r="E1549" s="172">
        <v>0</v>
      </c>
    </row>
    <row r="1550" spans="3:5">
      <c r="C1550" s="57" t="s">
        <v>441</v>
      </c>
      <c r="D1550" s="172">
        <v>8626211</v>
      </c>
      <c r="E1550" s="172">
        <v>0</v>
      </c>
    </row>
    <row r="1551" spans="3:5">
      <c r="C1551" s="57" t="s">
        <v>309</v>
      </c>
      <c r="D1551" s="172">
        <v>5887269</v>
      </c>
      <c r="E1551" s="172">
        <v>0</v>
      </c>
    </row>
    <row r="1552" spans="3:5">
      <c r="C1552" s="57" t="s">
        <v>435</v>
      </c>
      <c r="D1552" s="172">
        <v>3841953</v>
      </c>
      <c r="E1552" s="172">
        <v>0</v>
      </c>
    </row>
    <row r="1553" spans="3:5">
      <c r="C1553" s="57" t="s">
        <v>550</v>
      </c>
      <c r="D1553" s="172">
        <v>6368440</v>
      </c>
      <c r="E1553" s="172">
        <v>0</v>
      </c>
    </row>
    <row r="1554" spans="3:5">
      <c r="C1554" s="57" t="s">
        <v>266</v>
      </c>
      <c r="D1554" s="172">
        <v>5382706</v>
      </c>
      <c r="E1554" s="172">
        <v>0</v>
      </c>
    </row>
    <row r="1555" spans="3:5">
      <c r="C1555" s="57" t="s">
        <v>294</v>
      </c>
      <c r="D1555" s="172">
        <v>1621248</v>
      </c>
      <c r="E1555" s="172">
        <v>0</v>
      </c>
    </row>
    <row r="1556" spans="3:5">
      <c r="C1556" s="57" t="s">
        <v>267</v>
      </c>
      <c r="D1556" s="172">
        <v>2495303</v>
      </c>
      <c r="E1556" s="172">
        <v>0</v>
      </c>
    </row>
    <row r="1557" spans="3:5">
      <c r="C1557" s="57" t="s">
        <v>525</v>
      </c>
      <c r="D1557" s="172">
        <v>2996868</v>
      </c>
      <c r="E1557" s="172">
        <v>0</v>
      </c>
    </row>
    <row r="1558" spans="3:5">
      <c r="C1558" s="57" t="s">
        <v>524</v>
      </c>
      <c r="D1558" s="172">
        <v>5724544</v>
      </c>
      <c r="E1558" s="172">
        <v>0</v>
      </c>
    </row>
    <row r="1559" spans="3:5">
      <c r="C1559" s="57" t="s">
        <v>559</v>
      </c>
      <c r="D1559" s="172">
        <v>1707480</v>
      </c>
      <c r="E1559" s="172">
        <v>0</v>
      </c>
    </row>
    <row r="1560" spans="3:5">
      <c r="C1560" s="57" t="s">
        <v>545</v>
      </c>
      <c r="D1560" s="172">
        <v>2868643</v>
      </c>
      <c r="E1560" s="172">
        <v>0</v>
      </c>
    </row>
    <row r="1561" spans="3:5">
      <c r="C1561" s="57" t="s">
        <v>523</v>
      </c>
      <c r="D1561" s="172">
        <v>5724544</v>
      </c>
      <c r="E1561" s="172">
        <v>0</v>
      </c>
    </row>
    <row r="1562" spans="3:5">
      <c r="C1562" s="57" t="s">
        <v>521</v>
      </c>
      <c r="D1562" s="172">
        <v>1321671</v>
      </c>
      <c r="E1562" s="172">
        <v>0</v>
      </c>
    </row>
    <row r="1563" spans="3:5">
      <c r="C1563" s="171" t="s">
        <v>520</v>
      </c>
      <c r="D1563" s="172">
        <v>1871626</v>
      </c>
      <c r="E1563" s="172">
        <v>0</v>
      </c>
    </row>
    <row r="1564" spans="3:5">
      <c r="C1564" s="57" t="s">
        <v>433</v>
      </c>
      <c r="D1564" s="172">
        <v>2756581</v>
      </c>
      <c r="E1564" s="172">
        <v>0</v>
      </c>
    </row>
    <row r="1565" spans="3:5">
      <c r="C1565" s="57" t="s">
        <v>674</v>
      </c>
      <c r="D1565" s="172">
        <v>3113460</v>
      </c>
      <c r="E1565" s="172">
        <v>0</v>
      </c>
    </row>
    <row r="1566" spans="3:5">
      <c r="C1566" s="171" t="s">
        <v>434</v>
      </c>
      <c r="D1566" s="172">
        <v>1724544</v>
      </c>
      <c r="E1566" s="172">
        <v>0</v>
      </c>
    </row>
    <row r="1567" spans="3:5">
      <c r="C1567" s="57" t="s">
        <v>342</v>
      </c>
      <c r="D1567" s="172">
        <v>5123056</v>
      </c>
      <c r="E1567" s="172">
        <v>0</v>
      </c>
    </row>
    <row r="1568" spans="3:5">
      <c r="C1568" s="57" t="s">
        <v>591</v>
      </c>
      <c r="D1568" s="172">
        <v>1289817</v>
      </c>
      <c r="E1568" s="172">
        <v>0</v>
      </c>
    </row>
    <row r="1569" spans="3:5">
      <c r="C1569" s="57" t="s">
        <v>345</v>
      </c>
      <c r="D1569" s="172">
        <v>4459123</v>
      </c>
      <c r="E1569" s="172">
        <v>0</v>
      </c>
    </row>
    <row r="1570" spans="3:5">
      <c r="C1570" s="57" t="s">
        <v>455</v>
      </c>
      <c r="D1570" s="172">
        <v>1621248</v>
      </c>
      <c r="E1570" s="172">
        <v>0</v>
      </c>
    </row>
    <row r="1571" spans="3:5">
      <c r="C1571" s="57" t="s">
        <v>269</v>
      </c>
      <c r="D1571" s="172">
        <v>724544</v>
      </c>
      <c r="E1571" s="172">
        <v>0</v>
      </c>
    </row>
    <row r="1572" spans="3:5">
      <c r="C1572" s="57" t="s">
        <v>276</v>
      </c>
      <c r="D1572" s="172">
        <v>111346337</v>
      </c>
      <c r="E1572" s="172">
        <v>0</v>
      </c>
    </row>
    <row r="1573" spans="3:5">
      <c r="C1573" s="57" t="s">
        <v>298</v>
      </c>
      <c r="D1573" s="172">
        <v>215897626</v>
      </c>
      <c r="E1573" s="172">
        <v>0</v>
      </c>
    </row>
    <row r="1574" spans="3:5">
      <c r="C1574" s="175" t="s">
        <v>328</v>
      </c>
      <c r="D1574" s="176">
        <v>1166533779</v>
      </c>
      <c r="E1574" s="176">
        <v>459117695.63999999</v>
      </c>
    </row>
    <row r="1575" spans="3:5">
      <c r="C1575" s="57" t="s">
        <v>240</v>
      </c>
      <c r="D1575" s="172">
        <v>1095258707</v>
      </c>
      <c r="E1575" s="172">
        <v>459117695.63999999</v>
      </c>
    </row>
    <row r="1576" spans="3:5">
      <c r="C1576" s="57" t="s">
        <v>329</v>
      </c>
      <c r="D1576" s="172">
        <v>155926763</v>
      </c>
      <c r="E1576" s="172">
        <v>139601902.19</v>
      </c>
    </row>
    <row r="1577" spans="3:5">
      <c r="C1577" s="57" t="s">
        <v>283</v>
      </c>
      <c r="D1577" s="172">
        <v>15267745</v>
      </c>
      <c r="E1577" s="172">
        <v>0</v>
      </c>
    </row>
    <row r="1578" spans="3:5">
      <c r="C1578" s="57" t="s">
        <v>558</v>
      </c>
      <c r="D1578" s="172">
        <v>3350221</v>
      </c>
      <c r="E1578" s="172">
        <v>0</v>
      </c>
    </row>
    <row r="1579" spans="3:5">
      <c r="C1579" s="57" t="s">
        <v>552</v>
      </c>
      <c r="D1579" s="172">
        <v>78000000</v>
      </c>
      <c r="E1579" s="172">
        <v>0</v>
      </c>
    </row>
    <row r="1580" spans="3:5">
      <c r="C1580" s="57" t="s">
        <v>677</v>
      </c>
      <c r="D1580" s="172">
        <v>2000000</v>
      </c>
      <c r="E1580" s="172">
        <v>0</v>
      </c>
    </row>
    <row r="1581" spans="3:5">
      <c r="C1581" s="57" t="s">
        <v>347</v>
      </c>
      <c r="D1581" s="172">
        <v>52500000</v>
      </c>
      <c r="E1581" s="172">
        <v>0</v>
      </c>
    </row>
    <row r="1582" spans="3:5">
      <c r="C1582" s="57" t="s">
        <v>442</v>
      </c>
      <c r="D1582" s="172">
        <v>192000005</v>
      </c>
      <c r="E1582" s="172">
        <v>14831112</v>
      </c>
    </row>
    <row r="1583" spans="3:5">
      <c r="C1583" s="57" t="s">
        <v>454</v>
      </c>
      <c r="D1583" s="172">
        <v>158005848</v>
      </c>
      <c r="E1583" s="172">
        <v>29662224</v>
      </c>
    </row>
    <row r="1584" spans="3:5">
      <c r="C1584" s="57" t="s">
        <v>326</v>
      </c>
      <c r="D1584" s="172">
        <v>4823521</v>
      </c>
      <c r="E1584" s="172">
        <v>0</v>
      </c>
    </row>
    <row r="1585" spans="3:5">
      <c r="C1585" s="57" t="s">
        <v>388</v>
      </c>
      <c r="D1585" s="172">
        <v>6985441</v>
      </c>
      <c r="E1585" s="172">
        <v>3437243.1</v>
      </c>
    </row>
    <row r="1586" spans="3:5">
      <c r="C1586" s="57" t="s">
        <v>692</v>
      </c>
      <c r="D1586" s="172">
        <v>3176642</v>
      </c>
      <c r="E1586" s="172">
        <v>820383.31</v>
      </c>
    </row>
    <row r="1587" spans="3:5">
      <c r="C1587" s="57" t="s">
        <v>671</v>
      </c>
      <c r="D1587" s="172">
        <v>4987407</v>
      </c>
      <c r="E1587" s="172">
        <v>4335402.75</v>
      </c>
    </row>
    <row r="1588" spans="3:5">
      <c r="C1588" s="57" t="s">
        <v>554</v>
      </c>
      <c r="D1588" s="172">
        <v>3675681</v>
      </c>
      <c r="E1588" s="172">
        <v>0</v>
      </c>
    </row>
    <row r="1589" spans="3:5">
      <c r="C1589" s="57" t="s">
        <v>553</v>
      </c>
      <c r="D1589" s="172">
        <v>7477912</v>
      </c>
      <c r="E1589" s="172">
        <v>0</v>
      </c>
    </row>
    <row r="1590" spans="3:5">
      <c r="C1590" s="57" t="s">
        <v>389</v>
      </c>
      <c r="D1590" s="172">
        <v>3675681</v>
      </c>
      <c r="E1590" s="172">
        <v>0</v>
      </c>
    </row>
    <row r="1591" spans="3:5">
      <c r="C1591" s="57" t="s">
        <v>599</v>
      </c>
      <c r="D1591" s="172">
        <v>1534916</v>
      </c>
      <c r="E1591" s="172">
        <v>0</v>
      </c>
    </row>
    <row r="1592" spans="3:5">
      <c r="C1592" s="57" t="s">
        <v>533</v>
      </c>
      <c r="D1592" s="172">
        <v>1534916</v>
      </c>
      <c r="E1592" s="172">
        <v>0</v>
      </c>
    </row>
    <row r="1593" spans="3:5">
      <c r="C1593" s="57" t="s">
        <v>404</v>
      </c>
      <c r="D1593" s="172">
        <v>1963325</v>
      </c>
      <c r="E1593" s="172">
        <v>0</v>
      </c>
    </row>
    <row r="1594" spans="3:5">
      <c r="C1594" s="57" t="s">
        <v>330</v>
      </c>
      <c r="D1594" s="172">
        <v>89697001</v>
      </c>
      <c r="E1594" s="172">
        <v>24710687.710000001</v>
      </c>
    </row>
    <row r="1595" spans="3:5">
      <c r="C1595" s="57" t="s">
        <v>405</v>
      </c>
      <c r="D1595" s="172">
        <v>7487081</v>
      </c>
      <c r="E1595" s="172">
        <v>1285524.3899999999</v>
      </c>
    </row>
    <row r="1596" spans="3:5">
      <c r="C1596" s="57" t="s">
        <v>292</v>
      </c>
      <c r="D1596" s="172">
        <v>0</v>
      </c>
      <c r="E1596" s="172">
        <v>136988828.66999999</v>
      </c>
    </row>
    <row r="1597" spans="3:5">
      <c r="C1597" s="57" t="s">
        <v>406</v>
      </c>
      <c r="D1597" s="172">
        <v>6931456</v>
      </c>
      <c r="E1597" s="172">
        <v>3612118.25</v>
      </c>
    </row>
    <row r="1598" spans="3:5">
      <c r="C1598" s="57" t="s">
        <v>407</v>
      </c>
      <c r="D1598" s="172">
        <v>3406890</v>
      </c>
      <c r="E1598" s="172">
        <v>1582789.11</v>
      </c>
    </row>
    <row r="1599" spans="3:5">
      <c r="C1599" s="57" t="s">
        <v>408</v>
      </c>
      <c r="D1599" s="172">
        <v>6332975</v>
      </c>
      <c r="E1599" s="172">
        <v>2583504.33</v>
      </c>
    </row>
    <row r="1600" spans="3:5">
      <c r="C1600" s="57" t="s">
        <v>455</v>
      </c>
      <c r="D1600" s="172">
        <v>1000000</v>
      </c>
      <c r="E1600" s="172">
        <v>0</v>
      </c>
    </row>
    <row r="1601" spans="3:5">
      <c r="C1601" s="57" t="s">
        <v>409</v>
      </c>
      <c r="D1601" s="172">
        <v>4122537</v>
      </c>
      <c r="E1601" s="172">
        <v>2228978.69</v>
      </c>
    </row>
    <row r="1602" spans="3:5">
      <c r="C1602" s="57" t="s">
        <v>820</v>
      </c>
      <c r="D1602" s="172">
        <v>14639887</v>
      </c>
      <c r="E1602" s="172">
        <v>0</v>
      </c>
    </row>
    <row r="1603" spans="3:5">
      <c r="C1603" s="57" t="s">
        <v>321</v>
      </c>
      <c r="D1603" s="172">
        <v>13758530</v>
      </c>
      <c r="E1603" s="172">
        <v>0</v>
      </c>
    </row>
    <row r="1604" spans="3:5">
      <c r="C1604" s="57" t="s">
        <v>450</v>
      </c>
      <c r="D1604" s="172">
        <v>3000000</v>
      </c>
      <c r="E1604" s="172">
        <v>0</v>
      </c>
    </row>
    <row r="1605" spans="3:5">
      <c r="C1605" s="57" t="s">
        <v>355</v>
      </c>
      <c r="D1605" s="172">
        <v>22303876</v>
      </c>
      <c r="E1605" s="172">
        <v>0</v>
      </c>
    </row>
    <row r="1606" spans="3:5">
      <c r="C1606" s="57" t="s">
        <v>370</v>
      </c>
      <c r="D1606" s="172">
        <v>225692450</v>
      </c>
      <c r="E1606" s="172">
        <v>93436997.140000001</v>
      </c>
    </row>
    <row r="1607" spans="3:5">
      <c r="C1607" s="57" t="s">
        <v>243</v>
      </c>
      <c r="D1607" s="172">
        <v>71275072</v>
      </c>
      <c r="E1607" s="172">
        <v>0</v>
      </c>
    </row>
    <row r="1608" spans="3:5">
      <c r="C1608" s="57" t="s">
        <v>678</v>
      </c>
      <c r="D1608" s="172">
        <v>71275072</v>
      </c>
      <c r="E1608" s="172">
        <v>0</v>
      </c>
    </row>
    <row r="1609" spans="3:5">
      <c r="C1609" s="57" t="s">
        <v>292</v>
      </c>
      <c r="D1609" s="172">
        <v>0</v>
      </c>
      <c r="E1609" s="172">
        <v>0</v>
      </c>
    </row>
    <row r="1610" spans="3:5">
      <c r="C1610" s="175" t="s">
        <v>331</v>
      </c>
      <c r="D1610" s="176">
        <v>1168165414</v>
      </c>
      <c r="E1610" s="176">
        <v>242291884.60000002</v>
      </c>
    </row>
    <row r="1611" spans="3:5">
      <c r="C1611" s="173" t="s">
        <v>240</v>
      </c>
      <c r="D1611" s="174">
        <v>1168165414</v>
      </c>
      <c r="E1611" s="174">
        <v>242291884.60000002</v>
      </c>
    </row>
    <row r="1612" spans="3:5">
      <c r="C1612" s="171" t="s">
        <v>833</v>
      </c>
      <c r="D1612" s="172">
        <v>99552215</v>
      </c>
      <c r="E1612" s="172">
        <v>7505731.5099999998</v>
      </c>
    </row>
    <row r="1613" spans="3:5">
      <c r="C1613" s="57" t="s">
        <v>845</v>
      </c>
      <c r="D1613" s="172">
        <v>13201401</v>
      </c>
      <c r="E1613" s="172">
        <v>2450000</v>
      </c>
    </row>
    <row r="1614" spans="3:5">
      <c r="C1614" s="57" t="s">
        <v>507</v>
      </c>
      <c r="D1614" s="172">
        <v>401095956</v>
      </c>
      <c r="E1614" s="172">
        <v>167110971.96000001</v>
      </c>
    </row>
    <row r="1615" spans="3:5">
      <c r="C1615" s="57" t="s">
        <v>442</v>
      </c>
      <c r="D1615" s="172">
        <v>29860777</v>
      </c>
      <c r="E1615" s="172">
        <v>0</v>
      </c>
    </row>
    <row r="1616" spans="3:5">
      <c r="C1616" s="57" t="s">
        <v>439</v>
      </c>
      <c r="D1616" s="172">
        <v>6500000</v>
      </c>
      <c r="E1616" s="172">
        <v>0</v>
      </c>
    </row>
    <row r="1617" spans="3:5">
      <c r="C1617" s="57" t="s">
        <v>671</v>
      </c>
      <c r="D1617" s="172">
        <v>5324763</v>
      </c>
      <c r="E1617" s="172">
        <v>0</v>
      </c>
    </row>
    <row r="1618" spans="3:5">
      <c r="C1618" s="57" t="s">
        <v>554</v>
      </c>
      <c r="D1618" s="172">
        <v>1096331</v>
      </c>
      <c r="E1618" s="172">
        <v>0</v>
      </c>
    </row>
    <row r="1619" spans="3:5">
      <c r="C1619" s="57" t="s">
        <v>523</v>
      </c>
      <c r="D1619" s="172">
        <v>7774458</v>
      </c>
      <c r="E1619" s="172">
        <v>0</v>
      </c>
    </row>
    <row r="1620" spans="3:5">
      <c r="C1620" s="57" t="s">
        <v>553</v>
      </c>
      <c r="D1620" s="172">
        <v>3550378</v>
      </c>
      <c r="E1620" s="172">
        <v>0</v>
      </c>
    </row>
    <row r="1621" spans="3:5">
      <c r="C1621" s="57" t="s">
        <v>389</v>
      </c>
      <c r="D1621" s="172">
        <v>2479685</v>
      </c>
      <c r="E1621" s="172">
        <v>0</v>
      </c>
    </row>
    <row r="1622" spans="3:5">
      <c r="C1622" s="57" t="s">
        <v>520</v>
      </c>
      <c r="D1622" s="172">
        <v>300027947</v>
      </c>
      <c r="E1622" s="172">
        <v>0</v>
      </c>
    </row>
    <row r="1623" spans="3:5">
      <c r="C1623" s="57" t="s">
        <v>433</v>
      </c>
      <c r="D1623" s="172">
        <v>7968318</v>
      </c>
      <c r="E1623" s="172">
        <v>0</v>
      </c>
    </row>
    <row r="1624" spans="3:5">
      <c r="C1624" s="57" t="s">
        <v>276</v>
      </c>
      <c r="D1624" s="172">
        <v>58745934</v>
      </c>
      <c r="E1624" s="172">
        <v>0</v>
      </c>
    </row>
    <row r="1625" spans="3:5">
      <c r="C1625" s="57" t="s">
        <v>822</v>
      </c>
      <c r="D1625" s="172">
        <v>4671949</v>
      </c>
      <c r="E1625" s="172">
        <v>2041543.08</v>
      </c>
    </row>
    <row r="1626" spans="3:5">
      <c r="C1626" s="57" t="s">
        <v>271</v>
      </c>
      <c r="D1626" s="172">
        <v>37529780</v>
      </c>
      <c r="E1626" s="172">
        <v>30000000</v>
      </c>
    </row>
    <row r="1627" spans="3:5">
      <c r="C1627" s="57" t="s">
        <v>371</v>
      </c>
      <c r="D1627" s="172">
        <v>37503998</v>
      </c>
      <c r="E1627" s="172">
        <v>30000000</v>
      </c>
    </row>
    <row r="1628" spans="3:5">
      <c r="C1628" s="57" t="s">
        <v>365</v>
      </c>
      <c r="D1628" s="172">
        <v>46119656</v>
      </c>
      <c r="E1628" s="172">
        <v>0</v>
      </c>
    </row>
    <row r="1629" spans="3:5">
      <c r="C1629" s="57" t="s">
        <v>367</v>
      </c>
      <c r="D1629" s="172">
        <v>5024700</v>
      </c>
      <c r="E1629" s="172">
        <v>3183638.05</v>
      </c>
    </row>
    <row r="1630" spans="3:5">
      <c r="C1630" s="57" t="s">
        <v>368</v>
      </c>
      <c r="D1630" s="172">
        <v>62096181</v>
      </c>
      <c r="E1630" s="172">
        <v>0</v>
      </c>
    </row>
    <row r="1631" spans="3:5">
      <c r="C1631" s="57" t="s">
        <v>374</v>
      </c>
      <c r="D1631" s="172">
        <v>38040987</v>
      </c>
      <c r="E1631" s="172">
        <v>0</v>
      </c>
    </row>
    <row r="1632" spans="3:5">
      <c r="C1632" s="175" t="s">
        <v>255</v>
      </c>
      <c r="D1632" s="176">
        <v>20865880617</v>
      </c>
      <c r="E1632" s="176">
        <v>3512635139.4200001</v>
      </c>
    </row>
    <row r="1633" spans="3:5">
      <c r="C1633" s="57" t="s">
        <v>240</v>
      </c>
      <c r="D1633" s="172">
        <v>11432420207</v>
      </c>
      <c r="E1633" s="172">
        <v>2127657405.4500003</v>
      </c>
    </row>
    <row r="1634" spans="3:5">
      <c r="C1634" s="57" t="s">
        <v>593</v>
      </c>
      <c r="D1634" s="172">
        <v>29502217</v>
      </c>
      <c r="E1634" s="172">
        <v>1944711.39</v>
      </c>
    </row>
    <row r="1635" spans="3:5">
      <c r="C1635" s="57" t="s">
        <v>445</v>
      </c>
      <c r="D1635" s="172">
        <v>0</v>
      </c>
      <c r="E1635" s="172">
        <v>8746855.0700000003</v>
      </c>
    </row>
    <row r="1636" spans="3:5">
      <c r="C1636" s="57" t="s">
        <v>456</v>
      </c>
      <c r="D1636" s="172">
        <v>1718223063</v>
      </c>
      <c r="E1636" s="172">
        <v>158698552.15000001</v>
      </c>
    </row>
    <row r="1637" spans="3:5">
      <c r="C1637" s="57" t="s">
        <v>679</v>
      </c>
      <c r="D1637" s="172">
        <v>199249808</v>
      </c>
      <c r="E1637" s="172">
        <v>0</v>
      </c>
    </row>
    <row r="1638" spans="3:5">
      <c r="C1638" s="57" t="s">
        <v>637</v>
      </c>
      <c r="D1638" s="172">
        <v>6509427</v>
      </c>
      <c r="E1638" s="172">
        <v>1735410.11</v>
      </c>
    </row>
    <row r="1639" spans="3:5">
      <c r="C1639" s="57" t="s">
        <v>332</v>
      </c>
      <c r="D1639" s="172">
        <v>150000000</v>
      </c>
      <c r="E1639" s="172">
        <v>29479613.210000001</v>
      </c>
    </row>
    <row r="1640" spans="3:5">
      <c r="C1640" s="57" t="s">
        <v>833</v>
      </c>
      <c r="D1640" s="172">
        <v>144215744</v>
      </c>
      <c r="E1640" s="172">
        <v>28090283.600000001</v>
      </c>
    </row>
    <row r="1641" spans="3:5">
      <c r="C1641" s="57" t="s">
        <v>680</v>
      </c>
      <c r="D1641" s="172">
        <v>9055546</v>
      </c>
      <c r="E1641" s="172">
        <v>0</v>
      </c>
    </row>
    <row r="1642" spans="3:5">
      <c r="C1642" s="57" t="s">
        <v>604</v>
      </c>
      <c r="D1642" s="172">
        <v>24491707</v>
      </c>
      <c r="E1642" s="172">
        <v>0</v>
      </c>
    </row>
    <row r="1643" spans="3:5">
      <c r="C1643" s="57" t="s">
        <v>386</v>
      </c>
      <c r="D1643" s="172">
        <v>1895778</v>
      </c>
      <c r="E1643" s="172">
        <v>0</v>
      </c>
    </row>
    <row r="1644" spans="3:5">
      <c r="C1644" s="57" t="s">
        <v>336</v>
      </c>
      <c r="D1644" s="172">
        <v>2620160</v>
      </c>
      <c r="E1644" s="172">
        <v>0</v>
      </c>
    </row>
    <row r="1645" spans="3:5">
      <c r="C1645" s="57" t="s">
        <v>846</v>
      </c>
      <c r="D1645" s="172">
        <v>101194357</v>
      </c>
      <c r="E1645" s="172">
        <v>65977160.859999999</v>
      </c>
    </row>
    <row r="1646" spans="3:5">
      <c r="C1646" s="57" t="s">
        <v>847</v>
      </c>
      <c r="D1646" s="172">
        <v>700000000</v>
      </c>
      <c r="E1646" s="172">
        <v>336039539.20999998</v>
      </c>
    </row>
    <row r="1647" spans="3:5">
      <c r="C1647" s="171" t="s">
        <v>848</v>
      </c>
      <c r="D1647" s="172">
        <v>13049226</v>
      </c>
      <c r="E1647" s="172">
        <v>0</v>
      </c>
    </row>
    <row r="1648" spans="3:5">
      <c r="C1648" s="57" t="s">
        <v>681</v>
      </c>
      <c r="D1648" s="172">
        <v>47598123</v>
      </c>
      <c r="E1648" s="172">
        <v>4734508.4400000004</v>
      </c>
    </row>
    <row r="1649" spans="3:5">
      <c r="C1649" s="57" t="s">
        <v>333</v>
      </c>
      <c r="D1649" s="172">
        <v>1400000000</v>
      </c>
      <c r="E1649" s="172">
        <v>100333596.36</v>
      </c>
    </row>
    <row r="1650" spans="3:5">
      <c r="C1650" s="173" t="s">
        <v>682</v>
      </c>
      <c r="D1650" s="174">
        <v>20000010</v>
      </c>
      <c r="E1650" s="174">
        <v>0</v>
      </c>
    </row>
    <row r="1651" spans="3:5">
      <c r="C1651" s="171" t="s">
        <v>634</v>
      </c>
      <c r="D1651" s="172">
        <v>1895778</v>
      </c>
      <c r="E1651" s="172">
        <v>0</v>
      </c>
    </row>
    <row r="1652" spans="3:5">
      <c r="C1652" s="57" t="s">
        <v>683</v>
      </c>
      <c r="D1652" s="172">
        <v>16504533</v>
      </c>
      <c r="E1652" s="172">
        <v>0</v>
      </c>
    </row>
    <row r="1653" spans="3:5">
      <c r="C1653" s="57" t="s">
        <v>556</v>
      </c>
      <c r="D1653" s="172">
        <v>1000000</v>
      </c>
      <c r="E1653" s="172">
        <v>7235767.3300000001</v>
      </c>
    </row>
    <row r="1654" spans="3:5">
      <c r="C1654" s="57" t="s">
        <v>605</v>
      </c>
      <c r="D1654" s="172">
        <v>64235945</v>
      </c>
      <c r="E1654" s="172">
        <v>0</v>
      </c>
    </row>
    <row r="1655" spans="3:5">
      <c r="C1655" s="57" t="s">
        <v>781</v>
      </c>
      <c r="D1655" s="172">
        <v>0</v>
      </c>
      <c r="E1655" s="172">
        <v>8507029.8399999999</v>
      </c>
    </row>
    <row r="1656" spans="3:5">
      <c r="C1656" s="57" t="s">
        <v>536</v>
      </c>
      <c r="D1656" s="172">
        <v>1895778</v>
      </c>
      <c r="E1656" s="172">
        <v>0</v>
      </c>
    </row>
    <row r="1657" spans="3:5">
      <c r="C1657" s="57" t="s">
        <v>329</v>
      </c>
      <c r="D1657" s="172">
        <v>1000000</v>
      </c>
      <c r="E1657" s="172">
        <v>0</v>
      </c>
    </row>
    <row r="1658" spans="3:5">
      <c r="C1658" s="57" t="s">
        <v>289</v>
      </c>
      <c r="D1658" s="172">
        <v>516513844</v>
      </c>
      <c r="E1658" s="172">
        <v>200142559.06999999</v>
      </c>
    </row>
    <row r="1659" spans="3:5">
      <c r="C1659" s="57" t="s">
        <v>534</v>
      </c>
      <c r="D1659" s="172">
        <v>3895064</v>
      </c>
      <c r="E1659" s="172">
        <v>0</v>
      </c>
    </row>
    <row r="1660" spans="3:5">
      <c r="C1660" s="57" t="s">
        <v>384</v>
      </c>
      <c r="D1660" s="172">
        <v>1895778</v>
      </c>
      <c r="E1660" s="172">
        <v>0</v>
      </c>
    </row>
    <row r="1661" spans="3:5">
      <c r="C1661" s="57" t="s">
        <v>684</v>
      </c>
      <c r="D1661" s="172">
        <v>65894259</v>
      </c>
      <c r="E1661" s="172">
        <v>0</v>
      </c>
    </row>
    <row r="1662" spans="3:5">
      <c r="C1662" s="57" t="s">
        <v>685</v>
      </c>
      <c r="D1662" s="172">
        <v>157638293</v>
      </c>
      <c r="E1662" s="172">
        <v>46616234.579999998</v>
      </c>
    </row>
    <row r="1663" spans="3:5">
      <c r="C1663" s="57" t="s">
        <v>598</v>
      </c>
      <c r="D1663" s="172">
        <v>54557051</v>
      </c>
      <c r="E1663" s="172">
        <v>0</v>
      </c>
    </row>
    <row r="1664" spans="3:5">
      <c r="C1664" s="57" t="s">
        <v>558</v>
      </c>
      <c r="D1664" s="172">
        <v>7016554</v>
      </c>
      <c r="E1664" s="172">
        <v>0</v>
      </c>
    </row>
    <row r="1665" spans="3:5">
      <c r="C1665" s="57" t="s">
        <v>306</v>
      </c>
      <c r="D1665" s="172">
        <v>275227962</v>
      </c>
      <c r="E1665" s="172">
        <v>0</v>
      </c>
    </row>
    <row r="1666" spans="3:5">
      <c r="C1666" s="57" t="s">
        <v>813</v>
      </c>
      <c r="D1666" s="172">
        <v>101293907</v>
      </c>
      <c r="E1666" s="172">
        <v>0</v>
      </c>
    </row>
    <row r="1667" spans="3:5">
      <c r="C1667" s="57" t="s">
        <v>677</v>
      </c>
      <c r="D1667" s="172">
        <v>6777150</v>
      </c>
      <c r="E1667" s="172">
        <v>0</v>
      </c>
    </row>
    <row r="1668" spans="3:5">
      <c r="C1668" s="57" t="s">
        <v>686</v>
      </c>
      <c r="D1668" s="172">
        <v>104118244</v>
      </c>
      <c r="E1668" s="172">
        <v>0</v>
      </c>
    </row>
    <row r="1669" spans="3:5">
      <c r="C1669" s="57" t="s">
        <v>379</v>
      </c>
      <c r="D1669" s="172">
        <v>10018924</v>
      </c>
      <c r="E1669" s="172">
        <v>1850954.41</v>
      </c>
    </row>
    <row r="1670" spans="3:5">
      <c r="C1670" s="57" t="s">
        <v>687</v>
      </c>
      <c r="D1670" s="172">
        <v>238729304</v>
      </c>
      <c r="E1670" s="172">
        <v>0</v>
      </c>
    </row>
    <row r="1671" spans="3:5">
      <c r="C1671" s="57" t="s">
        <v>313</v>
      </c>
      <c r="D1671" s="172">
        <v>58499682</v>
      </c>
      <c r="E1671" s="172">
        <v>0</v>
      </c>
    </row>
    <row r="1672" spans="3:5">
      <c r="C1672" s="173" t="s">
        <v>849</v>
      </c>
      <c r="D1672" s="174">
        <v>8190327</v>
      </c>
      <c r="E1672" s="174">
        <v>0</v>
      </c>
    </row>
    <row r="1673" spans="3:5">
      <c r="C1673" s="171" t="s">
        <v>526</v>
      </c>
      <c r="D1673" s="172">
        <v>0</v>
      </c>
      <c r="E1673" s="172">
        <v>0</v>
      </c>
    </row>
    <row r="1674" spans="3:5">
      <c r="C1674" s="57" t="s">
        <v>380</v>
      </c>
      <c r="D1674" s="172">
        <v>1475554</v>
      </c>
      <c r="E1674" s="172">
        <v>0</v>
      </c>
    </row>
    <row r="1675" spans="3:5">
      <c r="C1675" s="57" t="s">
        <v>688</v>
      </c>
      <c r="D1675" s="172">
        <v>8128647</v>
      </c>
      <c r="E1675" s="172">
        <v>0</v>
      </c>
    </row>
    <row r="1676" spans="3:5">
      <c r="C1676" s="57" t="s">
        <v>347</v>
      </c>
      <c r="D1676" s="172">
        <v>402950329</v>
      </c>
      <c r="E1676" s="172">
        <v>0</v>
      </c>
    </row>
    <row r="1677" spans="3:5">
      <c r="C1677" s="57" t="s">
        <v>641</v>
      </c>
      <c r="D1677" s="172">
        <v>6851701</v>
      </c>
      <c r="E1677" s="172">
        <v>0</v>
      </c>
    </row>
    <row r="1678" spans="3:5">
      <c r="C1678" s="57" t="s">
        <v>850</v>
      </c>
      <c r="D1678" s="172">
        <v>6425145</v>
      </c>
      <c r="E1678" s="172">
        <v>0</v>
      </c>
    </row>
    <row r="1679" spans="3:5">
      <c r="C1679" s="57" t="s">
        <v>385</v>
      </c>
      <c r="D1679" s="172">
        <v>137919295</v>
      </c>
      <c r="E1679" s="172">
        <v>0</v>
      </c>
    </row>
    <row r="1680" spans="3:5">
      <c r="C1680" s="57" t="s">
        <v>509</v>
      </c>
      <c r="D1680" s="172">
        <v>15160549</v>
      </c>
      <c r="E1680" s="172">
        <v>196356691.25</v>
      </c>
    </row>
    <row r="1681" spans="3:5">
      <c r="C1681" s="57" t="s">
        <v>662</v>
      </c>
      <c r="D1681" s="172">
        <v>1200000</v>
      </c>
      <c r="E1681" s="172">
        <v>542144.93999999994</v>
      </c>
    </row>
    <row r="1682" spans="3:5">
      <c r="C1682" s="57" t="s">
        <v>851</v>
      </c>
      <c r="D1682" s="172">
        <v>8534540</v>
      </c>
      <c r="E1682" s="172">
        <v>0</v>
      </c>
    </row>
    <row r="1683" spans="3:5">
      <c r="C1683" s="57" t="s">
        <v>448</v>
      </c>
      <c r="D1683" s="172">
        <v>25828385</v>
      </c>
      <c r="E1683" s="172">
        <v>0</v>
      </c>
    </row>
    <row r="1684" spans="3:5">
      <c r="C1684" s="57" t="s">
        <v>490</v>
      </c>
      <c r="D1684" s="172">
        <v>1471290</v>
      </c>
      <c r="E1684" s="172">
        <v>0</v>
      </c>
    </row>
    <row r="1685" spans="3:5">
      <c r="C1685" s="57" t="s">
        <v>852</v>
      </c>
      <c r="D1685" s="172">
        <v>8149326</v>
      </c>
      <c r="E1685" s="172">
        <v>0</v>
      </c>
    </row>
    <row r="1686" spans="3:5">
      <c r="C1686" s="57" t="s">
        <v>326</v>
      </c>
      <c r="D1686" s="172">
        <v>1566404</v>
      </c>
      <c r="E1686" s="172">
        <v>0</v>
      </c>
    </row>
    <row r="1687" spans="3:5">
      <c r="C1687" s="57" t="s">
        <v>853</v>
      </c>
      <c r="D1687" s="172">
        <v>8004145</v>
      </c>
      <c r="E1687" s="172">
        <v>0</v>
      </c>
    </row>
    <row r="1688" spans="3:5">
      <c r="C1688" s="57" t="s">
        <v>652</v>
      </c>
      <c r="D1688" s="172">
        <v>0</v>
      </c>
      <c r="E1688" s="172">
        <v>0</v>
      </c>
    </row>
    <row r="1689" spans="3:5">
      <c r="C1689" s="57" t="s">
        <v>854</v>
      </c>
      <c r="D1689" s="172">
        <v>9325320</v>
      </c>
      <c r="E1689" s="172">
        <v>0</v>
      </c>
    </row>
    <row r="1690" spans="3:5">
      <c r="C1690" s="57" t="s">
        <v>519</v>
      </c>
      <c r="D1690" s="172">
        <v>497273476</v>
      </c>
      <c r="E1690" s="172">
        <v>0</v>
      </c>
    </row>
    <row r="1691" spans="3:5">
      <c r="C1691" s="57" t="s">
        <v>381</v>
      </c>
      <c r="D1691" s="172">
        <v>0</v>
      </c>
      <c r="E1691" s="172">
        <v>0</v>
      </c>
    </row>
    <row r="1692" spans="3:5">
      <c r="C1692" s="57" t="s">
        <v>855</v>
      </c>
      <c r="D1692" s="172">
        <v>8323230</v>
      </c>
      <c r="E1692" s="172">
        <v>0</v>
      </c>
    </row>
    <row r="1693" spans="3:5">
      <c r="C1693" s="57" t="s">
        <v>440</v>
      </c>
      <c r="D1693" s="172">
        <v>34729907</v>
      </c>
      <c r="E1693" s="172">
        <v>0</v>
      </c>
    </row>
    <row r="1694" spans="3:5">
      <c r="C1694" s="57" t="s">
        <v>639</v>
      </c>
      <c r="D1694" s="172">
        <v>3759519</v>
      </c>
      <c r="E1694" s="172">
        <v>0</v>
      </c>
    </row>
    <row r="1695" spans="3:5">
      <c r="C1695" s="57" t="s">
        <v>689</v>
      </c>
      <c r="D1695" s="172">
        <v>9461421</v>
      </c>
      <c r="E1695" s="172">
        <v>0</v>
      </c>
    </row>
    <row r="1696" spans="3:5">
      <c r="C1696" s="57" t="s">
        <v>529</v>
      </c>
      <c r="D1696" s="172">
        <v>1238056</v>
      </c>
      <c r="E1696" s="172">
        <v>0</v>
      </c>
    </row>
    <row r="1697" spans="3:5">
      <c r="C1697" s="57" t="s">
        <v>856</v>
      </c>
      <c r="D1697" s="172">
        <v>8440178</v>
      </c>
      <c r="E1697" s="172">
        <v>0</v>
      </c>
    </row>
    <row r="1698" spans="3:5">
      <c r="C1698" s="57" t="s">
        <v>518</v>
      </c>
      <c r="D1698" s="172">
        <v>747010920</v>
      </c>
      <c r="E1698" s="172">
        <v>0</v>
      </c>
    </row>
    <row r="1699" spans="3:5">
      <c r="C1699" s="57" t="s">
        <v>758</v>
      </c>
      <c r="D1699" s="172">
        <v>3414671</v>
      </c>
      <c r="E1699" s="172">
        <v>4472158.01</v>
      </c>
    </row>
    <row r="1700" spans="3:5">
      <c r="C1700" s="57" t="s">
        <v>774</v>
      </c>
      <c r="D1700" s="172">
        <v>1238056</v>
      </c>
      <c r="E1700" s="172">
        <v>0</v>
      </c>
    </row>
    <row r="1701" spans="3:5">
      <c r="C1701" s="57" t="s">
        <v>382</v>
      </c>
      <c r="D1701" s="172">
        <v>2416050</v>
      </c>
      <c r="E1701" s="172">
        <v>0</v>
      </c>
    </row>
    <row r="1702" spans="3:5">
      <c r="C1702" s="57" t="s">
        <v>640</v>
      </c>
      <c r="D1702" s="172">
        <v>1098624</v>
      </c>
      <c r="E1702" s="172">
        <v>0</v>
      </c>
    </row>
    <row r="1703" spans="3:5">
      <c r="C1703" s="57" t="s">
        <v>690</v>
      </c>
      <c r="D1703" s="172">
        <v>386251820</v>
      </c>
      <c r="E1703" s="172">
        <v>41383888.969999999</v>
      </c>
    </row>
    <row r="1704" spans="3:5">
      <c r="C1704" s="57" t="s">
        <v>383</v>
      </c>
      <c r="D1704" s="172">
        <v>1253571</v>
      </c>
      <c r="E1704" s="172">
        <v>0</v>
      </c>
    </row>
    <row r="1705" spans="3:5">
      <c r="C1705" s="57" t="s">
        <v>387</v>
      </c>
      <c r="D1705" s="172">
        <v>2414050</v>
      </c>
      <c r="E1705" s="172">
        <v>0</v>
      </c>
    </row>
    <row r="1706" spans="3:5">
      <c r="C1706" s="57" t="s">
        <v>388</v>
      </c>
      <c r="D1706" s="172">
        <v>5106050</v>
      </c>
      <c r="E1706" s="172">
        <v>2149940.35</v>
      </c>
    </row>
    <row r="1707" spans="3:5">
      <c r="C1707" s="57" t="s">
        <v>691</v>
      </c>
      <c r="D1707" s="172">
        <v>8525648</v>
      </c>
      <c r="E1707" s="172">
        <v>0</v>
      </c>
    </row>
    <row r="1708" spans="3:5">
      <c r="C1708" s="57" t="s">
        <v>524</v>
      </c>
      <c r="D1708" s="172">
        <v>11582513</v>
      </c>
      <c r="E1708" s="172">
        <v>0</v>
      </c>
    </row>
    <row r="1709" spans="3:5">
      <c r="C1709" s="57" t="s">
        <v>692</v>
      </c>
      <c r="D1709" s="172">
        <v>46380581</v>
      </c>
      <c r="E1709" s="172">
        <v>13615902.73</v>
      </c>
    </row>
    <row r="1710" spans="3:5">
      <c r="C1710" s="57" t="s">
        <v>348</v>
      </c>
      <c r="D1710" s="172">
        <v>13515310</v>
      </c>
      <c r="E1710" s="172">
        <v>0</v>
      </c>
    </row>
    <row r="1711" spans="3:5">
      <c r="C1711" s="57" t="s">
        <v>554</v>
      </c>
      <c r="D1711" s="172">
        <v>2476558</v>
      </c>
      <c r="E1711" s="172">
        <v>0</v>
      </c>
    </row>
    <row r="1712" spans="3:5">
      <c r="C1712" s="57" t="s">
        <v>553</v>
      </c>
      <c r="D1712" s="172">
        <v>76388538</v>
      </c>
      <c r="E1712" s="172">
        <v>31532456.310000002</v>
      </c>
    </row>
    <row r="1713" spans="3:5">
      <c r="C1713" s="57" t="s">
        <v>389</v>
      </c>
      <c r="D1713" s="172">
        <v>0</v>
      </c>
      <c r="E1713" s="172">
        <v>0</v>
      </c>
    </row>
    <row r="1714" spans="3:5">
      <c r="C1714" s="57" t="s">
        <v>599</v>
      </c>
      <c r="D1714" s="172">
        <v>2864153</v>
      </c>
      <c r="E1714" s="172">
        <v>0</v>
      </c>
    </row>
    <row r="1715" spans="3:5">
      <c r="C1715" s="57" t="s">
        <v>533</v>
      </c>
      <c r="D1715" s="172">
        <v>2476558</v>
      </c>
      <c r="E1715" s="172">
        <v>0</v>
      </c>
    </row>
    <row r="1716" spans="3:5">
      <c r="C1716" s="57" t="s">
        <v>404</v>
      </c>
      <c r="D1716" s="172">
        <v>2476558</v>
      </c>
      <c r="E1716" s="172">
        <v>0</v>
      </c>
    </row>
    <row r="1717" spans="3:5">
      <c r="C1717" s="57" t="s">
        <v>405</v>
      </c>
      <c r="D1717" s="172">
        <v>14476558</v>
      </c>
      <c r="E1717" s="172">
        <v>17789881.949999999</v>
      </c>
    </row>
    <row r="1718" spans="3:5">
      <c r="C1718" s="57" t="s">
        <v>406</v>
      </c>
      <c r="D1718" s="172">
        <v>5270482</v>
      </c>
      <c r="E1718" s="172">
        <v>0</v>
      </c>
    </row>
    <row r="1719" spans="3:5">
      <c r="C1719" s="57" t="s">
        <v>460</v>
      </c>
      <c r="D1719" s="172">
        <v>28438547</v>
      </c>
      <c r="E1719" s="172">
        <v>0</v>
      </c>
    </row>
    <row r="1720" spans="3:5">
      <c r="C1720" s="57" t="s">
        <v>591</v>
      </c>
      <c r="D1720" s="172">
        <v>60931180</v>
      </c>
      <c r="E1720" s="172">
        <v>0</v>
      </c>
    </row>
    <row r="1721" spans="3:5">
      <c r="C1721" s="57" t="s">
        <v>407</v>
      </c>
      <c r="D1721" s="172">
        <v>12382787</v>
      </c>
      <c r="E1721" s="172">
        <v>0</v>
      </c>
    </row>
    <row r="1722" spans="3:5">
      <c r="C1722" s="57" t="s">
        <v>408</v>
      </c>
      <c r="D1722" s="172">
        <v>5206819</v>
      </c>
      <c r="E1722" s="172">
        <v>0</v>
      </c>
    </row>
    <row r="1723" spans="3:5">
      <c r="C1723" s="57" t="s">
        <v>409</v>
      </c>
      <c r="D1723" s="172">
        <v>1487662</v>
      </c>
      <c r="E1723" s="172">
        <v>0</v>
      </c>
    </row>
    <row r="1724" spans="3:5">
      <c r="C1724" s="57" t="s">
        <v>810</v>
      </c>
      <c r="D1724" s="172">
        <v>12382793</v>
      </c>
      <c r="E1724" s="172">
        <v>0</v>
      </c>
    </row>
    <row r="1725" spans="3:5">
      <c r="C1725" s="57" t="s">
        <v>410</v>
      </c>
      <c r="D1725" s="172">
        <v>2476559</v>
      </c>
      <c r="E1725" s="172">
        <v>0</v>
      </c>
    </row>
    <row r="1726" spans="3:5">
      <c r="C1726" s="57" t="s">
        <v>857</v>
      </c>
      <c r="D1726" s="172">
        <v>21982761</v>
      </c>
      <c r="E1726" s="172">
        <v>9114078.6699999999</v>
      </c>
    </row>
    <row r="1727" spans="3:5">
      <c r="C1727" s="57" t="s">
        <v>411</v>
      </c>
      <c r="D1727" s="172">
        <v>5206819</v>
      </c>
      <c r="E1727" s="172">
        <v>0</v>
      </c>
    </row>
    <row r="1728" spans="3:5">
      <c r="C1728" s="57" t="s">
        <v>412</v>
      </c>
      <c r="D1728" s="172">
        <v>1528554</v>
      </c>
      <c r="E1728" s="172">
        <v>0</v>
      </c>
    </row>
    <row r="1729" spans="3:5">
      <c r="C1729" s="57" t="s">
        <v>413</v>
      </c>
      <c r="D1729" s="172">
        <v>5699789</v>
      </c>
      <c r="E1729" s="172">
        <v>3064789.09</v>
      </c>
    </row>
    <row r="1730" spans="3:5">
      <c r="C1730" s="57" t="s">
        <v>517</v>
      </c>
      <c r="D1730" s="172">
        <v>22543723</v>
      </c>
      <c r="E1730" s="172">
        <v>10918682.880000001</v>
      </c>
    </row>
    <row r="1731" spans="3:5">
      <c r="C1731" s="57" t="s">
        <v>414</v>
      </c>
      <c r="D1731" s="172">
        <v>5699789</v>
      </c>
      <c r="E1731" s="172">
        <v>3064789.09</v>
      </c>
    </row>
    <row r="1732" spans="3:5">
      <c r="C1732" s="57" t="s">
        <v>653</v>
      </c>
      <c r="D1732" s="172">
        <v>107441747</v>
      </c>
      <c r="E1732" s="172">
        <v>385000</v>
      </c>
    </row>
    <row r="1733" spans="3:5">
      <c r="C1733" s="57" t="s">
        <v>482</v>
      </c>
      <c r="D1733" s="172">
        <v>7245692</v>
      </c>
      <c r="E1733" s="172">
        <v>0</v>
      </c>
    </row>
    <row r="1734" spans="3:5">
      <c r="C1734" s="57" t="s">
        <v>415</v>
      </c>
      <c r="D1734" s="172">
        <v>9137263</v>
      </c>
      <c r="E1734" s="172">
        <v>0</v>
      </c>
    </row>
    <row r="1735" spans="3:5">
      <c r="C1735" s="57" t="s">
        <v>416</v>
      </c>
      <c r="D1735" s="172">
        <v>2891377</v>
      </c>
      <c r="E1735" s="172">
        <v>0</v>
      </c>
    </row>
    <row r="1736" spans="3:5">
      <c r="C1736" s="57" t="s">
        <v>457</v>
      </c>
      <c r="D1736" s="172">
        <v>500000</v>
      </c>
      <c r="E1736" s="172">
        <v>0</v>
      </c>
    </row>
    <row r="1737" spans="3:5">
      <c r="C1737" s="57" t="s">
        <v>417</v>
      </c>
      <c r="D1737" s="172">
        <v>1267200</v>
      </c>
      <c r="E1737" s="172">
        <v>0</v>
      </c>
    </row>
    <row r="1738" spans="3:5">
      <c r="C1738" s="57" t="s">
        <v>822</v>
      </c>
      <c r="D1738" s="172">
        <v>2891377</v>
      </c>
      <c r="E1738" s="172">
        <v>0</v>
      </c>
    </row>
    <row r="1739" spans="3:5">
      <c r="C1739" s="57" t="s">
        <v>532</v>
      </c>
      <c r="D1739" s="172">
        <v>69274652</v>
      </c>
      <c r="E1739" s="172">
        <v>3009208.39</v>
      </c>
    </row>
    <row r="1740" spans="3:5">
      <c r="C1740" s="57" t="s">
        <v>531</v>
      </c>
      <c r="D1740" s="172">
        <v>0</v>
      </c>
      <c r="E1740" s="172">
        <v>11902780</v>
      </c>
    </row>
    <row r="1741" spans="3:5">
      <c r="C1741" s="57" t="s">
        <v>418</v>
      </c>
      <c r="D1741" s="172">
        <v>1235038</v>
      </c>
      <c r="E1741" s="172">
        <v>0</v>
      </c>
    </row>
    <row r="1742" spans="3:5">
      <c r="C1742" s="57" t="s">
        <v>530</v>
      </c>
      <c r="D1742" s="172">
        <v>1235038</v>
      </c>
      <c r="E1742" s="172">
        <v>0</v>
      </c>
    </row>
    <row r="1743" spans="3:5">
      <c r="C1743" s="57" t="s">
        <v>638</v>
      </c>
      <c r="D1743" s="172">
        <v>1496906</v>
      </c>
      <c r="E1743" s="172">
        <v>0</v>
      </c>
    </row>
    <row r="1744" spans="3:5">
      <c r="C1744" s="57" t="s">
        <v>390</v>
      </c>
      <c r="D1744" s="172">
        <v>3125446</v>
      </c>
      <c r="E1744" s="172">
        <v>0</v>
      </c>
    </row>
    <row r="1745" spans="3:5">
      <c r="C1745" s="57" t="s">
        <v>426</v>
      </c>
      <c r="D1745" s="172">
        <v>1192744</v>
      </c>
      <c r="E1745" s="172">
        <v>0</v>
      </c>
    </row>
    <row r="1746" spans="3:5">
      <c r="C1746" s="57" t="s">
        <v>391</v>
      </c>
      <c r="D1746" s="172">
        <v>243952999</v>
      </c>
      <c r="E1746" s="172">
        <v>31082918.730000004</v>
      </c>
    </row>
    <row r="1747" spans="3:5">
      <c r="C1747" s="57" t="s">
        <v>392</v>
      </c>
      <c r="D1747" s="172">
        <v>2479442</v>
      </c>
      <c r="E1747" s="172">
        <v>0</v>
      </c>
    </row>
    <row r="1748" spans="3:5">
      <c r="C1748" s="57" t="s">
        <v>349</v>
      </c>
      <c r="D1748" s="172">
        <v>261865482</v>
      </c>
      <c r="E1748" s="172">
        <v>157113138.75</v>
      </c>
    </row>
    <row r="1749" spans="3:5">
      <c r="C1749" s="57" t="s">
        <v>782</v>
      </c>
      <c r="D1749" s="172">
        <v>0</v>
      </c>
      <c r="E1749" s="172">
        <v>0</v>
      </c>
    </row>
    <row r="1750" spans="3:5">
      <c r="C1750" s="57" t="s">
        <v>541</v>
      </c>
      <c r="D1750" s="172">
        <v>0</v>
      </c>
      <c r="E1750" s="172">
        <v>0</v>
      </c>
    </row>
    <row r="1751" spans="3:5">
      <c r="C1751" s="57" t="s">
        <v>393</v>
      </c>
      <c r="D1751" s="172">
        <v>411265556</v>
      </c>
      <c r="E1751" s="172">
        <v>193785085.17000005</v>
      </c>
    </row>
    <row r="1752" spans="3:5">
      <c r="C1752" s="57" t="s">
        <v>394</v>
      </c>
      <c r="D1752" s="172">
        <v>1161728</v>
      </c>
      <c r="E1752" s="172">
        <v>0</v>
      </c>
    </row>
    <row r="1753" spans="3:5">
      <c r="C1753" s="57" t="s">
        <v>739</v>
      </c>
      <c r="D1753" s="172">
        <v>0</v>
      </c>
      <c r="E1753" s="172">
        <v>0</v>
      </c>
    </row>
    <row r="1754" spans="3:5">
      <c r="C1754" s="57" t="s">
        <v>395</v>
      </c>
      <c r="D1754" s="172">
        <v>1418878</v>
      </c>
      <c r="E1754" s="172">
        <v>0</v>
      </c>
    </row>
    <row r="1755" spans="3:5">
      <c r="C1755" s="57" t="s">
        <v>483</v>
      </c>
      <c r="D1755" s="172">
        <v>8656061</v>
      </c>
      <c r="E1755" s="172">
        <v>0</v>
      </c>
    </row>
    <row r="1756" spans="3:5">
      <c r="C1756" s="57" t="s">
        <v>663</v>
      </c>
      <c r="D1756" s="172">
        <v>2429693</v>
      </c>
      <c r="E1756" s="172">
        <v>0</v>
      </c>
    </row>
    <row r="1757" spans="3:5">
      <c r="C1757" s="57" t="s">
        <v>484</v>
      </c>
      <c r="D1757" s="172">
        <v>6761825</v>
      </c>
      <c r="E1757" s="172">
        <v>0</v>
      </c>
    </row>
    <row r="1758" spans="3:5">
      <c r="C1758" s="57" t="s">
        <v>767</v>
      </c>
      <c r="D1758" s="172">
        <v>1394224</v>
      </c>
      <c r="E1758" s="172">
        <v>0</v>
      </c>
    </row>
    <row r="1759" spans="3:5">
      <c r="C1759" s="57" t="s">
        <v>449</v>
      </c>
      <c r="D1759" s="172">
        <v>1394224</v>
      </c>
      <c r="E1759" s="172">
        <v>0</v>
      </c>
    </row>
    <row r="1760" spans="3:5">
      <c r="C1760" s="57" t="s">
        <v>334</v>
      </c>
      <c r="D1760" s="172">
        <v>83536021</v>
      </c>
      <c r="E1760" s="172">
        <v>21995730.57</v>
      </c>
    </row>
    <row r="1761" spans="3:5">
      <c r="C1761" s="57" t="s">
        <v>396</v>
      </c>
      <c r="D1761" s="172">
        <v>3871361</v>
      </c>
      <c r="E1761" s="172">
        <v>0</v>
      </c>
    </row>
    <row r="1762" spans="3:5">
      <c r="C1762" s="57" t="s">
        <v>597</v>
      </c>
      <c r="D1762" s="172">
        <v>1266771</v>
      </c>
      <c r="E1762" s="172">
        <v>0</v>
      </c>
    </row>
    <row r="1763" spans="3:5">
      <c r="C1763" s="57" t="s">
        <v>397</v>
      </c>
      <c r="D1763" s="172">
        <v>1487663</v>
      </c>
      <c r="E1763" s="172">
        <v>0</v>
      </c>
    </row>
    <row r="1764" spans="3:5">
      <c r="C1764" s="57" t="s">
        <v>508</v>
      </c>
      <c r="D1764" s="172">
        <v>7438315</v>
      </c>
      <c r="E1764" s="172">
        <v>0</v>
      </c>
    </row>
    <row r="1765" spans="3:5">
      <c r="C1765" s="57" t="s">
        <v>398</v>
      </c>
      <c r="D1765" s="172">
        <v>156590092</v>
      </c>
      <c r="E1765" s="172">
        <v>27593463.68</v>
      </c>
    </row>
    <row r="1766" spans="3:5">
      <c r="C1766" s="57" t="s">
        <v>512</v>
      </c>
      <c r="D1766" s="172">
        <v>150000002</v>
      </c>
      <c r="E1766" s="172">
        <v>106909057.64</v>
      </c>
    </row>
    <row r="1767" spans="3:5">
      <c r="C1767" s="57" t="s">
        <v>399</v>
      </c>
      <c r="D1767" s="172">
        <v>1635451</v>
      </c>
      <c r="E1767" s="172">
        <v>0</v>
      </c>
    </row>
    <row r="1768" spans="3:5">
      <c r="C1768" s="57" t="s">
        <v>632</v>
      </c>
      <c r="D1768" s="172">
        <v>1054100</v>
      </c>
      <c r="E1768" s="172">
        <v>0</v>
      </c>
    </row>
    <row r="1769" spans="3:5">
      <c r="C1769" s="57" t="s">
        <v>400</v>
      </c>
      <c r="D1769" s="172">
        <v>1265068</v>
      </c>
      <c r="E1769" s="172">
        <v>0</v>
      </c>
    </row>
    <row r="1770" spans="3:5">
      <c r="C1770" s="57" t="s">
        <v>540</v>
      </c>
      <c r="D1770" s="172">
        <v>0</v>
      </c>
      <c r="E1770" s="172">
        <v>3075427.83</v>
      </c>
    </row>
    <row r="1771" spans="3:5">
      <c r="C1771" s="57" t="s">
        <v>757</v>
      </c>
      <c r="D1771" s="172">
        <v>3639698</v>
      </c>
      <c r="E1771" s="172">
        <v>0</v>
      </c>
    </row>
    <row r="1772" spans="3:5">
      <c r="C1772" s="57" t="s">
        <v>773</v>
      </c>
      <c r="D1772" s="172">
        <v>2476558</v>
      </c>
      <c r="E1772" s="172">
        <v>0</v>
      </c>
    </row>
    <row r="1773" spans="3:5">
      <c r="C1773" s="57" t="s">
        <v>516</v>
      </c>
      <c r="D1773" s="172">
        <v>21033435</v>
      </c>
      <c r="E1773" s="172">
        <v>0</v>
      </c>
    </row>
    <row r="1774" spans="3:5">
      <c r="C1774" s="57" t="s">
        <v>635</v>
      </c>
      <c r="D1774" s="172">
        <v>2476559</v>
      </c>
      <c r="E1774" s="172">
        <v>0</v>
      </c>
    </row>
    <row r="1775" spans="3:5">
      <c r="C1775" s="57" t="s">
        <v>372</v>
      </c>
      <c r="D1775" s="172">
        <v>151480514</v>
      </c>
      <c r="E1775" s="172">
        <v>96587952.810000002</v>
      </c>
    </row>
    <row r="1776" spans="3:5">
      <c r="C1776" s="57" t="s">
        <v>515</v>
      </c>
      <c r="D1776" s="172">
        <v>15323327</v>
      </c>
      <c r="E1776" s="172">
        <v>12000000</v>
      </c>
    </row>
    <row r="1777" spans="3:5">
      <c r="C1777" s="57" t="s">
        <v>539</v>
      </c>
      <c r="D1777" s="172">
        <v>1823763</v>
      </c>
      <c r="E1777" s="172">
        <v>6079462.0099999998</v>
      </c>
    </row>
    <row r="1778" spans="3:5">
      <c r="C1778" s="57" t="s">
        <v>402</v>
      </c>
      <c r="D1778" s="172">
        <v>1823763</v>
      </c>
      <c r="E1778" s="172">
        <v>0</v>
      </c>
    </row>
    <row r="1779" spans="3:5">
      <c r="C1779" s="57" t="s">
        <v>514</v>
      </c>
      <c r="D1779" s="172">
        <v>37690593</v>
      </c>
      <c r="E1779" s="172">
        <v>0</v>
      </c>
    </row>
    <row r="1780" spans="3:5">
      <c r="C1780" s="57" t="s">
        <v>403</v>
      </c>
      <c r="D1780" s="172">
        <v>1151599</v>
      </c>
      <c r="E1780" s="172">
        <v>0</v>
      </c>
    </row>
    <row r="1781" spans="3:5">
      <c r="C1781" s="57" t="s">
        <v>538</v>
      </c>
      <c r="D1781" s="172">
        <v>1695413</v>
      </c>
      <c r="E1781" s="172">
        <v>0</v>
      </c>
    </row>
    <row r="1782" spans="3:5">
      <c r="C1782" s="57" t="s">
        <v>452</v>
      </c>
      <c r="D1782" s="172">
        <v>1155900</v>
      </c>
      <c r="E1782" s="172">
        <v>0</v>
      </c>
    </row>
    <row r="1783" spans="3:5">
      <c r="C1783" s="57" t="s">
        <v>357</v>
      </c>
      <c r="D1783" s="172">
        <v>22049160</v>
      </c>
      <c r="E1783" s="172">
        <v>0</v>
      </c>
    </row>
    <row r="1784" spans="3:5">
      <c r="C1784" s="57" t="s">
        <v>537</v>
      </c>
      <c r="D1784" s="172">
        <v>1695413</v>
      </c>
      <c r="E1784" s="172">
        <v>0</v>
      </c>
    </row>
    <row r="1785" spans="3:5">
      <c r="C1785" s="57" t="s">
        <v>373</v>
      </c>
      <c r="D1785" s="172">
        <v>105000003</v>
      </c>
      <c r="E1785" s="172">
        <v>84000000</v>
      </c>
    </row>
    <row r="1786" spans="3:5">
      <c r="C1786" s="57" t="s">
        <v>453</v>
      </c>
      <c r="D1786" s="172">
        <v>1695413</v>
      </c>
      <c r="E1786" s="172">
        <v>0</v>
      </c>
    </row>
    <row r="1787" spans="3:5">
      <c r="C1787" s="57" t="s">
        <v>836</v>
      </c>
      <c r="D1787" s="172">
        <v>10207251</v>
      </c>
      <c r="E1787" s="172">
        <v>0</v>
      </c>
    </row>
    <row r="1788" spans="3:5">
      <c r="C1788" s="57" t="s">
        <v>353</v>
      </c>
      <c r="D1788" s="172">
        <v>300000000</v>
      </c>
      <c r="E1788" s="172">
        <v>0</v>
      </c>
    </row>
    <row r="1789" spans="3:5">
      <c r="C1789" s="57" t="s">
        <v>420</v>
      </c>
      <c r="D1789" s="172">
        <v>0</v>
      </c>
      <c r="E1789" s="172">
        <v>0</v>
      </c>
    </row>
    <row r="1790" spans="3:5">
      <c r="C1790" s="57" t="s">
        <v>421</v>
      </c>
      <c r="D1790" s="172">
        <v>0</v>
      </c>
      <c r="E1790" s="172">
        <v>0</v>
      </c>
    </row>
    <row r="1791" spans="3:5">
      <c r="C1791" s="57" t="s">
        <v>422</v>
      </c>
      <c r="D1791" s="172">
        <v>734370</v>
      </c>
      <c r="E1791" s="172">
        <v>0</v>
      </c>
    </row>
    <row r="1792" spans="3:5">
      <c r="C1792" s="57" t="s">
        <v>423</v>
      </c>
      <c r="D1792" s="172">
        <v>1271972</v>
      </c>
      <c r="E1792" s="172">
        <v>0</v>
      </c>
    </row>
    <row r="1793" spans="3:5">
      <c r="C1793" s="57" t="s">
        <v>458</v>
      </c>
      <c r="D1793" s="172">
        <v>75000062</v>
      </c>
      <c r="E1793" s="172">
        <v>0</v>
      </c>
    </row>
    <row r="1794" spans="3:5">
      <c r="C1794" s="57" t="s">
        <v>424</v>
      </c>
      <c r="D1794" s="172">
        <v>868442</v>
      </c>
      <c r="E1794" s="172">
        <v>0</v>
      </c>
    </row>
    <row r="1795" spans="3:5">
      <c r="C1795" s="57" t="s">
        <v>425</v>
      </c>
      <c r="D1795" s="172">
        <v>6989387</v>
      </c>
      <c r="E1795" s="172">
        <v>0</v>
      </c>
    </row>
    <row r="1796" spans="3:5">
      <c r="C1796" s="57" t="s">
        <v>428</v>
      </c>
      <c r="D1796" s="172">
        <v>7052163</v>
      </c>
      <c r="E1796" s="172">
        <v>0</v>
      </c>
    </row>
    <row r="1797" spans="3:5">
      <c r="C1797" s="57" t="s">
        <v>374</v>
      </c>
      <c r="D1797" s="172">
        <v>105001002</v>
      </c>
      <c r="E1797" s="172">
        <v>38000000</v>
      </c>
    </row>
    <row r="1798" spans="3:5">
      <c r="C1798" s="57" t="s">
        <v>242</v>
      </c>
      <c r="D1798" s="172">
        <v>1703117147</v>
      </c>
      <c r="E1798" s="172">
        <v>33261350.449999999</v>
      </c>
    </row>
    <row r="1799" spans="3:5">
      <c r="C1799" s="57" t="s">
        <v>858</v>
      </c>
      <c r="D1799" s="172">
        <v>136288789</v>
      </c>
      <c r="E1799" s="172">
        <v>29859350.449999999</v>
      </c>
    </row>
    <row r="1800" spans="3:5">
      <c r="C1800" s="57" t="s">
        <v>347</v>
      </c>
      <c r="D1800" s="172">
        <v>1431238972</v>
      </c>
      <c r="E1800" s="172">
        <v>0</v>
      </c>
    </row>
    <row r="1801" spans="3:5">
      <c r="C1801" s="57" t="s">
        <v>513</v>
      </c>
      <c r="D1801" s="172">
        <v>79073485</v>
      </c>
      <c r="E1801" s="172">
        <v>0</v>
      </c>
    </row>
    <row r="1802" spans="3:5">
      <c r="C1802" s="57" t="s">
        <v>859</v>
      </c>
      <c r="D1802" s="172">
        <v>17735901</v>
      </c>
      <c r="E1802" s="172">
        <v>0</v>
      </c>
    </row>
    <row r="1803" spans="3:5">
      <c r="C1803" s="57" t="s">
        <v>693</v>
      </c>
      <c r="D1803" s="172">
        <v>38780000</v>
      </c>
      <c r="E1803" s="172">
        <v>3402000</v>
      </c>
    </row>
    <row r="1804" spans="3:5">
      <c r="C1804" s="57" t="s">
        <v>257</v>
      </c>
      <c r="D1804" s="172">
        <v>1500000000</v>
      </c>
      <c r="E1804" s="172">
        <v>441319177.56</v>
      </c>
    </row>
    <row r="1805" spans="3:5">
      <c r="C1805" s="57" t="s">
        <v>847</v>
      </c>
      <c r="D1805" s="172">
        <v>1500000000</v>
      </c>
      <c r="E1805" s="172">
        <v>441319177.56</v>
      </c>
    </row>
    <row r="1806" spans="3:5">
      <c r="C1806" s="57" t="s">
        <v>243</v>
      </c>
      <c r="D1806" s="172">
        <v>6230343263</v>
      </c>
      <c r="E1806" s="172">
        <v>910397205.96000004</v>
      </c>
    </row>
    <row r="1807" spans="3:5">
      <c r="C1807" s="57" t="s">
        <v>860</v>
      </c>
      <c r="D1807" s="172">
        <v>991075841</v>
      </c>
      <c r="E1807" s="172">
        <v>0</v>
      </c>
    </row>
    <row r="1808" spans="3:5">
      <c r="C1808" s="57" t="s">
        <v>847</v>
      </c>
      <c r="D1808" s="172">
        <v>2620000000</v>
      </c>
      <c r="E1808" s="172">
        <v>529301569.51999998</v>
      </c>
    </row>
    <row r="1809" spans="3:5">
      <c r="C1809" s="57" t="s">
        <v>440</v>
      </c>
      <c r="D1809" s="172">
        <v>1358059739</v>
      </c>
      <c r="E1809" s="172">
        <v>381095636.44</v>
      </c>
    </row>
    <row r="1810" spans="3:5">
      <c r="C1810" s="57" t="s">
        <v>531</v>
      </c>
      <c r="D1810" s="172">
        <v>1261207683</v>
      </c>
      <c r="E1810" s="172">
        <v>0</v>
      </c>
    </row>
    <row r="1811" spans="3:5">
      <c r="C1811" s="57" t="s">
        <v>256</v>
      </c>
      <c r="D1811" s="172">
        <v>11498630580</v>
      </c>
      <c r="E1811" s="172">
        <v>430928496.82000005</v>
      </c>
    </row>
    <row r="1812" spans="3:5">
      <c r="C1812" s="57" t="s">
        <v>240</v>
      </c>
      <c r="D1812" s="172">
        <v>1965579325</v>
      </c>
      <c r="E1812" s="172">
        <v>377573004.75</v>
      </c>
    </row>
    <row r="1813" spans="3:5">
      <c r="C1813" s="57" t="s">
        <v>241</v>
      </c>
      <c r="D1813" s="172">
        <v>342025360</v>
      </c>
      <c r="E1813" s="172">
        <v>18724712</v>
      </c>
    </row>
    <row r="1814" spans="3:5">
      <c r="C1814" s="57" t="s">
        <v>335</v>
      </c>
      <c r="D1814" s="172">
        <v>76356166</v>
      </c>
      <c r="E1814" s="172">
        <v>1263000</v>
      </c>
    </row>
    <row r="1815" spans="3:5">
      <c r="C1815" s="57" t="s">
        <v>829</v>
      </c>
      <c r="D1815" s="172">
        <v>19034653</v>
      </c>
      <c r="E1815" s="172">
        <v>8814010.2100000009</v>
      </c>
    </row>
    <row r="1816" spans="3:5">
      <c r="C1816" s="57" t="s">
        <v>861</v>
      </c>
      <c r="D1816" s="172">
        <v>70711383</v>
      </c>
      <c r="E1816" s="172">
        <v>3054197.67</v>
      </c>
    </row>
    <row r="1817" spans="3:5">
      <c r="C1817" s="57" t="s">
        <v>459</v>
      </c>
      <c r="D1817" s="172">
        <v>5843767</v>
      </c>
      <c r="E1817" s="172">
        <v>401557.2</v>
      </c>
    </row>
    <row r="1818" spans="3:5">
      <c r="C1818" s="57" t="s">
        <v>336</v>
      </c>
      <c r="D1818" s="172">
        <v>30300235</v>
      </c>
      <c r="E1818" s="172">
        <v>51332866.299999997</v>
      </c>
    </row>
    <row r="1819" spans="3:5">
      <c r="C1819" s="57" t="s">
        <v>556</v>
      </c>
      <c r="D1819" s="172">
        <v>6979225</v>
      </c>
      <c r="E1819" s="172">
        <v>0</v>
      </c>
    </row>
    <row r="1820" spans="3:5">
      <c r="C1820" s="57" t="s">
        <v>783</v>
      </c>
      <c r="D1820" s="172">
        <v>0</v>
      </c>
      <c r="E1820" s="172">
        <v>0</v>
      </c>
    </row>
    <row r="1821" spans="3:5">
      <c r="C1821" s="57" t="s">
        <v>862</v>
      </c>
      <c r="D1821" s="172">
        <v>40000000</v>
      </c>
      <c r="E1821" s="172">
        <v>0</v>
      </c>
    </row>
    <row r="1822" spans="3:5">
      <c r="C1822" s="57" t="s">
        <v>811</v>
      </c>
      <c r="D1822" s="172">
        <v>577903533</v>
      </c>
      <c r="E1822" s="172">
        <v>0</v>
      </c>
    </row>
    <row r="1823" spans="3:5">
      <c r="C1823" s="57" t="s">
        <v>457</v>
      </c>
      <c r="D1823" s="172">
        <v>380802850</v>
      </c>
      <c r="E1823" s="172">
        <v>23172268.09</v>
      </c>
    </row>
    <row r="1824" spans="3:5">
      <c r="C1824" s="57" t="s">
        <v>863</v>
      </c>
      <c r="D1824" s="172">
        <v>0</v>
      </c>
      <c r="E1824" s="172">
        <v>0</v>
      </c>
    </row>
    <row r="1825" spans="3:5">
      <c r="C1825" s="57" t="s">
        <v>864</v>
      </c>
      <c r="D1825" s="172">
        <v>0</v>
      </c>
      <c r="E1825" s="172">
        <v>0</v>
      </c>
    </row>
    <row r="1826" spans="3:5">
      <c r="C1826" s="57" t="s">
        <v>427</v>
      </c>
      <c r="D1826" s="172">
        <v>415622153</v>
      </c>
      <c r="E1826" s="172">
        <v>270810393.28000003</v>
      </c>
    </row>
    <row r="1827" spans="3:5">
      <c r="C1827" s="57" t="s">
        <v>243</v>
      </c>
      <c r="D1827" s="172">
        <v>9124994244</v>
      </c>
      <c r="E1827" s="172">
        <v>21429841.16</v>
      </c>
    </row>
    <row r="1828" spans="3:5">
      <c r="C1828" s="57" t="s">
        <v>241</v>
      </c>
      <c r="D1828" s="172">
        <v>3244604490</v>
      </c>
      <c r="E1828" s="172">
        <v>4782208.25</v>
      </c>
    </row>
    <row r="1829" spans="3:5">
      <c r="C1829" s="57" t="s">
        <v>335</v>
      </c>
      <c r="D1829" s="172">
        <v>757320000</v>
      </c>
      <c r="E1829" s="172">
        <v>0</v>
      </c>
    </row>
    <row r="1830" spans="3:5">
      <c r="C1830" s="57" t="s">
        <v>694</v>
      </c>
      <c r="D1830" s="172">
        <v>300000000</v>
      </c>
      <c r="E1830" s="172">
        <v>0</v>
      </c>
    </row>
    <row r="1831" spans="3:5">
      <c r="C1831" s="57" t="s">
        <v>865</v>
      </c>
      <c r="D1831" s="172">
        <v>315550000</v>
      </c>
      <c r="E1831" s="172">
        <v>0</v>
      </c>
    </row>
    <row r="1832" spans="3:5">
      <c r="C1832" s="57" t="s">
        <v>829</v>
      </c>
      <c r="D1832" s="172">
        <v>802375000</v>
      </c>
      <c r="E1832" s="172">
        <v>0</v>
      </c>
    </row>
    <row r="1833" spans="3:5">
      <c r="C1833" s="57" t="s">
        <v>695</v>
      </c>
      <c r="D1833" s="172">
        <v>2082055874</v>
      </c>
      <c r="E1833" s="172">
        <v>638000</v>
      </c>
    </row>
    <row r="1834" spans="3:5">
      <c r="C1834" s="57" t="s">
        <v>485</v>
      </c>
      <c r="D1834" s="172">
        <v>100000000</v>
      </c>
      <c r="E1834" s="172">
        <v>0</v>
      </c>
    </row>
    <row r="1835" spans="3:5">
      <c r="C1835" s="57" t="s">
        <v>552</v>
      </c>
      <c r="D1835" s="172">
        <v>512873880</v>
      </c>
      <c r="E1835" s="172">
        <v>0</v>
      </c>
    </row>
    <row r="1836" spans="3:5">
      <c r="C1836" s="57" t="s">
        <v>442</v>
      </c>
      <c r="D1836" s="172">
        <v>410215000</v>
      </c>
      <c r="E1836" s="172">
        <v>16009632.91</v>
      </c>
    </row>
    <row r="1837" spans="3:5">
      <c r="C1837" s="57" t="s">
        <v>862</v>
      </c>
      <c r="D1837" s="172">
        <v>600000000</v>
      </c>
      <c r="E1837" s="172">
        <v>0</v>
      </c>
    </row>
    <row r="1838" spans="3:5">
      <c r="C1838" s="57" t="s">
        <v>244</v>
      </c>
      <c r="D1838" s="172">
        <v>408057011</v>
      </c>
      <c r="E1838" s="172">
        <v>31925650.91</v>
      </c>
    </row>
    <row r="1839" spans="3:5">
      <c r="C1839" s="57" t="s">
        <v>241</v>
      </c>
      <c r="D1839" s="172">
        <v>387039011</v>
      </c>
      <c r="E1839" s="172">
        <v>31925650.91</v>
      </c>
    </row>
    <row r="1840" spans="3:5">
      <c r="C1840" s="57" t="s">
        <v>865</v>
      </c>
      <c r="D1840" s="172">
        <v>21018000</v>
      </c>
      <c r="E1840" s="172">
        <v>0</v>
      </c>
    </row>
    <row r="1841" spans="3:5">
      <c r="C1841" s="162" t="s">
        <v>337</v>
      </c>
      <c r="D1841" s="163">
        <v>96543478243</v>
      </c>
      <c r="E1841" s="163">
        <v>14830972703.559998</v>
      </c>
    </row>
    <row r="1842" spans="3:5">
      <c r="C1842" s="58"/>
      <c r="D1842" s="101"/>
      <c r="E1842" s="101"/>
    </row>
    <row r="1843" spans="3:5" ht="16.149999999999999" customHeight="1">
      <c r="C1843" s="129" t="s">
        <v>726</v>
      </c>
    </row>
    <row r="1844" spans="3:5">
      <c r="C1844" s="116" t="s">
        <v>697</v>
      </c>
      <c r="D1844" s="116"/>
      <c r="E1844" s="116"/>
    </row>
    <row r="1845" spans="3:5" ht="33" customHeight="1">
      <c r="C1845" s="179" t="s">
        <v>795</v>
      </c>
      <c r="D1845" s="179"/>
      <c r="E1845" s="179"/>
    </row>
    <row r="1846" spans="3:5">
      <c r="C1846" s="179" t="s">
        <v>39</v>
      </c>
      <c r="D1846" s="179"/>
    </row>
  </sheetData>
  <mergeCells count="12">
    <mergeCell ref="C1845:E1845"/>
    <mergeCell ref="C1846:D1846"/>
    <mergeCell ref="A7:E7"/>
    <mergeCell ref="A1:E1"/>
    <mergeCell ref="A2:E2"/>
    <mergeCell ref="A3:E3"/>
    <mergeCell ref="A5:E5"/>
    <mergeCell ref="A6:E6"/>
    <mergeCell ref="E13:E14"/>
    <mergeCell ref="A8:E8"/>
    <mergeCell ref="A9:E9"/>
    <mergeCell ref="C13:C14"/>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E22" sqref="E22"/>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87" t="s">
        <v>609</v>
      </c>
      <c r="C1" s="187"/>
      <c r="D1" s="187"/>
    </row>
    <row r="2" spans="2:5" ht="31.5" customHeight="1">
      <c r="B2" s="214" t="s">
        <v>0</v>
      </c>
      <c r="C2" s="214"/>
      <c r="D2" s="214"/>
    </row>
    <row r="3" spans="2:5" ht="15.6" customHeight="1">
      <c r="B3" s="189" t="s">
        <v>1</v>
      </c>
      <c r="C3" s="189"/>
      <c r="D3" s="189"/>
    </row>
    <row r="4" spans="2:5" ht="13.9" customHeight="1">
      <c r="B4" s="11"/>
      <c r="C4" s="11"/>
    </row>
    <row r="5" spans="2:5" ht="18.75">
      <c r="B5" s="195" t="s">
        <v>22</v>
      </c>
      <c r="C5" s="195"/>
      <c r="D5" s="195"/>
    </row>
    <row r="6" spans="2:5" ht="18.75">
      <c r="B6" s="195" t="s">
        <v>500</v>
      </c>
      <c r="C6" s="195"/>
      <c r="D6" s="195"/>
      <c r="E6" s="2"/>
    </row>
    <row r="7" spans="2:5" ht="18.75">
      <c r="B7" s="191" t="s">
        <v>794</v>
      </c>
      <c r="C7" s="191"/>
      <c r="D7" s="191"/>
      <c r="E7" s="2"/>
    </row>
    <row r="8" spans="2:5" ht="18.75">
      <c r="B8" s="186" t="s">
        <v>608</v>
      </c>
      <c r="C8" s="186"/>
      <c r="D8" s="186"/>
      <c r="E8" s="2"/>
    </row>
    <row r="9" spans="2:5" ht="15.75">
      <c r="B9" s="193" t="s">
        <v>4</v>
      </c>
      <c r="C9" s="193"/>
      <c r="D9" s="193"/>
      <c r="E9" s="3"/>
    </row>
    <row r="10" spans="2:5">
      <c r="B10" s="11"/>
      <c r="C10" s="11"/>
      <c r="E10" s="3"/>
    </row>
    <row r="11" spans="2:5">
      <c r="B11" s="7"/>
      <c r="C11" s="7"/>
      <c r="E11" s="3"/>
    </row>
    <row r="12" spans="2:5" ht="9.6" customHeight="1">
      <c r="B12" s="196" t="s">
        <v>5</v>
      </c>
      <c r="C12" s="213" t="s">
        <v>790</v>
      </c>
      <c r="D12" s="213" t="s">
        <v>699</v>
      </c>
    </row>
    <row r="13" spans="2:5" ht="13.15" customHeight="1">
      <c r="B13" s="196"/>
      <c r="C13" s="213"/>
      <c r="D13" s="213"/>
    </row>
    <row r="14" spans="2:5" ht="15" customHeight="1">
      <c r="B14" s="196"/>
      <c r="C14" s="111" t="s">
        <v>608</v>
      </c>
      <c r="D14" s="213"/>
      <c r="E14" s="4"/>
    </row>
    <row r="15" spans="2:5">
      <c r="B15" s="66" t="s">
        <v>612</v>
      </c>
      <c r="C15" s="142">
        <f>C16+C18</f>
        <v>924038651</v>
      </c>
      <c r="D15" s="142">
        <f>D16+D18</f>
        <v>159102729.36000001</v>
      </c>
      <c r="E15" s="5"/>
    </row>
    <row r="16" spans="2:5">
      <c r="B16" s="67" t="s">
        <v>81</v>
      </c>
      <c r="C16" s="143">
        <f>C17</f>
        <v>855088894</v>
      </c>
      <c r="D16" s="143">
        <f>D17</f>
        <v>141865290.36000001</v>
      </c>
      <c r="E16" s="4"/>
    </row>
    <row r="17" spans="2:5" ht="16.149999999999999" customHeight="1">
      <c r="B17" s="68" t="s">
        <v>86</v>
      </c>
      <c r="C17" s="144">
        <v>855088894</v>
      </c>
      <c r="D17" s="144">
        <v>141865290.36000001</v>
      </c>
      <c r="E17" s="8"/>
    </row>
    <row r="18" spans="2:5">
      <c r="B18" s="69" t="s">
        <v>94</v>
      </c>
      <c r="C18" s="145">
        <f>C19</f>
        <v>68949757</v>
      </c>
      <c r="D18" s="145">
        <f>D19</f>
        <v>17237439</v>
      </c>
      <c r="E18" s="8"/>
    </row>
    <row r="19" spans="2:5" ht="14.45" customHeight="1">
      <c r="B19" s="70" t="s">
        <v>100</v>
      </c>
      <c r="C19" s="135">
        <v>68949757</v>
      </c>
      <c r="D19" s="135">
        <v>17237439</v>
      </c>
      <c r="E19" s="5"/>
    </row>
    <row r="20" spans="2:5">
      <c r="B20" s="66" t="s">
        <v>495</v>
      </c>
      <c r="C20" s="142">
        <f t="shared" ref="C20:D21" si="0">C21</f>
        <v>247158357</v>
      </c>
      <c r="D20" s="142">
        <f t="shared" si="0"/>
        <v>43960400.960000001</v>
      </c>
      <c r="E20" s="5"/>
    </row>
    <row r="21" spans="2:5">
      <c r="B21" s="69" t="s">
        <v>102</v>
      </c>
      <c r="C21" s="145">
        <f t="shared" si="0"/>
        <v>247158357</v>
      </c>
      <c r="D21" s="145">
        <f t="shared" si="0"/>
        <v>43960400.960000001</v>
      </c>
      <c r="E21" s="6"/>
    </row>
    <row r="22" spans="2:5">
      <c r="B22" s="71" t="s">
        <v>105</v>
      </c>
      <c r="C22" s="135">
        <v>247158357</v>
      </c>
      <c r="D22" s="135">
        <v>43960400.960000001</v>
      </c>
      <c r="E22" s="5"/>
    </row>
    <row r="23" spans="2:5">
      <c r="B23" s="66" t="s">
        <v>496</v>
      </c>
      <c r="C23" s="142">
        <f>C24+C26+C28</f>
        <v>1284834128</v>
      </c>
      <c r="D23" s="142">
        <f>D24+D26+D28</f>
        <v>187395911.55999997</v>
      </c>
      <c r="E23" s="5"/>
    </row>
    <row r="24" spans="2:5">
      <c r="B24" s="67" t="s">
        <v>158</v>
      </c>
      <c r="C24" s="143">
        <f>C25</f>
        <v>26513048</v>
      </c>
      <c r="D24" s="143">
        <f>D25</f>
        <v>71540</v>
      </c>
      <c r="E24" s="5"/>
    </row>
    <row r="25" spans="2:5">
      <c r="B25" s="72" t="s">
        <v>161</v>
      </c>
      <c r="C25" s="144">
        <v>26513048</v>
      </c>
      <c r="D25" s="144">
        <v>71540</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187324371.55999997</v>
      </c>
      <c r="E28" s="5"/>
    </row>
    <row r="29" spans="2:5" ht="15.6" customHeight="1">
      <c r="B29" s="72" t="s">
        <v>186</v>
      </c>
      <c r="C29" s="144">
        <v>298552955</v>
      </c>
      <c r="D29" s="144">
        <v>37870253.009999998</v>
      </c>
      <c r="E29" s="5"/>
    </row>
    <row r="30" spans="2:5" ht="17.25" customHeight="1">
      <c r="B30" s="72" t="s">
        <v>469</v>
      </c>
      <c r="C30" s="144">
        <v>112471764</v>
      </c>
      <c r="D30" s="144">
        <v>11402099.15</v>
      </c>
      <c r="E30" s="5"/>
    </row>
    <row r="31" spans="2:5" ht="15.75" customHeight="1">
      <c r="B31" s="72" t="s">
        <v>187</v>
      </c>
      <c r="C31" s="144">
        <v>314754182</v>
      </c>
      <c r="D31" s="144">
        <v>23851268.199999999</v>
      </c>
      <c r="E31" s="8"/>
    </row>
    <row r="32" spans="2:5" ht="19.899999999999999" customHeight="1">
      <c r="B32" s="72" t="s">
        <v>188</v>
      </c>
      <c r="C32" s="144">
        <v>526508689</v>
      </c>
      <c r="D32" s="144">
        <v>114200751.19999999</v>
      </c>
      <c r="E32" s="6"/>
    </row>
    <row r="33" spans="2:4">
      <c r="B33" s="73" t="s">
        <v>498</v>
      </c>
      <c r="C33" s="51">
        <f>C15+C20+C23</f>
        <v>2456031136</v>
      </c>
      <c r="D33" s="51">
        <f>D15+D20+D23</f>
        <v>390459041.88</v>
      </c>
    </row>
    <row r="34" spans="2:4">
      <c r="B34" s="131" t="s">
        <v>726</v>
      </c>
    </row>
    <row r="35" spans="2:4">
      <c r="B35" s="116" t="s">
        <v>697</v>
      </c>
      <c r="C35" s="116"/>
      <c r="D35" s="116"/>
    </row>
    <row r="36" spans="2:4" ht="27" customHeight="1">
      <c r="B36" s="198" t="s">
        <v>795</v>
      </c>
      <c r="C36" s="198"/>
      <c r="D36" s="198"/>
    </row>
    <row r="37" spans="2:4">
      <c r="B37" s="212" t="s">
        <v>728</v>
      </c>
      <c r="C37" s="212"/>
    </row>
    <row r="260" spans="2:2">
      <c r="B260" s="1" t="s">
        <v>499</v>
      </c>
    </row>
  </sheetData>
  <mergeCells count="13">
    <mergeCell ref="B2:D2"/>
    <mergeCell ref="B1:D1"/>
    <mergeCell ref="D12:D14"/>
    <mergeCell ref="B36:D36"/>
    <mergeCell ref="B9:D9"/>
    <mergeCell ref="B6:D6"/>
    <mergeCell ref="B5:D5"/>
    <mergeCell ref="B3:D3"/>
    <mergeCell ref="B37:C37"/>
    <mergeCell ref="C12:C13"/>
    <mergeCell ref="B12:B14"/>
    <mergeCell ref="B8:D8"/>
    <mergeCell ref="B7:D7"/>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2"/>
  <sheetViews>
    <sheetView showGridLines="0" zoomScaleNormal="100" workbookViewId="0">
      <selection activeCell="H65" sqref="H65"/>
    </sheetView>
  </sheetViews>
  <sheetFormatPr baseColWidth="10" defaultColWidth="11.5703125" defaultRowHeight="15"/>
  <cols>
    <col min="1" max="1" width="11.5703125" style="62"/>
    <col min="2" max="2" width="87.85546875" style="62" bestFit="1" customWidth="1"/>
    <col min="3" max="4" width="24.7109375" style="62" customWidth="1"/>
    <col min="5" max="5" width="16.85546875" style="62" customWidth="1"/>
    <col min="6" max="6" width="14.42578125" style="62" customWidth="1"/>
    <col min="7" max="7" width="18.140625" style="62" customWidth="1"/>
    <col min="8" max="8" width="21.5703125" style="62" customWidth="1"/>
    <col min="9" max="11" width="11.5703125" style="62"/>
    <col min="12" max="12" width="36.28515625" style="62" bestFit="1" customWidth="1"/>
    <col min="13" max="13" width="25.28515625" style="62" bestFit="1" customWidth="1"/>
    <col min="14" max="16384" width="11.5703125" style="62"/>
  </cols>
  <sheetData>
    <row r="1" spans="2:13" ht="28.5" thickBot="1">
      <c r="B1" s="187" t="s">
        <v>609</v>
      </c>
      <c r="C1" s="187"/>
      <c r="D1" s="187"/>
      <c r="E1" s="187"/>
      <c r="F1" s="187"/>
      <c r="G1" s="187"/>
      <c r="H1" s="187"/>
    </row>
    <row r="2" spans="2:13" ht="21" customHeight="1" thickBot="1">
      <c r="B2" s="188" t="s">
        <v>0</v>
      </c>
      <c r="C2" s="188"/>
      <c r="D2" s="188"/>
      <c r="E2" s="188"/>
      <c r="F2" s="188"/>
      <c r="G2" s="188"/>
      <c r="H2" s="188"/>
      <c r="L2" s="10" t="s">
        <v>501</v>
      </c>
      <c r="M2" s="150">
        <v>8659730022875.3203</v>
      </c>
    </row>
    <row r="3" spans="2:13" ht="14.45" customHeight="1">
      <c r="B3" s="194" t="s">
        <v>1</v>
      </c>
      <c r="C3" s="194"/>
      <c r="D3" s="194"/>
      <c r="E3" s="194"/>
      <c r="F3" s="194"/>
      <c r="G3" s="194"/>
      <c r="H3" s="194"/>
    </row>
    <row r="4" spans="2:13" ht="14.45" customHeight="1">
      <c r="C4" s="11"/>
      <c r="D4" s="11"/>
      <c r="E4" s="11"/>
      <c r="F4" s="11"/>
      <c r="G4" s="11"/>
      <c r="H4" s="11"/>
    </row>
    <row r="5" spans="2:13" ht="18" customHeight="1">
      <c r="B5" s="195" t="s">
        <v>22</v>
      </c>
      <c r="C5" s="195"/>
      <c r="D5" s="195"/>
      <c r="E5" s="195"/>
      <c r="F5" s="195"/>
      <c r="G5" s="195"/>
      <c r="H5" s="195"/>
    </row>
    <row r="6" spans="2:13" ht="18" customHeight="1">
      <c r="B6" s="199" t="s">
        <v>505</v>
      </c>
      <c r="C6" s="199"/>
      <c r="D6" s="199"/>
      <c r="E6" s="199"/>
      <c r="F6" s="199"/>
      <c r="G6" s="199"/>
      <c r="H6" s="199"/>
    </row>
    <row r="7" spans="2:13" ht="18" customHeight="1">
      <c r="B7" s="191" t="s">
        <v>794</v>
      </c>
      <c r="C7" s="191"/>
      <c r="D7" s="191"/>
      <c r="E7" s="191"/>
      <c r="F7" s="191"/>
      <c r="G7" s="191"/>
      <c r="H7" s="191"/>
    </row>
    <row r="8" spans="2:13" ht="18" customHeight="1">
      <c r="B8" s="186" t="s">
        <v>608</v>
      </c>
      <c r="C8" s="186"/>
      <c r="D8" s="186"/>
      <c r="E8" s="186"/>
      <c r="F8" s="186"/>
      <c r="G8" s="186"/>
      <c r="H8" s="186"/>
    </row>
    <row r="9" spans="2:13" ht="15.6" customHeight="1">
      <c r="B9" s="193" t="s">
        <v>4</v>
      </c>
      <c r="C9" s="193"/>
      <c r="D9" s="193"/>
      <c r="E9" s="193"/>
      <c r="F9" s="193"/>
      <c r="G9" s="193"/>
      <c r="H9" s="193"/>
    </row>
    <row r="11" spans="2:13" ht="9" customHeight="1">
      <c r="B11" s="219" t="s">
        <v>5</v>
      </c>
      <c r="C11" s="220" t="s">
        <v>790</v>
      </c>
      <c r="D11" s="215" t="s">
        <v>699</v>
      </c>
      <c r="E11" s="218" t="s">
        <v>606</v>
      </c>
      <c r="F11" s="218" t="s">
        <v>607</v>
      </c>
      <c r="G11" s="218" t="s">
        <v>786</v>
      </c>
      <c r="H11" s="218" t="s">
        <v>504</v>
      </c>
    </row>
    <row r="12" spans="2:13" ht="9" customHeight="1">
      <c r="B12" s="219"/>
      <c r="C12" s="220"/>
      <c r="D12" s="216"/>
      <c r="E12" s="218"/>
      <c r="F12" s="218"/>
      <c r="G12" s="218"/>
      <c r="H12" s="218"/>
    </row>
    <row r="13" spans="2:13" ht="9" customHeight="1">
      <c r="B13" s="219"/>
      <c r="C13" s="215"/>
      <c r="D13" s="216"/>
      <c r="E13" s="218"/>
      <c r="F13" s="218"/>
      <c r="G13" s="218"/>
      <c r="H13" s="218"/>
    </row>
    <row r="14" spans="2:13" ht="18.600000000000001" customHeight="1">
      <c r="B14" s="219"/>
      <c r="C14" s="112" t="s">
        <v>608</v>
      </c>
      <c r="D14" s="217"/>
      <c r="E14" s="218"/>
      <c r="F14" s="218"/>
      <c r="G14" s="218"/>
      <c r="H14" s="218"/>
    </row>
    <row r="15" spans="2:13" ht="13.15" customHeight="1">
      <c r="B15" s="219"/>
      <c r="C15" s="74">
        <v>1</v>
      </c>
      <c r="D15" s="74">
        <v>2</v>
      </c>
      <c r="E15" s="74">
        <v>3</v>
      </c>
      <c r="F15" s="74">
        <v>4</v>
      </c>
      <c r="G15" s="74" t="s">
        <v>785</v>
      </c>
      <c r="H15" s="74" t="s">
        <v>784</v>
      </c>
    </row>
    <row r="16" spans="2:13">
      <c r="B16" s="75" t="s">
        <v>612</v>
      </c>
      <c r="C16" s="132">
        <f t="shared" ref="C16:E17" si="0">C17</f>
        <v>1394684725</v>
      </c>
      <c r="D16" s="132">
        <f>E16+F16</f>
        <v>239559079.13999999</v>
      </c>
      <c r="E16" s="146">
        <f t="shared" si="0"/>
        <v>239559079.13999999</v>
      </c>
      <c r="F16" s="146">
        <f t="shared" ref="F16" si="1">F17</f>
        <v>0</v>
      </c>
      <c r="G16" s="146">
        <f>+E16-F16</f>
        <v>239559079.13999999</v>
      </c>
      <c r="H16" s="76">
        <f t="shared" ref="H16:H26" si="2">D16/$M$2</f>
        <v>2.7663573634188004E-5</v>
      </c>
      <c r="L16" s="9"/>
    </row>
    <row r="17" spans="2:12">
      <c r="B17" s="77" t="s">
        <v>94</v>
      </c>
      <c r="C17" s="147">
        <f t="shared" si="0"/>
        <v>1394684725</v>
      </c>
      <c r="D17" s="147">
        <f t="shared" ref="D17:D18" si="3">E17+F17</f>
        <v>239559079.13999999</v>
      </c>
      <c r="E17" s="147">
        <f t="shared" si="0"/>
        <v>239559079.13999999</v>
      </c>
      <c r="F17" s="147">
        <v>0</v>
      </c>
      <c r="G17" s="147">
        <f t="shared" ref="G17:G56" si="4">+E17-F17</f>
        <v>239559079.13999999</v>
      </c>
      <c r="H17" s="78">
        <f t="shared" si="2"/>
        <v>2.7663573634188004E-5</v>
      </c>
    </row>
    <row r="18" spans="2:12">
      <c r="B18" s="79" t="s">
        <v>96</v>
      </c>
      <c r="C18" s="148">
        <v>1394684725</v>
      </c>
      <c r="D18" s="148">
        <f t="shared" si="3"/>
        <v>239559079.13999999</v>
      </c>
      <c r="E18" s="148">
        <v>239559079.13999999</v>
      </c>
      <c r="F18" s="148">
        <v>0</v>
      </c>
      <c r="G18" s="148">
        <f t="shared" si="4"/>
        <v>239559079.13999999</v>
      </c>
      <c r="H18" s="80">
        <f t="shared" si="2"/>
        <v>2.7663573634188004E-5</v>
      </c>
    </row>
    <row r="19" spans="2:12">
      <c r="B19" s="75" t="s">
        <v>495</v>
      </c>
      <c r="C19" s="132">
        <f>C20+C23+C29+C31</f>
        <v>132703618317</v>
      </c>
      <c r="D19" s="132">
        <f>E19+F19</f>
        <v>34453488622.449997</v>
      </c>
      <c r="E19" s="132">
        <f>E20+E23+E29+E31</f>
        <v>6197813593.3600006</v>
      </c>
      <c r="F19" s="132">
        <f>F20+F23+F29+F31</f>
        <v>28255675029.09</v>
      </c>
      <c r="G19" s="132">
        <f t="shared" si="4"/>
        <v>-22057861435.73</v>
      </c>
      <c r="H19" s="76">
        <f t="shared" si="2"/>
        <v>3.9785869226221307E-3</v>
      </c>
      <c r="J19" s="81"/>
    </row>
    <row r="20" spans="2:12">
      <c r="B20" s="77" t="s">
        <v>106</v>
      </c>
      <c r="C20" s="147">
        <f>C22+C21</f>
        <v>1077523771</v>
      </c>
      <c r="D20" s="147">
        <f t="shared" ref="D20:D28" si="5">E20+F20</f>
        <v>119982421.24000001</v>
      </c>
      <c r="E20" s="147">
        <f>E22+E21</f>
        <v>119982421.24000001</v>
      </c>
      <c r="F20" s="147">
        <f>F22+F21</f>
        <v>0</v>
      </c>
      <c r="G20" s="147">
        <f t="shared" si="4"/>
        <v>119982421.24000001</v>
      </c>
      <c r="H20" s="78">
        <f t="shared" si="2"/>
        <v>1.3855214992044501E-5</v>
      </c>
      <c r="J20" s="81"/>
    </row>
    <row r="21" spans="2:12">
      <c r="B21" s="79" t="s">
        <v>503</v>
      </c>
      <c r="C21" s="148">
        <v>100000000</v>
      </c>
      <c r="D21" s="148">
        <v>0</v>
      </c>
      <c r="E21" s="148">
        <f>D21+F21</f>
        <v>0</v>
      </c>
      <c r="F21" s="148">
        <v>0</v>
      </c>
      <c r="G21" s="148">
        <f t="shared" si="4"/>
        <v>0</v>
      </c>
      <c r="H21" s="80">
        <f t="shared" si="2"/>
        <v>0</v>
      </c>
      <c r="J21" s="82"/>
      <c r="L21" s="83"/>
    </row>
    <row r="22" spans="2:12">
      <c r="B22" s="79" t="s">
        <v>109</v>
      </c>
      <c r="C22" s="148">
        <v>977523771</v>
      </c>
      <c r="D22" s="148">
        <f t="shared" si="5"/>
        <v>119982421.24000001</v>
      </c>
      <c r="E22" s="148">
        <v>119982421.24000001</v>
      </c>
      <c r="F22" s="148">
        <v>0</v>
      </c>
      <c r="G22" s="148">
        <f t="shared" si="4"/>
        <v>119982421.24000001</v>
      </c>
      <c r="H22" s="84">
        <f t="shared" si="2"/>
        <v>1.3855214992044501E-5</v>
      </c>
      <c r="J22" s="85"/>
    </row>
    <row r="23" spans="2:12">
      <c r="B23" s="77" t="s">
        <v>113</v>
      </c>
      <c r="C23" s="147">
        <f>SUM(C24:C28)</f>
        <v>95599385504</v>
      </c>
      <c r="D23" s="147">
        <f t="shared" si="5"/>
        <v>28496611597.789997</v>
      </c>
      <c r="E23" s="147">
        <f>SUM(E24:E28)</f>
        <v>422151578.92000002</v>
      </c>
      <c r="F23" s="147">
        <f>SUM(F24:F28)</f>
        <v>28074460018.869999</v>
      </c>
      <c r="G23" s="147">
        <f t="shared" si="4"/>
        <v>-27652308439.950001</v>
      </c>
      <c r="H23" s="86">
        <f t="shared" si="2"/>
        <v>3.2907043894571863E-3</v>
      </c>
    </row>
    <row r="24" spans="2:12">
      <c r="B24" s="79" t="s">
        <v>114</v>
      </c>
      <c r="C24" s="148">
        <v>581376265</v>
      </c>
      <c r="D24" s="148">
        <f t="shared" si="5"/>
        <v>104578193.87</v>
      </c>
      <c r="E24" s="148">
        <v>0</v>
      </c>
      <c r="F24" s="148">
        <v>104578193.87</v>
      </c>
      <c r="G24" s="148">
        <f t="shared" si="4"/>
        <v>-104578193.87</v>
      </c>
      <c r="H24" s="84">
        <f t="shared" si="2"/>
        <v>1.2076380394509868E-5</v>
      </c>
    </row>
    <row r="25" spans="2:12">
      <c r="B25" s="79" t="s">
        <v>115</v>
      </c>
      <c r="C25" s="148">
        <v>92475769241</v>
      </c>
      <c r="D25" s="148">
        <f t="shared" si="5"/>
        <v>27969881825</v>
      </c>
      <c r="E25" s="148">
        <v>0</v>
      </c>
      <c r="F25" s="148">
        <v>27969881825</v>
      </c>
      <c r="G25" s="148">
        <f t="shared" si="4"/>
        <v>-27969881825</v>
      </c>
      <c r="H25" s="84">
        <f t="shared" si="2"/>
        <v>3.2298791938219183E-3</v>
      </c>
      <c r="J25" s="63"/>
    </row>
    <row r="26" spans="2:12">
      <c r="B26" s="79" t="s">
        <v>615</v>
      </c>
      <c r="C26" s="148">
        <v>288905038</v>
      </c>
      <c r="D26" s="148">
        <v>0</v>
      </c>
      <c r="E26" s="148">
        <f>D26</f>
        <v>0</v>
      </c>
      <c r="F26" s="148">
        <v>0</v>
      </c>
      <c r="G26" s="148">
        <f t="shared" si="4"/>
        <v>0</v>
      </c>
      <c r="H26" s="84">
        <f t="shared" si="2"/>
        <v>0</v>
      </c>
      <c r="J26" s="63"/>
    </row>
    <row r="27" spans="2:12">
      <c r="B27" s="79" t="s">
        <v>116</v>
      </c>
      <c r="C27" s="148">
        <v>19334653</v>
      </c>
      <c r="D27" s="148">
        <f t="shared" si="5"/>
        <v>8954010.2100000009</v>
      </c>
      <c r="E27" s="148">
        <v>8954010.2100000009</v>
      </c>
      <c r="F27" s="148">
        <v>0</v>
      </c>
      <c r="G27" s="148">
        <f t="shared" si="4"/>
        <v>8954010.2100000009</v>
      </c>
      <c r="H27" s="84">
        <f t="shared" ref="H27:H57" si="6">D27/$M$2</f>
        <v>1.0339826052714481E-6</v>
      </c>
    </row>
    <row r="28" spans="2:12">
      <c r="B28" s="79" t="s">
        <v>117</v>
      </c>
      <c r="C28" s="148">
        <v>2234000307</v>
      </c>
      <c r="D28" s="148">
        <f t="shared" si="5"/>
        <v>413197568.71000004</v>
      </c>
      <c r="E28" s="148">
        <v>413197568.71000004</v>
      </c>
      <c r="F28" s="148">
        <v>0</v>
      </c>
      <c r="G28" s="148">
        <f t="shared" si="4"/>
        <v>413197568.71000004</v>
      </c>
      <c r="H28" s="84">
        <f t="shared" si="6"/>
        <v>4.7714832635487248E-5</v>
      </c>
    </row>
    <row r="29" spans="2:12">
      <c r="B29" s="77" t="s">
        <v>118</v>
      </c>
      <c r="C29" s="147">
        <f>C30</f>
        <v>983650259</v>
      </c>
      <c r="D29" s="147">
        <f t="shared" ref="D29:D32" si="7">E29+F29</f>
        <v>181215010.21999997</v>
      </c>
      <c r="E29" s="147">
        <v>0</v>
      </c>
      <c r="F29" s="147">
        <f>F30</f>
        <v>181215010.21999997</v>
      </c>
      <c r="G29" s="147">
        <f t="shared" si="4"/>
        <v>-181215010.21999997</v>
      </c>
      <c r="H29" s="86">
        <f t="shared" si="6"/>
        <v>2.0926173187998592E-5</v>
      </c>
    </row>
    <row r="30" spans="2:12">
      <c r="B30" s="79" t="s">
        <v>119</v>
      </c>
      <c r="C30" s="148">
        <v>983650259</v>
      </c>
      <c r="D30" s="148">
        <f t="shared" si="7"/>
        <v>181215010.21999997</v>
      </c>
      <c r="E30" s="148">
        <v>0</v>
      </c>
      <c r="F30" s="148">
        <v>181215010.21999997</v>
      </c>
      <c r="G30" s="148">
        <f t="shared" si="4"/>
        <v>-181215010.21999997</v>
      </c>
      <c r="H30" s="84">
        <f t="shared" si="6"/>
        <v>2.0926173187998592E-5</v>
      </c>
    </row>
    <row r="31" spans="2:12">
      <c r="B31" s="77" t="s">
        <v>120</v>
      </c>
      <c r="C31" s="147">
        <f>C32</f>
        <v>35043058783</v>
      </c>
      <c r="D31" s="147">
        <f t="shared" si="7"/>
        <v>5655679593.2000008</v>
      </c>
      <c r="E31" s="147">
        <f>E32</f>
        <v>5655679593.2000008</v>
      </c>
      <c r="F31" s="147">
        <f>F32</f>
        <v>0</v>
      </c>
      <c r="G31" s="147">
        <f t="shared" si="4"/>
        <v>5655679593.2000008</v>
      </c>
      <c r="H31" s="86">
        <f t="shared" si="6"/>
        <v>6.531011449849017E-4</v>
      </c>
    </row>
    <row r="32" spans="2:12">
      <c r="B32" s="79" t="s">
        <v>123</v>
      </c>
      <c r="C32" s="148">
        <v>35043058783</v>
      </c>
      <c r="D32" s="148">
        <f t="shared" si="7"/>
        <v>5655679593.2000008</v>
      </c>
      <c r="E32" s="148">
        <v>5655679593.2000008</v>
      </c>
      <c r="F32" s="148">
        <v>0</v>
      </c>
      <c r="G32" s="148">
        <f t="shared" si="4"/>
        <v>5655679593.2000008</v>
      </c>
      <c r="H32" s="80">
        <f t="shared" si="6"/>
        <v>6.531011449849017E-4</v>
      </c>
    </row>
    <row r="33" spans="2:8">
      <c r="B33" s="75" t="s">
        <v>502</v>
      </c>
      <c r="C33" s="132">
        <f>C34+C37+C48</f>
        <v>14779834097</v>
      </c>
      <c r="D33" s="132">
        <f>E33+F33</f>
        <v>1493025321.0399997</v>
      </c>
      <c r="E33" s="132">
        <f>E34+E37+E48</f>
        <v>1488938136.4399998</v>
      </c>
      <c r="F33" s="132">
        <f>F34+F37+F48</f>
        <v>4087184.6</v>
      </c>
      <c r="G33" s="132">
        <f t="shared" si="4"/>
        <v>1484850951.8399999</v>
      </c>
      <c r="H33" s="76">
        <f t="shared" si="6"/>
        <v>1.7241014640133844E-4</v>
      </c>
    </row>
    <row r="34" spans="2:8">
      <c r="B34" s="77" t="s">
        <v>132</v>
      </c>
      <c r="C34" s="147">
        <f>C35+C36</f>
        <v>562058313</v>
      </c>
      <c r="D34" s="147">
        <f t="shared" ref="D34:D57" si="8">E34+F34</f>
        <v>66626835.390000001</v>
      </c>
      <c r="E34" s="147">
        <f>E35+E36</f>
        <v>66626835.390000001</v>
      </c>
      <c r="F34" s="147">
        <f>F35+F36</f>
        <v>0</v>
      </c>
      <c r="G34" s="147">
        <f t="shared" si="4"/>
        <v>66626835.390000001</v>
      </c>
      <c r="H34" s="78">
        <f t="shared" si="6"/>
        <v>7.6938698104906579E-6</v>
      </c>
    </row>
    <row r="35" spans="2:8">
      <c r="B35" s="79" t="s">
        <v>133</v>
      </c>
      <c r="C35" s="148">
        <v>228885000</v>
      </c>
      <c r="D35" s="148">
        <f t="shared" si="8"/>
        <v>40522166.590000004</v>
      </c>
      <c r="E35" s="148">
        <v>40522166.590000004</v>
      </c>
      <c r="F35" s="148">
        <v>0</v>
      </c>
      <c r="G35" s="148">
        <f t="shared" si="4"/>
        <v>40522166.590000004</v>
      </c>
      <c r="H35" s="80">
        <f t="shared" si="6"/>
        <v>4.6793798978672184E-6</v>
      </c>
    </row>
    <row r="36" spans="2:8">
      <c r="B36" s="79" t="s">
        <v>135</v>
      </c>
      <c r="C36" s="148">
        <v>333173313</v>
      </c>
      <c r="D36" s="148">
        <f t="shared" si="8"/>
        <v>26104668.799999997</v>
      </c>
      <c r="E36" s="148">
        <v>26104668.799999997</v>
      </c>
      <c r="F36" s="148">
        <v>0</v>
      </c>
      <c r="G36" s="148">
        <f t="shared" si="4"/>
        <v>26104668.799999997</v>
      </c>
      <c r="H36" s="80">
        <f t="shared" si="6"/>
        <v>3.0144899126234391E-6</v>
      </c>
    </row>
    <row r="37" spans="2:8">
      <c r="B37" s="77" t="s">
        <v>136</v>
      </c>
      <c r="C37" s="147">
        <f>SUM(C38:C47)</f>
        <v>7891993630</v>
      </c>
      <c r="D37" s="147">
        <f t="shared" si="8"/>
        <v>1061560033.3199999</v>
      </c>
      <c r="E37" s="147">
        <f>SUM(E38:E47)</f>
        <v>1057472848.7199999</v>
      </c>
      <c r="F37" s="147">
        <f>SUM(F38:F47)</f>
        <v>4087184.6</v>
      </c>
      <c r="G37" s="147">
        <f t="shared" si="4"/>
        <v>1053385664.1199999</v>
      </c>
      <c r="H37" s="78">
        <f t="shared" si="6"/>
        <v>1.2258581162643756E-4</v>
      </c>
    </row>
    <row r="38" spans="2:8">
      <c r="B38" s="79" t="s">
        <v>137</v>
      </c>
      <c r="C38" s="148">
        <v>1430788520</v>
      </c>
      <c r="D38" s="148">
        <f t="shared" si="8"/>
        <v>3368908.6</v>
      </c>
      <c r="E38" s="148">
        <v>3368908.6</v>
      </c>
      <c r="F38" s="148">
        <v>0</v>
      </c>
      <c r="G38" s="148">
        <f t="shared" si="4"/>
        <v>3368908.6</v>
      </c>
      <c r="H38" s="80">
        <f t="shared" si="6"/>
        <v>3.8903159695519117E-7</v>
      </c>
    </row>
    <row r="39" spans="2:8">
      <c r="B39" s="79" t="s">
        <v>138</v>
      </c>
      <c r="C39" s="148">
        <v>402894786</v>
      </c>
      <c r="D39" s="148">
        <f t="shared" si="8"/>
        <v>68382909.120000005</v>
      </c>
      <c r="E39" s="148">
        <v>68382909.120000005</v>
      </c>
      <c r="F39" s="148">
        <v>0</v>
      </c>
      <c r="G39" s="148">
        <f t="shared" si="4"/>
        <v>68382909.120000005</v>
      </c>
      <c r="H39" s="84">
        <f t="shared" si="6"/>
        <v>7.8966560088318531E-6</v>
      </c>
    </row>
    <row r="40" spans="2:8">
      <c r="B40" s="79" t="s">
        <v>140</v>
      </c>
      <c r="C40" s="148">
        <v>5800000</v>
      </c>
      <c r="D40" s="148">
        <f t="shared" si="8"/>
        <v>621749.62</v>
      </c>
      <c r="E40" s="148">
        <v>621749.62</v>
      </c>
      <c r="F40" s="148">
        <v>0</v>
      </c>
      <c r="G40" s="148">
        <f t="shared" si="4"/>
        <v>621749.62</v>
      </c>
      <c r="H40" s="84">
        <f t="shared" si="6"/>
        <v>7.1797806439415801E-8</v>
      </c>
    </row>
    <row r="41" spans="2:8">
      <c r="B41" s="79" t="s">
        <v>142</v>
      </c>
      <c r="C41" s="148">
        <v>1341832252</v>
      </c>
      <c r="D41" s="148">
        <f t="shared" si="8"/>
        <v>238198447.51999998</v>
      </c>
      <c r="E41" s="148">
        <v>238198447.51999998</v>
      </c>
      <c r="F41" s="148">
        <v>0</v>
      </c>
      <c r="G41" s="148">
        <f t="shared" si="4"/>
        <v>238198447.51999998</v>
      </c>
      <c r="H41" s="84">
        <f t="shared" si="6"/>
        <v>2.7506451920646613E-5</v>
      </c>
    </row>
    <row r="42" spans="2:8">
      <c r="B42" s="79" t="s">
        <v>143</v>
      </c>
      <c r="C42" s="148">
        <v>1205895920</v>
      </c>
      <c r="D42" s="148">
        <f t="shared" si="8"/>
        <v>163112973.18000001</v>
      </c>
      <c r="E42" s="148">
        <v>163112973.18000001</v>
      </c>
      <c r="F42" s="148">
        <v>0</v>
      </c>
      <c r="G42" s="148">
        <f t="shared" si="4"/>
        <v>163112973.18000001</v>
      </c>
      <c r="H42" s="84">
        <f t="shared" si="6"/>
        <v>1.8835803512248645E-5</v>
      </c>
    </row>
    <row r="43" spans="2:8">
      <c r="B43" s="79" t="s">
        <v>144</v>
      </c>
      <c r="C43" s="148">
        <v>96423204</v>
      </c>
      <c r="D43" s="148">
        <f t="shared" si="8"/>
        <v>14349041.34</v>
      </c>
      <c r="E43" s="148">
        <v>14349041.34</v>
      </c>
      <c r="F43" s="148">
        <v>0</v>
      </c>
      <c r="G43" s="148">
        <f t="shared" si="4"/>
        <v>14349041.34</v>
      </c>
      <c r="H43" s="84">
        <f t="shared" si="6"/>
        <v>1.6569848369517226E-6</v>
      </c>
    </row>
    <row r="44" spans="2:8">
      <c r="B44" s="79" t="s">
        <v>145</v>
      </c>
      <c r="C44" s="148">
        <v>1300000</v>
      </c>
      <c r="D44" s="148">
        <f t="shared" si="8"/>
        <v>6125</v>
      </c>
      <c r="E44" s="148">
        <v>6125</v>
      </c>
      <c r="F44" s="148">
        <v>0</v>
      </c>
      <c r="G44" s="148">
        <f t="shared" si="4"/>
        <v>6125</v>
      </c>
      <c r="H44" s="84">
        <f t="shared" si="6"/>
        <v>7.0729687690266985E-10</v>
      </c>
    </row>
    <row r="45" spans="2:8">
      <c r="B45" s="79" t="s">
        <v>464</v>
      </c>
      <c r="C45" s="148">
        <v>48847564</v>
      </c>
      <c r="D45" s="148">
        <f t="shared" si="8"/>
        <v>4087184.6</v>
      </c>
      <c r="E45" s="148">
        <v>0</v>
      </c>
      <c r="F45" s="148">
        <v>4087184.6</v>
      </c>
      <c r="G45" s="148">
        <f t="shared" si="4"/>
        <v>-4087184.6</v>
      </c>
      <c r="H45" s="84">
        <f t="shared" si="6"/>
        <v>4.7197598414770419E-7</v>
      </c>
    </row>
    <row r="46" spans="2:8">
      <c r="B46" s="79" t="s">
        <v>613</v>
      </c>
      <c r="C46" s="148">
        <v>21670500</v>
      </c>
      <c r="D46" s="148">
        <f t="shared" si="8"/>
        <v>9995507.1500000004</v>
      </c>
      <c r="E46" s="148">
        <v>9995507.1500000004</v>
      </c>
      <c r="F46" s="148">
        <v>0</v>
      </c>
      <c r="G46" s="148">
        <f t="shared" si="4"/>
        <v>9995507.1500000004</v>
      </c>
      <c r="H46" s="84">
        <f t="shared" si="6"/>
        <v>1.1542515902454378E-6</v>
      </c>
    </row>
    <row r="47" spans="2:8">
      <c r="B47" s="79" t="s">
        <v>146</v>
      </c>
      <c r="C47" s="148">
        <v>3336540884</v>
      </c>
      <c r="D47" s="148">
        <f t="shared" si="8"/>
        <v>559437187.18999994</v>
      </c>
      <c r="E47" s="148">
        <v>559437187.18999994</v>
      </c>
      <c r="F47" s="148">
        <v>0</v>
      </c>
      <c r="G47" s="148">
        <f t="shared" si="4"/>
        <v>559437187.18999994</v>
      </c>
      <c r="H47" s="84">
        <f t="shared" si="6"/>
        <v>6.4602151073094087E-5</v>
      </c>
    </row>
    <row r="48" spans="2:8">
      <c r="B48" s="77" t="s">
        <v>147</v>
      </c>
      <c r="C48" s="147">
        <f>SUM(C49:C56)</f>
        <v>6325782154</v>
      </c>
      <c r="D48" s="147">
        <f t="shared" si="8"/>
        <v>364838452.32999998</v>
      </c>
      <c r="E48" s="147">
        <f>SUM(E49:E56)</f>
        <v>364838452.32999998</v>
      </c>
      <c r="F48" s="147">
        <f>SUM(F49:F56)</f>
        <v>0</v>
      </c>
      <c r="G48" s="147">
        <f t="shared" si="4"/>
        <v>364838452.32999998</v>
      </c>
      <c r="H48" s="86">
        <f t="shared" si="6"/>
        <v>4.213046496441022E-5</v>
      </c>
    </row>
    <row r="49" spans="2:9">
      <c r="B49" s="79" t="s">
        <v>148</v>
      </c>
      <c r="C49" s="148">
        <v>353570167</v>
      </c>
      <c r="D49" s="148">
        <f t="shared" si="8"/>
        <v>77228683.970000014</v>
      </c>
      <c r="E49" s="148">
        <v>77228683.970000014</v>
      </c>
      <c r="F49" s="148">
        <v>0</v>
      </c>
      <c r="G49" s="148">
        <f t="shared" si="4"/>
        <v>77228683.970000014</v>
      </c>
      <c r="H49" s="84">
        <f t="shared" si="6"/>
        <v>8.9181399149851916E-6</v>
      </c>
    </row>
    <row r="50" spans="2:9">
      <c r="B50" s="79" t="s">
        <v>149</v>
      </c>
      <c r="C50" s="148">
        <v>5549769</v>
      </c>
      <c r="D50" s="148">
        <f t="shared" si="8"/>
        <v>1016333.71</v>
      </c>
      <c r="E50" s="148">
        <v>1016333.71</v>
      </c>
      <c r="F50" s="148">
        <v>0</v>
      </c>
      <c r="G50" s="148">
        <f t="shared" si="4"/>
        <v>1016333.71</v>
      </c>
      <c r="H50" s="84">
        <f t="shared" si="6"/>
        <v>1.1736320962839246E-7</v>
      </c>
    </row>
    <row r="51" spans="2:9">
      <c r="B51" s="79" t="s">
        <v>150</v>
      </c>
      <c r="C51" s="148">
        <v>147468421</v>
      </c>
      <c r="D51" s="148">
        <f t="shared" si="8"/>
        <v>18013279.619999997</v>
      </c>
      <c r="E51" s="148">
        <v>18013279.619999997</v>
      </c>
      <c r="F51" s="148">
        <v>0</v>
      </c>
      <c r="G51" s="148">
        <f t="shared" si="4"/>
        <v>18013279.619999997</v>
      </c>
      <c r="H51" s="80">
        <f t="shared" si="6"/>
        <v>2.0801202315102874E-6</v>
      </c>
    </row>
    <row r="52" spans="2:9">
      <c r="B52" s="79" t="s">
        <v>151</v>
      </c>
      <c r="C52" s="148">
        <v>31680000</v>
      </c>
      <c r="D52" s="148">
        <f t="shared" si="8"/>
        <v>2501661.7200000002</v>
      </c>
      <c r="E52" s="148">
        <v>2501661.7200000002</v>
      </c>
      <c r="F52" s="148">
        <v>0</v>
      </c>
      <c r="G52" s="148">
        <f t="shared" si="4"/>
        <v>2501661.7200000002</v>
      </c>
      <c r="H52" s="80">
        <f t="shared" si="6"/>
        <v>2.8888449332619781E-7</v>
      </c>
    </row>
    <row r="53" spans="2:9">
      <c r="B53" s="79" t="s">
        <v>465</v>
      </c>
      <c r="C53" s="148">
        <v>5262147142</v>
      </c>
      <c r="D53" s="148">
        <f t="shared" si="8"/>
        <v>216111731.63</v>
      </c>
      <c r="E53" s="148">
        <v>216111731.63</v>
      </c>
      <c r="F53" s="148">
        <v>0</v>
      </c>
      <c r="G53" s="148">
        <f t="shared" si="4"/>
        <v>216111731.63</v>
      </c>
      <c r="H53" s="80">
        <f t="shared" si="6"/>
        <v>2.4955943321457457E-5</v>
      </c>
    </row>
    <row r="54" spans="2:9">
      <c r="B54" s="79" t="s">
        <v>466</v>
      </c>
      <c r="C54" s="148">
        <v>330078958</v>
      </c>
      <c r="D54" s="148">
        <f t="shared" si="8"/>
        <v>15615516.940000001</v>
      </c>
      <c r="E54" s="148">
        <v>15615516.940000001</v>
      </c>
      <c r="F54" s="148">
        <v>0</v>
      </c>
      <c r="G54" s="148">
        <f t="shared" si="4"/>
        <v>15615516.940000001</v>
      </c>
      <c r="H54" s="80">
        <f t="shared" si="6"/>
        <v>1.8032336918992223E-6</v>
      </c>
    </row>
    <row r="55" spans="2:9">
      <c r="B55" s="79" t="s">
        <v>152</v>
      </c>
      <c r="C55" s="148">
        <v>4539681</v>
      </c>
      <c r="D55" s="148">
        <f t="shared" si="8"/>
        <v>932556.31</v>
      </c>
      <c r="E55" s="148">
        <v>932556.31</v>
      </c>
      <c r="F55" s="148">
        <v>0</v>
      </c>
      <c r="G55" s="148">
        <f t="shared" si="4"/>
        <v>932556.31</v>
      </c>
      <c r="H55" s="80">
        <f t="shared" si="6"/>
        <v>1.0768884336308213E-7</v>
      </c>
    </row>
    <row r="56" spans="2:9">
      <c r="B56" s="79" t="s">
        <v>153</v>
      </c>
      <c r="C56" s="148">
        <v>190748016</v>
      </c>
      <c r="D56" s="148">
        <f t="shared" si="8"/>
        <v>33418688.43</v>
      </c>
      <c r="E56" s="148">
        <v>33418688.43</v>
      </c>
      <c r="F56" s="148">
        <v>0</v>
      </c>
      <c r="G56" s="148">
        <f t="shared" si="4"/>
        <v>33418688.43</v>
      </c>
      <c r="H56" s="80">
        <f t="shared" si="6"/>
        <v>3.8590912582403899E-6</v>
      </c>
    </row>
    <row r="57" spans="2:9">
      <c r="B57" s="87" t="s">
        <v>337</v>
      </c>
      <c r="C57" s="149">
        <f>C16+C19+C33</f>
        <v>148878137139</v>
      </c>
      <c r="D57" s="149">
        <f t="shared" si="8"/>
        <v>36186073022.629997</v>
      </c>
      <c r="E57" s="149">
        <f>E16+E19+E33</f>
        <v>7926310808.9400005</v>
      </c>
      <c r="F57" s="149">
        <f>F16+F19+F33</f>
        <v>28259762213.689999</v>
      </c>
      <c r="G57" s="149">
        <f>+E57-F57</f>
        <v>-20333451404.75</v>
      </c>
      <c r="H57" s="88">
        <f t="shared" si="6"/>
        <v>4.1786606426576578E-3</v>
      </c>
    </row>
    <row r="58" spans="2:9">
      <c r="B58" s="131" t="s">
        <v>726</v>
      </c>
    </row>
    <row r="59" spans="2:9">
      <c r="B59" s="116" t="s">
        <v>697</v>
      </c>
    </row>
    <row r="60" spans="2:9">
      <c r="B60" s="104" t="s">
        <v>696</v>
      </c>
      <c r="C60" s="116"/>
      <c r="D60" s="116"/>
      <c r="E60" s="116"/>
    </row>
    <row r="61" spans="2:9" ht="25.9" customHeight="1">
      <c r="B61" s="198" t="s">
        <v>795</v>
      </c>
      <c r="C61" s="198"/>
      <c r="D61" s="198"/>
      <c r="E61" s="198"/>
    </row>
    <row r="62" spans="2:9">
      <c r="B62" s="52" t="s">
        <v>728</v>
      </c>
      <c r="H62" s="81"/>
      <c r="I62" s="81"/>
    </row>
    <row r="64" spans="2:9">
      <c r="H64" s="81"/>
    </row>
    <row r="65" spans="8:8">
      <c r="H65" s="81"/>
    </row>
    <row r="66" spans="8:8">
      <c r="H66" s="81"/>
    </row>
    <row r="67" spans="8:8">
      <c r="H67" s="89"/>
    </row>
    <row r="68" spans="8:8">
      <c r="H68" s="89"/>
    </row>
    <row r="72" spans="8:8">
      <c r="H72" s="81"/>
    </row>
  </sheetData>
  <mergeCells count="16">
    <mergeCell ref="B61:E61"/>
    <mergeCell ref="D11:D14"/>
    <mergeCell ref="B9:H9"/>
    <mergeCell ref="B8:H8"/>
    <mergeCell ref="B1:H1"/>
    <mergeCell ref="B2:H2"/>
    <mergeCell ref="H11:H14"/>
    <mergeCell ref="B11:B15"/>
    <mergeCell ref="C11:C13"/>
    <mergeCell ref="B3:H3"/>
    <mergeCell ref="B5:H5"/>
    <mergeCell ref="B6:H6"/>
    <mergeCell ref="B7:H7"/>
    <mergeCell ref="F11:F14"/>
    <mergeCell ref="E11:E14"/>
    <mergeCell ref="G11:G14"/>
  </mergeCells>
  <pageMargins left="0.7" right="0.7" top="0.75" bottom="0.75" header="0.3" footer="0.3"/>
  <ignoredErrors>
    <ignoredError sqref="E31:F31 E37:F37 E48:F48 F29 E33:F34 D16:D42 D48:D57"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babf3c40cb183dd7f7f2f740dc1d650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fd395ee99d7b92ab4de586c540644493"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4FAC257D-5F53-46EF-AB57-E21AAB54962A}"/>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2026-03-24T15:15:38Z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